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sfletcher_northerngas_co_uk/Documents/Desktop/GD3 Business Plan Web Docs/"/>
    </mc:Choice>
  </mc:AlternateContent>
  <xr:revisionPtr revIDLastSave="0" documentId="8_{17DFAD71-B57F-49CB-A1E2-BAE198335CA0}" xr6:coauthVersionLast="47" xr6:coauthVersionMax="47" xr10:uidLastSave="{00000000-0000-0000-0000-000000000000}"/>
  <bookViews>
    <workbookView xWindow="-110" yWindow="-110" windowWidth="19420" windowHeight="11620" tabRatio="936" firstSheet="3" activeTab="3"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r:id="rId17"/>
    <sheet name="Option_4 Workings" sheetId="92" r:id="rId18"/>
    <sheet name="Option_5" sheetId="70" r:id="rId19"/>
    <sheet name="Option_5 Workings" sheetId="93"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69" l="1"/>
  <c r="C31" i="68"/>
  <c r="C31" i="67"/>
  <c r="C31" i="88"/>
  <c r="P9" i="91"/>
  <c r="P8" i="91"/>
  <c r="K15" i="91" s="1"/>
  <c r="J15" i="91"/>
  <c r="H15" i="91"/>
  <c r="F56" i="68" s="1"/>
  <c r="B10" i="67"/>
  <c r="J15" i="93"/>
  <c r="Q9" i="93"/>
  <c r="L16" i="93" s="1"/>
  <c r="P9" i="93"/>
  <c r="K16" i="93" s="1"/>
  <c r="O9" i="93"/>
  <c r="J16" i="93" s="1"/>
  <c r="N9" i="93"/>
  <c r="I16" i="93" s="1"/>
  <c r="M9" i="93"/>
  <c r="H16" i="93" s="1"/>
  <c r="Q8" i="93"/>
  <c r="L15" i="93" s="1"/>
  <c r="P8" i="93"/>
  <c r="K15" i="93" s="1"/>
  <c r="O8" i="93"/>
  <c r="N8" i="93"/>
  <c r="I15" i="93" s="1"/>
  <c r="M8" i="93"/>
  <c r="H15" i="93" s="1"/>
  <c r="K18" i="92"/>
  <c r="J18" i="92"/>
  <c r="I18" i="92"/>
  <c r="H18" i="92"/>
  <c r="G18" i="92"/>
  <c r="P9" i="92"/>
  <c r="O9" i="92"/>
  <c r="N9" i="92"/>
  <c r="M9" i="92"/>
  <c r="L9" i="92"/>
  <c r="G16" i="92" s="1"/>
  <c r="E57" i="69" s="1"/>
  <c r="P8" i="92"/>
  <c r="K15" i="92" s="1"/>
  <c r="O8" i="92"/>
  <c r="J15" i="92" s="1"/>
  <c r="N8" i="92"/>
  <c r="I15" i="92" s="1"/>
  <c r="M8" i="92"/>
  <c r="H15" i="92" s="1"/>
  <c r="L8" i="92"/>
  <c r="G15" i="92" s="1"/>
  <c r="K18" i="91"/>
  <c r="K16" i="91" s="1"/>
  <c r="I57" i="68" s="1"/>
  <c r="J18" i="91"/>
  <c r="I18" i="91"/>
  <c r="I16" i="91" s="1"/>
  <c r="G57" i="68" s="1"/>
  <c r="H18" i="91"/>
  <c r="G18" i="91"/>
  <c r="O9" i="91"/>
  <c r="N9" i="91"/>
  <c r="M9" i="91"/>
  <c r="L9" i="91"/>
  <c r="G16" i="91" s="1"/>
  <c r="E57" i="68" s="1"/>
  <c r="O8" i="91"/>
  <c r="N8" i="91"/>
  <c r="I15" i="91" s="1"/>
  <c r="M8" i="91"/>
  <c r="L8" i="91"/>
  <c r="G15" i="91" s="1"/>
  <c r="K18" i="90"/>
  <c r="J18" i="90"/>
  <c r="I18" i="90"/>
  <c r="H18" i="90"/>
  <c r="G18" i="90"/>
  <c r="G16" i="90" s="1"/>
  <c r="E57" i="67" s="1"/>
  <c r="K16" i="90"/>
  <c r="I57" i="67" s="1"/>
  <c r="I16" i="90"/>
  <c r="G57" i="67" s="1"/>
  <c r="P9" i="90"/>
  <c r="O9" i="90"/>
  <c r="J16" i="90" s="1"/>
  <c r="H57" i="67" s="1"/>
  <c r="N9" i="90"/>
  <c r="M9" i="90"/>
  <c r="L9" i="90"/>
  <c r="P8" i="90"/>
  <c r="K15" i="90" s="1"/>
  <c r="O8" i="90"/>
  <c r="J15" i="90" s="1"/>
  <c r="N8" i="90"/>
  <c r="I15" i="90" s="1"/>
  <c r="M8" i="90"/>
  <c r="H15" i="90" s="1"/>
  <c r="L8" i="90"/>
  <c r="G15" i="90" s="1"/>
  <c r="I56" i="88"/>
  <c r="I55" i="88"/>
  <c r="I54" i="88"/>
  <c r="H56" i="88"/>
  <c r="H55" i="88"/>
  <c r="H54" i="88"/>
  <c r="G56" i="88"/>
  <c r="G55" i="88"/>
  <c r="G54" i="88"/>
  <c r="F56" i="88"/>
  <c r="F55" i="88"/>
  <c r="F54" i="88"/>
  <c r="E54" i="88"/>
  <c r="E56" i="88"/>
  <c r="E55" i="88"/>
  <c r="I57" i="88"/>
  <c r="H57" i="88"/>
  <c r="G57" i="88"/>
  <c r="F57" i="88"/>
  <c r="E57" i="88"/>
  <c r="B10" i="75"/>
  <c r="B10" i="74"/>
  <c r="B10" i="73"/>
  <c r="B10" i="72"/>
  <c r="B10" i="71"/>
  <c r="B10" i="70"/>
  <c r="B10" i="69"/>
  <c r="B10" i="68"/>
  <c r="B10" i="88"/>
  <c r="B20" i="75"/>
  <c r="B20" i="74"/>
  <c r="B20" i="73"/>
  <c r="B20" i="72"/>
  <c r="B20" i="71"/>
  <c r="B20" i="70"/>
  <c r="B20" i="69"/>
  <c r="B20" i="68"/>
  <c r="B20" i="67"/>
  <c r="B20" i="88"/>
  <c r="E186" i="63"/>
  <c r="H19" i="93" l="1"/>
  <c r="I19" i="93"/>
  <c r="E55" i="67"/>
  <c r="E54" i="67"/>
  <c r="E56" i="67"/>
  <c r="H16" i="90"/>
  <c r="F57" i="67" s="1"/>
  <c r="H16" i="91"/>
  <c r="F57" i="68" s="1"/>
  <c r="J16" i="91"/>
  <c r="H57" i="68" s="1"/>
  <c r="I16" i="92"/>
  <c r="G57" i="69" s="1"/>
  <c r="J16" i="92"/>
  <c r="H57" i="69" s="1"/>
  <c r="K16" i="92"/>
  <c r="I57" i="69" s="1"/>
  <c r="I55" i="69"/>
  <c r="I54" i="69"/>
  <c r="H16" i="92"/>
  <c r="F57" i="69" s="1"/>
  <c r="J19" i="93"/>
  <c r="K19" i="93"/>
  <c r="L19" i="93"/>
  <c r="I20" i="93"/>
  <c r="N20" i="93" s="1"/>
  <c r="N19" i="93"/>
  <c r="H20" i="93"/>
  <c r="M20" i="93" s="1"/>
  <c r="M16" i="93" s="1"/>
  <c r="M19" i="93"/>
  <c r="F56" i="69"/>
  <c r="F54" i="69"/>
  <c r="F55" i="69"/>
  <c r="G56" i="69"/>
  <c r="G54" i="69"/>
  <c r="G55" i="69"/>
  <c r="E56" i="69"/>
  <c r="E54" i="69"/>
  <c r="E55" i="69"/>
  <c r="H54" i="69"/>
  <c r="H55" i="69"/>
  <c r="H56" i="69"/>
  <c r="I56" i="69"/>
  <c r="G56" i="68"/>
  <c r="G55" i="68"/>
  <c r="G54" i="68"/>
  <c r="I54" i="68"/>
  <c r="I55" i="68"/>
  <c r="I56" i="68"/>
  <c r="H54" i="68"/>
  <c r="H55" i="68"/>
  <c r="H56" i="68"/>
  <c r="E56" i="68"/>
  <c r="E54" i="68"/>
  <c r="E55" i="68"/>
  <c r="F55" i="68"/>
  <c r="F54" i="68"/>
  <c r="G56" i="67"/>
  <c r="G55" i="67"/>
  <c r="G54" i="67"/>
  <c r="H54" i="67"/>
  <c r="H55" i="67"/>
  <c r="H56" i="67"/>
  <c r="F56" i="67"/>
  <c r="F54" i="67"/>
  <c r="F55" i="67"/>
  <c r="I54" i="67"/>
  <c r="I55" i="67"/>
  <c r="I56" i="67"/>
  <c r="AI187" i="75"/>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J57" i="70" l="1"/>
  <c r="N16" i="93"/>
  <c r="L20" i="93"/>
  <c r="Q20" i="93" s="1"/>
  <c r="Q19" i="93"/>
  <c r="M15" i="93"/>
  <c r="P19" i="93"/>
  <c r="K20" i="93"/>
  <c r="P20" i="93" s="1"/>
  <c r="O19" i="93"/>
  <c r="J20" i="93"/>
  <c r="O20" i="93" s="1"/>
  <c r="AS96" i="67"/>
  <c r="AZ75" i="75"/>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AY104" i="70" s="1"/>
  <c r="X81" i="70"/>
  <c r="X82" i="70" s="1"/>
  <c r="AR103" i="70" s="1"/>
  <c r="W81" i="70"/>
  <c r="W82" i="70" s="1"/>
  <c r="V81" i="70"/>
  <c r="V82" i="70" s="1"/>
  <c r="U81" i="70"/>
  <c r="U82" i="70" s="1"/>
  <c r="BA100" i="70" s="1"/>
  <c r="T81" i="70"/>
  <c r="T82" i="70" s="1"/>
  <c r="T83" i="70" s="1"/>
  <c r="S81" i="70"/>
  <c r="S82" i="70" s="1"/>
  <c r="AV98" i="70" s="1"/>
  <c r="R81" i="70"/>
  <c r="R82" i="70" s="1"/>
  <c r="AU97" i="70" s="1"/>
  <c r="Q81" i="70"/>
  <c r="Q82" i="70" s="1"/>
  <c r="V96" i="70" s="1"/>
  <c r="P81" i="70"/>
  <c r="P82" i="70" s="1"/>
  <c r="AV95" i="70" s="1"/>
  <c r="O81" i="70"/>
  <c r="O82" i="70" s="1"/>
  <c r="N81" i="70"/>
  <c r="M81" i="70"/>
  <c r="L81" i="70"/>
  <c r="K81" i="70"/>
  <c r="J81" i="70"/>
  <c r="I81" i="70"/>
  <c r="H81" i="70"/>
  <c r="G81" i="70"/>
  <c r="F81" i="70"/>
  <c r="E81" i="70"/>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H81" i="69"/>
  <c r="G81" i="69"/>
  <c r="F81" i="69"/>
  <c r="E81" i="69"/>
  <c r="AV83" i="68"/>
  <c r="AS83" i="68"/>
  <c r="BA82" i="68"/>
  <c r="BA83" i="68" s="1"/>
  <c r="AZ82" i="68"/>
  <c r="AZ83" i="68" s="1"/>
  <c r="AX82" i="68"/>
  <c r="AX83" i="68" s="1"/>
  <c r="AV82" i="68"/>
  <c r="AU82" i="68"/>
  <c r="AU83" i="68" s="1"/>
  <c r="AS82" i="68"/>
  <c r="AR82" i="68"/>
  <c r="AR83" i="68" s="1"/>
  <c r="AP82" i="68"/>
  <c r="AP83" i="68" s="1"/>
  <c r="AN82" i="68"/>
  <c r="AN83" i="68" s="1"/>
  <c r="AM82" i="68"/>
  <c r="AM83" i="68" s="1"/>
  <c r="AK82" i="68"/>
  <c r="AK83" i="68" s="1"/>
  <c r="AJ82" i="68"/>
  <c r="AJ83" i="68" s="1"/>
  <c r="AH82" i="68"/>
  <c r="AH83" i="68" s="1"/>
  <c r="AF82" i="68"/>
  <c r="AF83" i="68" s="1"/>
  <c r="AE82" i="68"/>
  <c r="AE83" i="68" s="1"/>
  <c r="AC82" i="68"/>
  <c r="AC83" i="68" s="1"/>
  <c r="AB82" i="68"/>
  <c r="AB83" i="68" s="1"/>
  <c r="X82" i="68"/>
  <c r="AZ103" i="68" s="1"/>
  <c r="U82" i="68"/>
  <c r="AW100" i="68" s="1"/>
  <c r="M82" i="68"/>
  <c r="BA92" i="68" s="1"/>
  <c r="J82" i="68"/>
  <c r="AU89" i="68" s="1"/>
  <c r="BB82" i="68"/>
  <c r="BB83" i="68" s="1"/>
  <c r="AY82" i="68"/>
  <c r="AY83" i="68" s="1"/>
  <c r="AW82" i="68"/>
  <c r="AW83" i="68" s="1"/>
  <c r="AT82" i="68"/>
  <c r="AT83" i="68" s="1"/>
  <c r="AQ82" i="68"/>
  <c r="AQ83" i="68" s="1"/>
  <c r="AO82" i="68"/>
  <c r="AO83" i="68" s="1"/>
  <c r="AL82" i="68"/>
  <c r="AL83" i="68" s="1"/>
  <c r="AI82" i="68"/>
  <c r="AI83" i="68" s="1"/>
  <c r="AG82" i="68"/>
  <c r="AG83" i="68" s="1"/>
  <c r="AD82" i="68"/>
  <c r="AD83" i="68" s="1"/>
  <c r="AA81" i="68"/>
  <c r="AA82" i="68" s="1"/>
  <c r="AZ106" i="68" s="1"/>
  <c r="Z81" i="68"/>
  <c r="Z82" i="68" s="1"/>
  <c r="Y81" i="68"/>
  <c r="Y82" i="68" s="1"/>
  <c r="AU104" i="68" s="1"/>
  <c r="X81" i="68"/>
  <c r="W81" i="68"/>
  <c r="W82" i="68" s="1"/>
  <c r="V81" i="68"/>
  <c r="V82" i="68" s="1"/>
  <c r="BA101" i="68" s="1"/>
  <c r="U81" i="68"/>
  <c r="T81" i="68"/>
  <c r="T82" i="68" s="1"/>
  <c r="AT99" i="68" s="1"/>
  <c r="S81" i="68"/>
  <c r="S82" i="68" s="1"/>
  <c r="AR98" i="68" s="1"/>
  <c r="R81" i="68"/>
  <c r="R82" i="68" s="1"/>
  <c r="Q81" i="68"/>
  <c r="Q82" i="68" s="1"/>
  <c r="AQ96" i="68" s="1"/>
  <c r="P81" i="68"/>
  <c r="P82" i="68" s="1"/>
  <c r="O81" i="68"/>
  <c r="O82" i="68" s="1"/>
  <c r="N81" i="68"/>
  <c r="N82" i="68" s="1"/>
  <c r="AW93" i="68" s="1"/>
  <c r="M81" i="68"/>
  <c r="L81" i="68"/>
  <c r="L82" i="68" s="1"/>
  <c r="K81" i="68"/>
  <c r="K82" i="68" s="1"/>
  <c r="AZ90" i="68" s="1"/>
  <c r="J81" i="68"/>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BB82" i="67"/>
  <c r="B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BA96" i="67" s="1"/>
  <c r="P81" i="67"/>
  <c r="P82" i="67" s="1"/>
  <c r="AN95" i="67" s="1"/>
  <c r="O81" i="67"/>
  <c r="O82" i="67" s="1"/>
  <c r="AP94" i="67" s="1"/>
  <c r="N81" i="67"/>
  <c r="N82" i="67" s="1"/>
  <c r="AU93"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J55" i="70" l="1"/>
  <c r="N15" i="93"/>
  <c r="J56" i="70"/>
  <c r="J54" i="70"/>
  <c r="K57" i="70"/>
  <c r="O16" i="93"/>
  <c r="AG93" i="67"/>
  <c r="AU95" i="70"/>
  <c r="AP100" i="70"/>
  <c r="AZ104" i="70"/>
  <c r="AR95" i="74"/>
  <c r="Z95" i="74"/>
  <c r="W95" i="74"/>
  <c r="AX95" i="74"/>
  <c r="AU95" i="74"/>
  <c r="AL95" i="74"/>
  <c r="AI95" i="74"/>
  <c r="AR91" i="67"/>
  <c r="BB91" i="67"/>
  <c r="AP91" i="67"/>
  <c r="AD91" i="67"/>
  <c r="R91" i="67"/>
  <c r="AQ105" i="74"/>
  <c r="AT105" i="74"/>
  <c r="AH105" i="74"/>
  <c r="AW92" i="67"/>
  <c r="Y92" i="67"/>
  <c r="M83" i="68"/>
  <c r="R90" i="67"/>
  <c r="O93" i="67"/>
  <c r="AA96" i="67"/>
  <c r="AD102" i="67"/>
  <c r="AS105" i="67"/>
  <c r="Y95" i="70"/>
  <c r="AB100" i="70"/>
  <c r="AL104" i="70"/>
  <c r="N84" i="73"/>
  <c r="AL85" i="73"/>
  <c r="Q87" i="73"/>
  <c r="AR88" i="73"/>
  <c r="BB90" i="73"/>
  <c r="W94" i="73"/>
  <c r="T96" i="73"/>
  <c r="W99" i="73"/>
  <c r="AD101" i="73"/>
  <c r="AC106" i="73"/>
  <c r="AQ84" i="74"/>
  <c r="AI92" i="74"/>
  <c r="AE100" i="74"/>
  <c r="F84" i="75"/>
  <c r="AV88" i="75"/>
  <c r="Y95" i="75"/>
  <c r="AA99" i="75"/>
  <c r="X90" i="67"/>
  <c r="U93" i="67"/>
  <c r="AG96" i="67"/>
  <c r="AJ102" i="67"/>
  <c r="AY105" i="67"/>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AT97" i="70"/>
  <c r="Z104" i="70"/>
  <c r="AQ106" i="70"/>
  <c r="Z85" i="73"/>
  <c r="AY86" i="73"/>
  <c r="AF88" i="73"/>
  <c r="AP90" i="73"/>
  <c r="AX93" i="73"/>
  <c r="AS95" i="73"/>
  <c r="AS98" i="73"/>
  <c r="AX100" i="73"/>
  <c r="AJ104" i="73"/>
  <c r="AE84" i="74"/>
  <c r="BA86" i="74"/>
  <c r="W92" i="74"/>
  <c r="AZ99" i="74"/>
  <c r="X88" i="75"/>
  <c r="AM91" i="75"/>
  <c r="AK98" i="75"/>
  <c r="AG106" i="75"/>
  <c r="J83" i="68"/>
  <c r="L90" i="67"/>
  <c r="U96" i="67"/>
  <c r="X102" i="67"/>
  <c r="AM105" i="67"/>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K128" i="71" s="1"/>
  <c r="AT84" i="71"/>
  <c r="AH84" i="71"/>
  <c r="V84" i="71"/>
  <c r="J84" i="71"/>
  <c r="AS84" i="71"/>
  <c r="AS128" i="71" s="1"/>
  <c r="AG84" i="71"/>
  <c r="U84" i="71"/>
  <c r="I84" i="71"/>
  <c r="AR84" i="71"/>
  <c r="AF84" i="71"/>
  <c r="T84" i="71"/>
  <c r="H84" i="71"/>
  <c r="AQ85" i="71"/>
  <c r="AQ128" i="71" s="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AT128" i="71" s="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L128" i="71" s="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H128" i="71" s="1"/>
  <c r="T86" i="71"/>
  <c r="AF86" i="71"/>
  <c r="AF128" i="71" s="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Y9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AK94" i="70"/>
  <c r="AW94"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AW98" i="70"/>
  <c r="Z95" i="70"/>
  <c r="AL95" i="70"/>
  <c r="AX95" i="70"/>
  <c r="Y97" i="70"/>
  <c r="AK97" i="70"/>
  <c r="AW97" i="70"/>
  <c r="Z98" i="70"/>
  <c r="AL98" i="70"/>
  <c r="AX98" i="70"/>
  <c r="AE100" i="70"/>
  <c r="AQ100" i="70"/>
  <c r="AH103" i="70"/>
  <c r="AT103" i="70"/>
  <c r="AC104" i="70"/>
  <c r="AO104" i="70"/>
  <c r="BA104" i="70"/>
  <c r="AK105" i="70"/>
  <c r="AW105" i="70"/>
  <c r="AH106" i="70"/>
  <c r="AT106" i="70"/>
  <c r="Y98" i="70"/>
  <c r="AA95" i="70"/>
  <c r="AM95" i="70"/>
  <c r="AY95" i="70"/>
  <c r="Z97" i="70"/>
  <c r="AL97" i="70"/>
  <c r="AX97" i="70"/>
  <c r="AA98" i="70"/>
  <c r="AM98" i="70"/>
  <c r="AY98" i="70"/>
  <c r="AF100" i="70"/>
  <c r="AR100" i="70"/>
  <c r="AI103" i="70"/>
  <c r="AU103" i="70"/>
  <c r="AD104" i="70"/>
  <c r="AP104" i="70"/>
  <c r="BB104" i="70"/>
  <c r="AL105" i="70"/>
  <c r="AX105" i="70"/>
  <c r="AI106" i="70"/>
  <c r="AU106" i="70"/>
  <c r="AB95" i="70"/>
  <c r="AN95" i="70"/>
  <c r="AZ95" i="70"/>
  <c r="AA97" i="70"/>
  <c r="AM97" i="70"/>
  <c r="AY97" i="70"/>
  <c r="AB98" i="70"/>
  <c r="AN98" i="70"/>
  <c r="AZ98" i="70"/>
  <c r="AG100" i="70"/>
  <c r="AS100" i="70"/>
  <c r="AJ103" i="70"/>
  <c r="AV103" i="70"/>
  <c r="AE104" i="70"/>
  <c r="AQ104" i="70"/>
  <c r="AA105" i="70"/>
  <c r="AM105" i="70"/>
  <c r="AY105" i="70"/>
  <c r="AJ106" i="70"/>
  <c r="AV106" i="70"/>
  <c r="AK98"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S95" i="70"/>
  <c r="AE95" i="70"/>
  <c r="AQ95" i="70"/>
  <c r="AD97" i="70"/>
  <c r="AP97" i="70"/>
  <c r="BB97" i="70"/>
  <c r="AE98" i="70"/>
  <c r="AQ98" i="70"/>
  <c r="X100" i="70"/>
  <c r="AJ100" i="70"/>
  <c r="AV100" i="70"/>
  <c r="AA103" i="70"/>
  <c r="AM103" i="70"/>
  <c r="AY103" i="70"/>
  <c r="AH104" i="70"/>
  <c r="AT104" i="70"/>
  <c r="AD105" i="70"/>
  <c r="AP105" i="70"/>
  <c r="BB105" i="70"/>
  <c r="AM106" i="70"/>
  <c r="AY106"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X95" i="70"/>
  <c r="AJ95" i="70"/>
  <c r="W97" i="70"/>
  <c r="AI97" i="70"/>
  <c r="X98" i="70"/>
  <c r="AJ98" i="70"/>
  <c r="AC100" i="70"/>
  <c r="AO100" i="70"/>
  <c r="AF103" i="70"/>
  <c r="AA104" i="70"/>
  <c r="AM104" i="70"/>
  <c r="AI105" i="70"/>
  <c r="AF106" i="70"/>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M89" i="69"/>
  <c r="Y89" i="69"/>
  <c r="AK89" i="69"/>
  <c r="S92" i="69"/>
  <c r="AE92" i="69"/>
  <c r="X94" i="69"/>
  <c r="AJ94" i="69"/>
  <c r="V95" i="69"/>
  <c r="AH95" i="69"/>
  <c r="U96" i="69"/>
  <c r="AG96" i="69"/>
  <c r="U97" i="69"/>
  <c r="AG97" i="69"/>
  <c r="AA100" i="69"/>
  <c r="AM100" i="69"/>
  <c r="X102" i="69"/>
  <c r="AJ102" i="69"/>
  <c r="AD103" i="69"/>
  <c r="AP103" i="69"/>
  <c r="AK104" i="69"/>
  <c r="AG105" i="69"/>
  <c r="AT102" i="68"/>
  <c r="AH102" i="68"/>
  <c r="AS102" i="68"/>
  <c r="AG102" i="68"/>
  <c r="AR102" i="68"/>
  <c r="AF102" i="68"/>
  <c r="AQ102" i="68"/>
  <c r="AE102" i="68"/>
  <c r="BB102" i="68"/>
  <c r="AP102" i="68"/>
  <c r="AD102" i="68"/>
  <c r="BA102" i="68"/>
  <c r="AO102" i="68"/>
  <c r="AC102" i="68"/>
  <c r="AZ102" i="68"/>
  <c r="AN102" i="68"/>
  <c r="AB102" i="68"/>
  <c r="AY102" i="68"/>
  <c r="AM102" i="68"/>
  <c r="AA102" i="68"/>
  <c r="AX102" i="68"/>
  <c r="AL102" i="68"/>
  <c r="Z102" i="68"/>
  <c r="AW102" i="68"/>
  <c r="AK102" i="68"/>
  <c r="Y102" i="68"/>
  <c r="AV102" i="68"/>
  <c r="AJ102" i="68"/>
  <c r="X102" i="68"/>
  <c r="AU102" i="68"/>
  <c r="AI102" i="68"/>
  <c r="AT91" i="68"/>
  <c r="AH91" i="68"/>
  <c r="V91" i="68"/>
  <c r="AS91" i="68"/>
  <c r="AG91" i="68"/>
  <c r="U91" i="68"/>
  <c r="AR91" i="68"/>
  <c r="AF91" i="68"/>
  <c r="T91" i="68"/>
  <c r="AQ91" i="68"/>
  <c r="AE91" i="68"/>
  <c r="S91" i="68"/>
  <c r="BB91" i="68"/>
  <c r="AP91" i="68"/>
  <c r="AD91" i="68"/>
  <c r="R91" i="68"/>
  <c r="BA91" i="68"/>
  <c r="AO91" i="68"/>
  <c r="AC91" i="68"/>
  <c r="Q91" i="68"/>
  <c r="AZ91" i="68"/>
  <c r="AN91" i="68"/>
  <c r="AB91" i="68"/>
  <c r="P91" i="68"/>
  <c r="AY91" i="68"/>
  <c r="AM91" i="68"/>
  <c r="AA91" i="68"/>
  <c r="O91" i="68"/>
  <c r="AX91" i="68"/>
  <c r="AL91" i="68"/>
  <c r="Z91" i="68"/>
  <c r="N91" i="68"/>
  <c r="AW91" i="68"/>
  <c r="AK91" i="68"/>
  <c r="Y91" i="68"/>
  <c r="M91" i="68"/>
  <c r="AV91" i="68"/>
  <c r="AJ91" i="68"/>
  <c r="X91" i="68"/>
  <c r="AU91" i="68"/>
  <c r="AI91" i="68"/>
  <c r="W91" i="68"/>
  <c r="AQ105" i="68"/>
  <c r="AE105" i="68"/>
  <c r="BB105" i="68"/>
  <c r="AP105" i="68"/>
  <c r="AD105" i="68"/>
  <c r="Z83" i="68"/>
  <c r="BA105" i="68"/>
  <c r="AO105" i="68"/>
  <c r="AC105" i="68"/>
  <c r="AZ105" i="68"/>
  <c r="AN105" i="68"/>
  <c r="AB105" i="68"/>
  <c r="AY105" i="68"/>
  <c r="AM105" i="68"/>
  <c r="AA105" i="68"/>
  <c r="AX105" i="68"/>
  <c r="AL105" i="68"/>
  <c r="AW105" i="68"/>
  <c r="AK105" i="68"/>
  <c r="AV105" i="68"/>
  <c r="AJ105" i="68"/>
  <c r="AU105" i="68"/>
  <c r="AI105" i="68"/>
  <c r="AT105" i="68"/>
  <c r="AH105" i="68"/>
  <c r="AS105" i="68"/>
  <c r="AG105" i="68"/>
  <c r="AR105" i="68"/>
  <c r="AF105" i="68"/>
  <c r="AT94" i="68"/>
  <c r="AH94" i="68"/>
  <c r="V94" i="68"/>
  <c r="AS94" i="68"/>
  <c r="AG94" i="68"/>
  <c r="U94" i="68"/>
  <c r="AR94" i="68"/>
  <c r="AF94" i="68"/>
  <c r="T94" i="68"/>
  <c r="AQ94" i="68"/>
  <c r="AE94" i="68"/>
  <c r="S94" i="68"/>
  <c r="BB94" i="68"/>
  <c r="AP94" i="68"/>
  <c r="AD94" i="68"/>
  <c r="R94" i="68"/>
  <c r="BA94" i="68"/>
  <c r="AO94" i="68"/>
  <c r="AC94" i="68"/>
  <c r="Q94" i="68"/>
  <c r="AZ94" i="68"/>
  <c r="AN94" i="68"/>
  <c r="AB94" i="68"/>
  <c r="P94" i="68"/>
  <c r="AY94" i="68"/>
  <c r="AM94" i="68"/>
  <c r="AA94" i="68"/>
  <c r="AX94" i="68"/>
  <c r="AL94" i="68"/>
  <c r="Z94" i="68"/>
  <c r="AW94" i="68"/>
  <c r="AK94" i="68"/>
  <c r="Y94" i="68"/>
  <c r="AV94" i="68"/>
  <c r="AJ94" i="68"/>
  <c r="X94" i="68"/>
  <c r="AU94" i="68"/>
  <c r="AI94" i="68"/>
  <c r="W94" i="68"/>
  <c r="AR95" i="68"/>
  <c r="AF95" i="68"/>
  <c r="T95" i="68"/>
  <c r="AQ95" i="68"/>
  <c r="AE95" i="68"/>
  <c r="S95" i="68"/>
  <c r="BB95" i="68"/>
  <c r="AP95" i="68"/>
  <c r="AD95" i="68"/>
  <c r="R95" i="68"/>
  <c r="BA95" i="68"/>
  <c r="AO95" i="68"/>
  <c r="AC95" i="68"/>
  <c r="Q95" i="68"/>
  <c r="AZ95" i="68"/>
  <c r="AN95" i="68"/>
  <c r="AB95" i="68"/>
  <c r="AY95" i="68"/>
  <c r="AM95" i="68"/>
  <c r="AA95" i="68"/>
  <c r="P83" i="68"/>
  <c r="AX95" i="68"/>
  <c r="AL95" i="68"/>
  <c r="Z95" i="68"/>
  <c r="AW95" i="68"/>
  <c r="AK95" i="68"/>
  <c r="Y95" i="68"/>
  <c r="AV95" i="68"/>
  <c r="AJ95" i="68"/>
  <c r="X95" i="68"/>
  <c r="AU95" i="68"/>
  <c r="AI95" i="68"/>
  <c r="W95" i="68"/>
  <c r="AT95" i="68"/>
  <c r="AH95" i="68"/>
  <c r="V95" i="68"/>
  <c r="AS95" i="68"/>
  <c r="AG95" i="68"/>
  <c r="U95" i="68"/>
  <c r="AQ97" i="68"/>
  <c r="AE97" i="68"/>
  <c r="S97" i="68"/>
  <c r="BB97" i="68"/>
  <c r="AP97" i="68"/>
  <c r="AD97" i="68"/>
  <c r="BA97" i="68"/>
  <c r="AO97" i="68"/>
  <c r="AC97" i="68"/>
  <c r="AZ97" i="68"/>
  <c r="AN97" i="68"/>
  <c r="AB97" i="68"/>
  <c r="AY97" i="68"/>
  <c r="AM97" i="68"/>
  <c r="AA97" i="68"/>
  <c r="R83" i="68"/>
  <c r="AX97" i="68"/>
  <c r="AL97" i="68"/>
  <c r="Z97" i="68"/>
  <c r="AW97" i="68"/>
  <c r="AK97" i="68"/>
  <c r="Y97" i="68"/>
  <c r="AV97" i="68"/>
  <c r="AJ97" i="68"/>
  <c r="X97" i="68"/>
  <c r="AU97" i="68"/>
  <c r="AI97" i="68"/>
  <c r="W97" i="68"/>
  <c r="AT97" i="68"/>
  <c r="AH97" i="68"/>
  <c r="V97" i="68"/>
  <c r="AS97" i="68"/>
  <c r="AG97" i="68"/>
  <c r="U97" i="68"/>
  <c r="AR97" i="68"/>
  <c r="AF97" i="68"/>
  <c r="T97" i="68"/>
  <c r="X83" i="68"/>
  <c r="L89" i="68"/>
  <c r="X89" i="68"/>
  <c r="AJ89" i="68"/>
  <c r="AV89" i="68"/>
  <c r="Q90" i="68"/>
  <c r="AC90" i="68"/>
  <c r="AO90" i="68"/>
  <c r="BA90" i="68"/>
  <c r="R92" i="68"/>
  <c r="AD92" i="68"/>
  <c r="AP92" i="68"/>
  <c r="BB92" i="68"/>
  <c r="Z93" i="68"/>
  <c r="AL93" i="68"/>
  <c r="AX93" i="68"/>
  <c r="T96" i="68"/>
  <c r="AF96" i="68"/>
  <c r="AR96" i="68"/>
  <c r="U98" i="68"/>
  <c r="AG98" i="68"/>
  <c r="AS98" i="68"/>
  <c r="W99" i="68"/>
  <c r="AI99" i="68"/>
  <c r="AU99" i="68"/>
  <c r="Z100" i="68"/>
  <c r="AL100" i="68"/>
  <c r="AX100" i="68"/>
  <c r="AD101" i="68"/>
  <c r="AP101" i="68"/>
  <c r="BB101" i="68"/>
  <c r="AC103" i="68"/>
  <c r="AO103" i="68"/>
  <c r="BA103" i="68"/>
  <c r="AJ104" i="68"/>
  <c r="AV104" i="68"/>
  <c r="AC106" i="68"/>
  <c r="AO106" i="68"/>
  <c r="BA106" i="68"/>
  <c r="M89" i="68"/>
  <c r="Y89" i="68"/>
  <c r="AK89" i="68"/>
  <c r="AW89" i="68"/>
  <c r="R90" i="68"/>
  <c r="AD90" i="68"/>
  <c r="AP90" i="68"/>
  <c r="BB90" i="68"/>
  <c r="S92" i="68"/>
  <c r="AE92" i="68"/>
  <c r="AQ92" i="68"/>
  <c r="O93" i="68"/>
  <c r="AA93" i="68"/>
  <c r="AM93" i="68"/>
  <c r="AY93" i="68"/>
  <c r="U96" i="68"/>
  <c r="AG96" i="68"/>
  <c r="AS96" i="68"/>
  <c r="V98" i="68"/>
  <c r="AH98" i="68"/>
  <c r="AT98" i="68"/>
  <c r="X99" i="68"/>
  <c r="AJ99" i="68"/>
  <c r="AV99" i="68"/>
  <c r="AA100" i="68"/>
  <c r="AM100" i="68"/>
  <c r="AY100" i="68"/>
  <c r="AE101" i="68"/>
  <c r="AQ101" i="68"/>
  <c r="AD103" i="68"/>
  <c r="AP103" i="68"/>
  <c r="BB103" i="68"/>
  <c r="AK104" i="68"/>
  <c r="AW104" i="68"/>
  <c r="AD106" i="68"/>
  <c r="AP106" i="68"/>
  <c r="BB106" i="68"/>
  <c r="N89" i="68"/>
  <c r="Z89" i="68"/>
  <c r="AL89" i="68"/>
  <c r="AX89" i="68"/>
  <c r="S90" i="68"/>
  <c r="AE90" i="68"/>
  <c r="AQ90" i="68"/>
  <c r="T92" i="68"/>
  <c r="AF92" i="68"/>
  <c r="AR92" i="68"/>
  <c r="P93" i="68"/>
  <c r="AB93" i="68"/>
  <c r="AN93" i="68"/>
  <c r="AZ93" i="68"/>
  <c r="V96" i="68"/>
  <c r="AH96" i="68"/>
  <c r="AT96" i="68"/>
  <c r="W98" i="68"/>
  <c r="AI98" i="68"/>
  <c r="AU98" i="68"/>
  <c r="Y99" i="68"/>
  <c r="AK99" i="68"/>
  <c r="AW99" i="68"/>
  <c r="AB100" i="68"/>
  <c r="AN100" i="68"/>
  <c r="AZ100" i="68"/>
  <c r="AF101" i="68"/>
  <c r="AR101" i="68"/>
  <c r="AE103" i="68"/>
  <c r="AQ103" i="68"/>
  <c r="Z104" i="68"/>
  <c r="AL104" i="68"/>
  <c r="AX104" i="68"/>
  <c r="AE106" i="68"/>
  <c r="AQ106" i="68"/>
  <c r="O89" i="68"/>
  <c r="AA89" i="68"/>
  <c r="AM89" i="68"/>
  <c r="AY89" i="68"/>
  <c r="T90" i="68"/>
  <c r="AF90" i="68"/>
  <c r="AR90" i="68"/>
  <c r="U92" i="68"/>
  <c r="AG92" i="68"/>
  <c r="AS92" i="68"/>
  <c r="Q93" i="68"/>
  <c r="AC93" i="68"/>
  <c r="AO93" i="68"/>
  <c r="BA93" i="68"/>
  <c r="W96" i="68"/>
  <c r="AI96" i="68"/>
  <c r="AU96" i="68"/>
  <c r="X98" i="68"/>
  <c r="AJ98" i="68"/>
  <c r="AV98" i="68"/>
  <c r="Z99" i="68"/>
  <c r="AL99" i="68"/>
  <c r="AX99" i="68"/>
  <c r="AC100" i="68"/>
  <c r="AO100" i="68"/>
  <c r="BA100" i="68"/>
  <c r="AG101" i="68"/>
  <c r="AS101" i="68"/>
  <c r="AF103" i="68"/>
  <c r="AR103" i="68"/>
  <c r="AA104" i="68"/>
  <c r="AM104" i="68"/>
  <c r="AY104" i="68"/>
  <c r="AF106" i="68"/>
  <c r="AR106" i="68"/>
  <c r="P89" i="68"/>
  <c r="AB89" i="68"/>
  <c r="AN89" i="68"/>
  <c r="AZ89" i="68"/>
  <c r="U90" i="68"/>
  <c r="AG90" i="68"/>
  <c r="AS90" i="68"/>
  <c r="V92" i="68"/>
  <c r="AH92" i="68"/>
  <c r="AT92" i="68"/>
  <c r="R93" i="68"/>
  <c r="AD93" i="68"/>
  <c r="AP93" i="68"/>
  <c r="BB93" i="68"/>
  <c r="X96" i="68"/>
  <c r="AJ96" i="68"/>
  <c r="AV96" i="68"/>
  <c r="Y98" i="68"/>
  <c r="AK98" i="68"/>
  <c r="AW98" i="68"/>
  <c r="AA99" i="68"/>
  <c r="AM99" i="68"/>
  <c r="AY99" i="68"/>
  <c r="AD100" i="68"/>
  <c r="AP100" i="68"/>
  <c r="BB100" i="68"/>
  <c r="AH101" i="68"/>
  <c r="AT101" i="68"/>
  <c r="AG103" i="68"/>
  <c r="AS103" i="68"/>
  <c r="AB104" i="68"/>
  <c r="AN104" i="68"/>
  <c r="AZ104" i="68"/>
  <c r="AG106" i="68"/>
  <c r="AS106" i="68"/>
  <c r="Q89" i="68"/>
  <c r="AC89" i="68"/>
  <c r="AO89" i="68"/>
  <c r="BA89" i="68"/>
  <c r="V90" i="68"/>
  <c r="AH90" i="68"/>
  <c r="AT90" i="68"/>
  <c r="W92" i="68"/>
  <c r="AI92" i="68"/>
  <c r="AU92" i="68"/>
  <c r="S93" i="68"/>
  <c r="AE93" i="68"/>
  <c r="AQ93" i="68"/>
  <c r="Y96" i="68"/>
  <c r="AK96" i="68"/>
  <c r="AW96" i="68"/>
  <c r="Z98" i="68"/>
  <c r="AL98" i="68"/>
  <c r="AX98" i="68"/>
  <c r="AB99" i="68"/>
  <c r="AN99" i="68"/>
  <c r="AZ99" i="68"/>
  <c r="AE100" i="68"/>
  <c r="AQ100" i="68"/>
  <c r="W101" i="68"/>
  <c r="AI101" i="68"/>
  <c r="AU101" i="68"/>
  <c r="AH103" i="68"/>
  <c r="AT103" i="68"/>
  <c r="AC104" i="68"/>
  <c r="AO104" i="68"/>
  <c r="BA104" i="68"/>
  <c r="AH106" i="68"/>
  <c r="AT106" i="68"/>
  <c r="R89" i="68"/>
  <c r="AD89" i="68"/>
  <c r="AP89" i="68"/>
  <c r="BB89" i="68"/>
  <c r="W90" i="68"/>
  <c r="AI90" i="68"/>
  <c r="AU90" i="68"/>
  <c r="X92" i="68"/>
  <c r="AJ92" i="68"/>
  <c r="AV92" i="68"/>
  <c r="T93" i="68"/>
  <c r="AF93" i="68"/>
  <c r="AR93" i="68"/>
  <c r="Z96" i="68"/>
  <c r="AL96" i="68"/>
  <c r="AX96" i="68"/>
  <c r="AA98" i="68"/>
  <c r="AM98" i="68"/>
  <c r="AY98" i="68"/>
  <c r="AC99" i="68"/>
  <c r="AO99" i="68"/>
  <c r="BA99" i="68"/>
  <c r="AF100" i="68"/>
  <c r="AR100" i="68"/>
  <c r="X101" i="68"/>
  <c r="AJ101" i="68"/>
  <c r="AV101" i="68"/>
  <c r="AI103" i="68"/>
  <c r="AU103" i="68"/>
  <c r="AD104" i="68"/>
  <c r="AP104" i="68"/>
  <c r="BB104" i="68"/>
  <c r="AI106" i="68"/>
  <c r="AU106" i="68"/>
  <c r="S89" i="68"/>
  <c r="AE89" i="68"/>
  <c r="AQ89" i="68"/>
  <c r="L90" i="68"/>
  <c r="X90" i="68"/>
  <c r="AJ90" i="68"/>
  <c r="AV90" i="68"/>
  <c r="Y92" i="68"/>
  <c r="AK92" i="68"/>
  <c r="AW92" i="68"/>
  <c r="U93" i="68"/>
  <c r="AG93" i="68"/>
  <c r="AS93" i="68"/>
  <c r="AA96" i="68"/>
  <c r="AM96" i="68"/>
  <c r="AY96" i="68"/>
  <c r="AB98" i="68"/>
  <c r="AN98" i="68"/>
  <c r="AZ98" i="68"/>
  <c r="AD99" i="68"/>
  <c r="AP99" i="68"/>
  <c r="BB99" i="68"/>
  <c r="AG100" i="68"/>
  <c r="AS100" i="68"/>
  <c r="Y101" i="68"/>
  <c r="AK101" i="68"/>
  <c r="AW101" i="68"/>
  <c r="AJ103" i="68"/>
  <c r="AV103" i="68"/>
  <c r="AE104" i="68"/>
  <c r="AQ104" i="68"/>
  <c r="AJ106" i="68"/>
  <c r="AV106" i="68"/>
  <c r="U83" i="68"/>
  <c r="T89" i="68"/>
  <c r="AF89" i="68"/>
  <c r="AR89" i="68"/>
  <c r="M90" i="68"/>
  <c r="Y90" i="68"/>
  <c r="AK90" i="68"/>
  <c r="AW90" i="68"/>
  <c r="N92" i="68"/>
  <c r="Z92" i="68"/>
  <c r="AL92" i="68"/>
  <c r="AX92" i="68"/>
  <c r="V93" i="68"/>
  <c r="AH93" i="68"/>
  <c r="AT93" i="68"/>
  <c r="AB96" i="68"/>
  <c r="AN96" i="68"/>
  <c r="AZ96" i="68"/>
  <c r="AC98" i="68"/>
  <c r="AO98" i="68"/>
  <c r="BA98" i="68"/>
  <c r="AE99" i="68"/>
  <c r="AQ99" i="68"/>
  <c r="V100" i="68"/>
  <c r="AH100" i="68"/>
  <c r="AT100" i="68"/>
  <c r="Z101" i="68"/>
  <c r="AL101" i="68"/>
  <c r="AX101" i="68"/>
  <c r="Y103" i="68"/>
  <c r="AK103" i="68"/>
  <c r="AW103" i="68"/>
  <c r="AF104" i="68"/>
  <c r="AR104" i="68"/>
  <c r="AK106" i="68"/>
  <c r="AW106" i="68"/>
  <c r="U89" i="68"/>
  <c r="AG89" i="68"/>
  <c r="AS89" i="68"/>
  <c r="N90" i="68"/>
  <c r="Z90" i="68"/>
  <c r="AL90" i="68"/>
  <c r="AX90" i="68"/>
  <c r="O92" i="68"/>
  <c r="AA92" i="68"/>
  <c r="AM92" i="68"/>
  <c r="AY92" i="68"/>
  <c r="W93" i="68"/>
  <c r="AI93" i="68"/>
  <c r="AU93" i="68"/>
  <c r="AC96" i="68"/>
  <c r="AO96" i="68"/>
  <c r="BA96" i="68"/>
  <c r="AD98" i="68"/>
  <c r="AP98" i="68"/>
  <c r="BB98" i="68"/>
  <c r="AF99" i="68"/>
  <c r="AR99" i="68"/>
  <c r="W100" i="68"/>
  <c r="AI100" i="68"/>
  <c r="AU100" i="68"/>
  <c r="AA101" i="68"/>
  <c r="AM101" i="68"/>
  <c r="AY101" i="68"/>
  <c r="Z103" i="68"/>
  <c r="AL103" i="68"/>
  <c r="AX103" i="68"/>
  <c r="AG104" i="68"/>
  <c r="AS104" i="68"/>
  <c r="AL106" i="68"/>
  <c r="AX106" i="68"/>
  <c r="V89" i="68"/>
  <c r="AH89" i="68"/>
  <c r="AT89" i="68"/>
  <c r="O90" i="68"/>
  <c r="AA90" i="68"/>
  <c r="AM90" i="68"/>
  <c r="AY90" i="68"/>
  <c r="P92" i="68"/>
  <c r="AB92" i="68"/>
  <c r="AN92" i="68"/>
  <c r="AZ92" i="68"/>
  <c r="X93" i="68"/>
  <c r="AJ93" i="68"/>
  <c r="AV93" i="68"/>
  <c r="R96" i="68"/>
  <c r="AD96" i="68"/>
  <c r="AP96" i="68"/>
  <c r="BB96" i="68"/>
  <c r="AE98" i="68"/>
  <c r="AQ98" i="68"/>
  <c r="U99" i="68"/>
  <c r="AG99" i="68"/>
  <c r="AS99" i="68"/>
  <c r="X100" i="68"/>
  <c r="AJ100" i="68"/>
  <c r="AV100" i="68"/>
  <c r="AB101" i="68"/>
  <c r="AN101" i="68"/>
  <c r="AZ101" i="68"/>
  <c r="AA103" i="68"/>
  <c r="AM103" i="68"/>
  <c r="AY103" i="68"/>
  <c r="AH104" i="68"/>
  <c r="AT104" i="68"/>
  <c r="AM106" i="68"/>
  <c r="AY106" i="68"/>
  <c r="K89" i="68"/>
  <c r="W89" i="68"/>
  <c r="AI89" i="68"/>
  <c r="P90" i="68"/>
  <c r="AB90" i="68"/>
  <c r="AN90" i="68"/>
  <c r="Q92" i="68"/>
  <c r="AC92" i="68"/>
  <c r="AO92" i="68"/>
  <c r="Y93" i="68"/>
  <c r="AK93" i="68"/>
  <c r="S96" i="68"/>
  <c r="AE96" i="68"/>
  <c r="T98" i="68"/>
  <c r="AF98" i="68"/>
  <c r="V99" i="68"/>
  <c r="AH99" i="68"/>
  <c r="Y100" i="68"/>
  <c r="AK100" i="68"/>
  <c r="AC101" i="68"/>
  <c r="AO101" i="68"/>
  <c r="AB103" i="68"/>
  <c r="AN103" i="68"/>
  <c r="AI104" i="68"/>
  <c r="AB106" i="68"/>
  <c r="AN106" i="68"/>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128" i="71"/>
  <c r="Q83" i="71"/>
  <c r="Y83" i="71"/>
  <c r="Y134" i="71" s="1"/>
  <c r="J83" i="71"/>
  <c r="R83" i="71"/>
  <c r="R134" i="71" s="1"/>
  <c r="Z83" i="71"/>
  <c r="Z134" i="71" s="1"/>
  <c r="K83" i="71"/>
  <c r="K134" i="71" s="1"/>
  <c r="S83" i="71"/>
  <c r="AA83" i="71"/>
  <c r="AA134" i="71" s="1"/>
  <c r="W83" i="71"/>
  <c r="W134" i="71" s="1"/>
  <c r="L83" i="71"/>
  <c r="L134" i="71" s="1"/>
  <c r="T83" i="71"/>
  <c r="T134" i="71" s="1"/>
  <c r="O83" i="71"/>
  <c r="O134" i="71" s="1"/>
  <c r="E83" i="71"/>
  <c r="M83" i="71"/>
  <c r="M134" i="71" s="1"/>
  <c r="U83" i="71"/>
  <c r="F83" i="71"/>
  <c r="F134" i="71" s="1"/>
  <c r="N83" i="71"/>
  <c r="N134" i="71" s="1"/>
  <c r="V83" i="71"/>
  <c r="V134" i="71" s="1"/>
  <c r="F128" i="71"/>
  <c r="BB128" i="71"/>
  <c r="I128" i="71"/>
  <c r="W83" i="70"/>
  <c r="U83" i="70"/>
  <c r="P83" i="70"/>
  <c r="X83" i="70"/>
  <c r="Q83" i="70"/>
  <c r="Y83" i="70"/>
  <c r="R83" i="70"/>
  <c r="Z83" i="70"/>
  <c r="S83" i="70"/>
  <c r="AA83" i="70"/>
  <c r="O83" i="70"/>
  <c r="V83" i="70"/>
  <c r="P83" i="69"/>
  <c r="X83" i="69"/>
  <c r="Q83" i="69"/>
  <c r="Y83" i="69"/>
  <c r="W83" i="69"/>
  <c r="J83" i="69"/>
  <c r="R83" i="69"/>
  <c r="Z83" i="69"/>
  <c r="M83" i="69"/>
  <c r="U83" i="69"/>
  <c r="O83" i="69"/>
  <c r="K83" i="69"/>
  <c r="S83" i="69"/>
  <c r="AA83" i="69"/>
  <c r="N83" i="69"/>
  <c r="V83" i="69"/>
  <c r="V83" i="68"/>
  <c r="T83" i="68"/>
  <c r="Q83" i="68"/>
  <c r="Y83" i="68"/>
  <c r="N83" i="68"/>
  <c r="K83" i="68"/>
  <c r="AA83" i="68"/>
  <c r="L83" i="68"/>
  <c r="S83" i="68"/>
  <c r="O83" i="68"/>
  <c r="W83" i="68"/>
  <c r="N83" i="67"/>
  <c r="V83" i="67"/>
  <c r="W83" i="67"/>
  <c r="P83" i="67"/>
  <c r="S83" i="67"/>
  <c r="O83" i="67"/>
  <c r="T83" i="67"/>
  <c r="Q83" i="67"/>
  <c r="Y83" i="67"/>
  <c r="U83" i="67"/>
  <c r="K83" i="67"/>
  <c r="L83" i="67"/>
  <c r="Z83" i="67"/>
  <c r="X83" i="67"/>
  <c r="M83" i="67"/>
  <c r="J128" i="71"/>
  <c r="AN128" i="71"/>
  <c r="G134" i="71"/>
  <c r="J134" i="71"/>
  <c r="Q134" i="71"/>
  <c r="S134" i="71"/>
  <c r="U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P16" i="93" l="1"/>
  <c r="L57" i="70"/>
  <c r="O15" i="93"/>
  <c r="K56" i="70"/>
  <c r="K54" i="70"/>
  <c r="K55" i="70"/>
  <c r="AB128" i="7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Q16" i="93" l="1"/>
  <c r="N57" i="70" s="1"/>
  <c r="M57" i="70"/>
  <c r="L56" i="70"/>
  <c r="L54" i="70"/>
  <c r="L55" i="70"/>
  <c r="P15" i="93"/>
  <c r="AM195" i="7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M56" i="70" l="1"/>
  <c r="M55" i="70"/>
  <c r="M54" i="70"/>
  <c r="Q15" i="93"/>
  <c r="AN195" i="73"/>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1" i="68"/>
  <c r="X191" i="68"/>
  <c r="AF197" i="68"/>
  <c r="AE197" i="68"/>
  <c r="AC197" i="68"/>
  <c r="X197" i="68"/>
  <c r="U198" i="68"/>
  <c r="H191" i="68"/>
  <c r="G197" i="68"/>
  <c r="O198" i="67"/>
  <c r="AD198" i="67"/>
  <c r="Z191" i="67"/>
  <c r="T191" i="67"/>
  <c r="M191" i="67"/>
  <c r="L197" i="67"/>
  <c r="J198" i="67"/>
  <c r="H197" i="67"/>
  <c r="E191" i="67"/>
  <c r="N55" i="70" l="1"/>
  <c r="N54" i="70"/>
  <c r="N56" i="70"/>
  <c r="AO195" i="75"/>
  <c r="AN195" i="74"/>
  <c r="AO195" i="73"/>
  <c r="AN195" i="72"/>
  <c r="AN195" i="71"/>
  <c r="AC198" i="68"/>
  <c r="AD191" i="71"/>
  <c r="X197" i="67"/>
  <c r="Y191" i="69"/>
  <c r="AG197" i="69"/>
  <c r="J191" i="67"/>
  <c r="R191" i="67"/>
  <c r="R198" i="67"/>
  <c r="Z198" i="67"/>
  <c r="AH191" i="67"/>
  <c r="AH198" i="67"/>
  <c r="P197" i="67"/>
  <c r="P191" i="67"/>
  <c r="Q197" i="67"/>
  <c r="E198" i="73"/>
  <c r="I197" i="67"/>
  <c r="AB191" i="68"/>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L191" i="68"/>
  <c r="T191" i="68"/>
  <c r="AA191" i="68"/>
  <c r="AA198" i="68"/>
  <c r="I198" i="71"/>
  <c r="F197" i="71"/>
  <c r="N197" i="71"/>
  <c r="O197" i="73"/>
  <c r="W197" i="73"/>
  <c r="AE197" i="73"/>
  <c r="K191" i="68"/>
  <c r="E197" i="68"/>
  <c r="AI198" i="68"/>
  <c r="AF197" i="70"/>
  <c r="G198" i="71"/>
  <c r="G191" i="71"/>
  <c r="O198" i="71"/>
  <c r="O191" i="71"/>
  <c r="AE198" i="71"/>
  <c r="J191" i="71"/>
  <c r="AI191" i="68"/>
  <c r="H197" i="68"/>
  <c r="E198" i="68"/>
  <c r="F198" i="70"/>
  <c r="N191" i="71"/>
  <c r="F198" i="74"/>
  <c r="N198" i="74"/>
  <c r="V198" i="74"/>
  <c r="AD198" i="74"/>
  <c r="P191" i="68"/>
  <c r="M197" i="68"/>
  <c r="K198" i="68"/>
  <c r="N198" i="70"/>
  <c r="Y197" i="71"/>
  <c r="AG198" i="71"/>
  <c r="V191" i="71"/>
  <c r="AF191" i="72"/>
  <c r="AG197" i="67"/>
  <c r="S191" i="68"/>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R191" i="68"/>
  <c r="Z198" i="68"/>
  <c r="Z197" i="68"/>
  <c r="Z191" i="68"/>
  <c r="I198" i="68"/>
  <c r="I197" i="68"/>
  <c r="Q198" i="68"/>
  <c r="Q197" i="68"/>
  <c r="Y198" i="68"/>
  <c r="Y197" i="68"/>
  <c r="AG198" i="68"/>
  <c r="AG197" i="68"/>
  <c r="I191" i="68"/>
  <c r="Y191" i="68"/>
  <c r="O197" i="68"/>
  <c r="J198" i="68"/>
  <c r="J197" i="68"/>
  <c r="J191" i="68"/>
  <c r="Q191" i="68"/>
  <c r="AG191" i="68"/>
  <c r="F191" i="68"/>
  <c r="F198" i="68"/>
  <c r="F197" i="68"/>
  <c r="N191" i="68"/>
  <c r="N198" i="68"/>
  <c r="N197" i="68"/>
  <c r="V198" i="68"/>
  <c r="V191" i="68"/>
  <c r="V197" i="68"/>
  <c r="AD191" i="68"/>
  <c r="AD198" i="68"/>
  <c r="AD197" i="68"/>
  <c r="AH198" i="68"/>
  <c r="AH197" i="68"/>
  <c r="AH191" i="68"/>
  <c r="G191" i="68"/>
  <c r="G198" i="68"/>
  <c r="O191" i="68"/>
  <c r="O198" i="68"/>
  <c r="W191" i="68"/>
  <c r="W198" i="68"/>
  <c r="AE191" i="68"/>
  <c r="AE198" i="68"/>
  <c r="W197" i="68"/>
  <c r="L198" i="68"/>
  <c r="T198" i="68"/>
  <c r="AB198" i="68"/>
  <c r="E191" i="68"/>
  <c r="M191" i="68"/>
  <c r="U191" i="68"/>
  <c r="AC191"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1" i="68"/>
  <c r="AJ197" i="67"/>
  <c r="AJ191" i="67"/>
  <c r="AJ198" i="67"/>
  <c r="AQ195" i="75" l="1"/>
  <c r="AP195" i="74"/>
  <c r="AQ195" i="73"/>
  <c r="AP195" i="72"/>
  <c r="AP195" i="71"/>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1" i="68"/>
  <c r="AK197" i="68"/>
  <c r="AK198" i="68"/>
  <c r="AK197" i="67"/>
  <c r="AK198" i="67"/>
  <c r="AK191" i="67"/>
  <c r="AR195" i="75" l="1"/>
  <c r="AQ195" i="74"/>
  <c r="AR195" i="73"/>
  <c r="AQ195" i="72"/>
  <c r="AQ195" i="71"/>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1" i="68"/>
  <c r="AL198" i="68"/>
  <c r="AL197" i="68"/>
  <c r="AL191" i="67"/>
  <c r="AL198" i="67"/>
  <c r="AL197" i="67"/>
  <c r="AS195" i="75" l="1"/>
  <c r="AR195" i="74"/>
  <c r="AS195" i="73"/>
  <c r="AR195" i="72"/>
  <c r="AR195" i="71"/>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1" i="68"/>
  <c r="AM198" i="68"/>
  <c r="AM197" i="68"/>
  <c r="AM191" i="67"/>
  <c r="AM197" i="67"/>
  <c r="AM198" i="67"/>
  <c r="AT195" i="75" l="1"/>
  <c r="AS195" i="74"/>
  <c r="AT195" i="73"/>
  <c r="AS195" i="72"/>
  <c r="AS195" i="71"/>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1" i="68"/>
  <c r="AN198" i="67"/>
  <c r="AN191" i="67"/>
  <c r="AN197" i="67"/>
  <c r="AU195" i="75" l="1"/>
  <c r="AT195" i="74"/>
  <c r="AU195" i="73"/>
  <c r="AT195" i="72"/>
  <c r="AT195" i="71"/>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8"/>
  <c r="AO191" i="67"/>
  <c r="AO198" i="67"/>
  <c r="AO197" i="67"/>
  <c r="AV195" i="75" l="1"/>
  <c r="AU195" i="74"/>
  <c r="AV195" i="73"/>
  <c r="AU195" i="72"/>
  <c r="AU195" i="71"/>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1" i="68"/>
  <c r="AP197" i="67"/>
  <c r="AP191" i="67"/>
  <c r="AP198" i="67"/>
  <c r="AW195" i="75" l="1"/>
  <c r="AV195" i="74"/>
  <c r="AW195" i="73"/>
  <c r="AV195" i="72"/>
  <c r="AV195" i="71"/>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1" i="68"/>
  <c r="AQ198" i="67"/>
  <c r="AQ197" i="67"/>
  <c r="AQ191" i="67"/>
  <c r="AX195" i="75" l="1"/>
  <c r="AW195" i="74"/>
  <c r="AX195" i="73"/>
  <c r="AW195" i="72"/>
  <c r="AW195" i="71"/>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1" i="68"/>
  <c r="AR198" i="67"/>
  <c r="AR197" i="67"/>
  <c r="AR191" i="67"/>
  <c r="AY195" i="75" l="1"/>
  <c r="AX195" i="74"/>
  <c r="AY195" i="73"/>
  <c r="AX195" i="72"/>
  <c r="AX195" i="71"/>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1" i="68"/>
  <c r="AS197" i="68"/>
  <c r="AS198" i="68"/>
  <c r="AS197" i="67"/>
  <c r="AS198" i="67"/>
  <c r="AS191" i="67"/>
  <c r="AZ195" i="75" l="1"/>
  <c r="AY195" i="74"/>
  <c r="AZ195" i="73"/>
  <c r="AY195" i="72"/>
  <c r="AY195" i="71"/>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1" i="68"/>
  <c r="AT197" i="68"/>
  <c r="AT191" i="67"/>
  <c r="AT197" i="67"/>
  <c r="AT198" i="67"/>
  <c r="BA195" i="75" l="1"/>
  <c r="AZ195" i="74"/>
  <c r="BA195" i="73"/>
  <c r="AZ195" i="72"/>
  <c r="AZ195" i="71"/>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1" i="68"/>
  <c r="AU198" i="68"/>
  <c r="AU197" i="68"/>
  <c r="AU191" i="67"/>
  <c r="AU197" i="67"/>
  <c r="AU198" i="67"/>
  <c r="BB195" i="75" l="1"/>
  <c r="BA195" i="74"/>
  <c r="BB195" i="73"/>
  <c r="BA195" i="72"/>
  <c r="BA195" i="71"/>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1" i="68"/>
  <c r="AV198" i="67"/>
  <c r="AV197" i="67"/>
  <c r="AV191" i="67"/>
  <c r="BB195" i="74" l="1"/>
  <c r="BB195" i="72"/>
  <c r="BB195" i="71"/>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1"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1"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1" i="68"/>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1" i="68"/>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G64" i="70"/>
  <c r="F64" i="70"/>
  <c r="E64" i="70"/>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A71" i="68"/>
  <c r="AZ71" i="68"/>
  <c r="AY71" i="68"/>
  <c r="AX71" i="68"/>
  <c r="AW71" i="68"/>
  <c r="AV71" i="68"/>
  <c r="AU71" i="68"/>
  <c r="AT71" i="68"/>
  <c r="AS71" i="68"/>
  <c r="AR71" i="68"/>
  <c r="AQ71" i="68"/>
  <c r="AP71" i="68"/>
  <c r="AO71" i="68"/>
  <c r="AN71" i="68"/>
  <c r="AM71" i="68"/>
  <c r="AL71" i="68"/>
  <c r="AK71" i="68"/>
  <c r="AJ71" i="68"/>
  <c r="AI71" i="68"/>
  <c r="AH71" i="68"/>
  <c r="AG71" i="68"/>
  <c r="AF71" i="68"/>
  <c r="AE71" i="68"/>
  <c r="AD71" i="68"/>
  <c r="AC71" i="68"/>
  <c r="AB71" i="68"/>
  <c r="AA71" i="68"/>
  <c r="Z71" i="68"/>
  <c r="Y71" i="68"/>
  <c r="X71" i="68"/>
  <c r="W71" i="68"/>
  <c r="V71" i="68"/>
  <c r="U71" i="68"/>
  <c r="T71" i="68"/>
  <c r="S71" i="68"/>
  <c r="R71" i="68"/>
  <c r="Q71" i="68"/>
  <c r="P71" i="68"/>
  <c r="O71" i="68"/>
  <c r="N71" i="68"/>
  <c r="M71" i="68"/>
  <c r="L71" i="68"/>
  <c r="K71" i="68"/>
  <c r="J71" i="68"/>
  <c r="I71" i="68"/>
  <c r="H71" i="68"/>
  <c r="G71" i="68"/>
  <c r="F71" i="68"/>
  <c r="E71" i="68"/>
  <c r="BB64" i="68"/>
  <c r="BA64" i="68"/>
  <c r="AZ64" i="68"/>
  <c r="AY64" i="68"/>
  <c r="AX64" i="68"/>
  <c r="AW64" i="68"/>
  <c r="AV64" i="68"/>
  <c r="AU64" i="68"/>
  <c r="AT64" i="68"/>
  <c r="AS64" i="68"/>
  <c r="AR64" i="68"/>
  <c r="AQ64" i="68"/>
  <c r="AP64" i="68"/>
  <c r="AO64" i="68"/>
  <c r="AN64" i="68"/>
  <c r="AM64" i="68"/>
  <c r="AL64" i="68"/>
  <c r="AK64" i="68"/>
  <c r="AJ64" i="68"/>
  <c r="AI64" i="68"/>
  <c r="AH64" i="68"/>
  <c r="AG64" i="68"/>
  <c r="AF64" i="68"/>
  <c r="AE64" i="68"/>
  <c r="AD64" i="68"/>
  <c r="AC64" i="68"/>
  <c r="AB64" i="68"/>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2" i="2" a="1"/>
  <c r="D9" i="2" a="1"/>
  <c r="D15" i="2" a="1"/>
  <c r="D17" i="2" a="1"/>
  <c r="D19" i="2" a="1"/>
  <c r="D18" i="2" a="1"/>
  <c r="E9" i="2" a="1"/>
  <c r="D10" i="2" a="1"/>
  <c r="D16" i="2" a="1"/>
  <c r="D11" i="2" a="1"/>
  <c r="D13" i="2" a="1"/>
  <c r="D14" i="2" a="1"/>
  <c r="H9" i="2" a="1"/>
  <c r="J82" i="70" l="1"/>
  <c r="J83" i="70" s="1"/>
  <c r="L82" i="70"/>
  <c r="L83" i="70" s="1"/>
  <c r="B26" i="70"/>
  <c r="E82" i="70"/>
  <c r="E83" i="70" s="1"/>
  <c r="M82" i="70"/>
  <c r="M83" i="70" s="1"/>
  <c r="F82" i="70"/>
  <c r="F83" i="70"/>
  <c r="N82" i="70"/>
  <c r="N83" i="70" s="1"/>
  <c r="G82" i="70"/>
  <c r="G83" i="70" s="1"/>
  <c r="E26" i="70"/>
  <c r="H83" i="70"/>
  <c r="H82" i="70"/>
  <c r="K82" i="70"/>
  <c r="K83" i="70" s="1"/>
  <c r="I82" i="70"/>
  <c r="I83" i="70"/>
  <c r="E82" i="69"/>
  <c r="E83" i="69" s="1"/>
  <c r="F82" i="69"/>
  <c r="F83" i="69" s="1"/>
  <c r="G82" i="69"/>
  <c r="I82" i="69"/>
  <c r="I83" i="69" s="1"/>
  <c r="H82" i="69"/>
  <c r="H83" i="69" s="1"/>
  <c r="E26" i="68"/>
  <c r="H82" i="68"/>
  <c r="I82" i="68"/>
  <c r="I83" i="68" s="1"/>
  <c r="I134" i="68" s="1"/>
  <c r="E82" i="68"/>
  <c r="E83" i="68" s="1"/>
  <c r="E134" i="68" s="1"/>
  <c r="F82" i="68"/>
  <c r="F83" i="68" s="1"/>
  <c r="G82" i="68"/>
  <c r="G83" i="68" s="1"/>
  <c r="F82" i="67"/>
  <c r="F83" i="67" s="1"/>
  <c r="F134" i="67" s="1"/>
  <c r="H82" i="67"/>
  <c r="H83" i="67" s="1"/>
  <c r="F26" i="67"/>
  <c r="I82" i="67"/>
  <c r="I83" i="67" s="1"/>
  <c r="G82" i="67"/>
  <c r="E82" i="67"/>
  <c r="E83" i="67" s="1"/>
  <c r="Q82" i="88"/>
  <c r="S82" i="88"/>
  <c r="S83" i="88" s="1"/>
  <c r="L82" i="88"/>
  <c r="L83" i="88" s="1"/>
  <c r="T82" i="88"/>
  <c r="T83" i="88" s="1"/>
  <c r="I82" i="88"/>
  <c r="J82" i="88"/>
  <c r="M82" i="88"/>
  <c r="U82" i="88"/>
  <c r="Y82" i="88"/>
  <c r="R82" i="88"/>
  <c r="R83" i="88"/>
  <c r="K82" i="88"/>
  <c r="K83" i="88"/>
  <c r="AA82" i="88"/>
  <c r="F82" i="88"/>
  <c r="F83" i="88"/>
  <c r="V82" i="88"/>
  <c r="V83" i="88" s="1"/>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E2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K75" i="68"/>
  <c r="AK77" i="68" s="1"/>
  <c r="AC75" i="68"/>
  <c r="AC77"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H75" i="75"/>
  <c r="AH77" i="75" s="1"/>
  <c r="AF75" i="73"/>
  <c r="AF77" i="73" s="1"/>
  <c r="AU75" i="72"/>
  <c r="AU77" i="72" s="1"/>
  <c r="O75" i="72"/>
  <c r="O77" i="72" s="1"/>
  <c r="AD75" i="71"/>
  <c r="AD77" i="71" s="1"/>
  <c r="AS75" i="70"/>
  <c r="AS77" i="70" s="1"/>
  <c r="M75" i="70"/>
  <c r="M77" i="70" s="1"/>
  <c r="AJ75" i="69"/>
  <c r="AJ77" i="69" s="1"/>
  <c r="R75" i="69"/>
  <c r="R77" i="69" s="1"/>
  <c r="R134" i="69" s="1"/>
  <c r="AT75" i="68"/>
  <c r="AT77" i="68" s="1"/>
  <c r="AD75" i="68"/>
  <c r="AD77" i="68" s="1"/>
  <c r="N75" i="68"/>
  <c r="N77" i="68" s="1"/>
  <c r="AV75" i="67"/>
  <c r="AV77" i="67" s="1"/>
  <c r="AJ75" i="67"/>
  <c r="AJ77" i="67" s="1"/>
  <c r="AA75" i="67"/>
  <c r="AA77" i="67" s="1"/>
  <c r="S75" i="67"/>
  <c r="S77" i="67" s="1"/>
  <c r="K75" i="67"/>
  <c r="K77" i="67" s="1"/>
  <c r="F75" i="88"/>
  <c r="F77" i="88" s="1"/>
  <c r="F192" i="88" s="1"/>
  <c r="N75" i="88"/>
  <c r="N77" i="88" s="1"/>
  <c r="N192" i="88" s="1"/>
  <c r="V75" i="88"/>
  <c r="V77" i="88" s="1"/>
  <c r="V192" i="88" s="1"/>
  <c r="AD75" i="88"/>
  <c r="AD77" i="88" s="1"/>
  <c r="AD192" i="88" s="1"/>
  <c r="AL75" i="88"/>
  <c r="AL77"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Z75" i="67"/>
  <c r="Z77" i="67" s="1"/>
  <c r="Z134"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AH134"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Y134" i="69" s="1"/>
  <c r="AB75" i="69"/>
  <c r="AB77" i="69" s="1"/>
  <c r="J75" i="69"/>
  <c r="J77" i="69" s="1"/>
  <c r="AO75" i="68"/>
  <c r="AO77" i="68" s="1"/>
  <c r="Y75" i="68"/>
  <c r="Y77" i="68" s="1"/>
  <c r="I75" i="68"/>
  <c r="I77" i="68" s="1"/>
  <c r="F27" i="68" s="1"/>
  <c r="AQ75" i="67"/>
  <c r="AQ77" i="67" s="1"/>
  <c r="AQ134"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AD75" i="67"/>
  <c r="AD77" i="67" s="1"/>
  <c r="G75" i="67"/>
  <c r="G7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Z75" i="88"/>
  <c r="Z77" i="88" s="1"/>
  <c r="Z192" i="88" s="1"/>
  <c r="AS75" i="88"/>
  <c r="AS77" i="88" s="1"/>
  <c r="O75" i="63"/>
  <c r="AL75" i="63"/>
  <c r="R75" i="75"/>
  <c r="R77" i="75" s="1"/>
  <c r="AM75" i="73"/>
  <c r="AM77" i="73" s="1"/>
  <c r="AS75" i="71"/>
  <c r="AS77" i="71" s="1"/>
  <c r="AX75" i="69"/>
  <c r="AX77" i="69" s="1"/>
  <c r="AW75" i="68"/>
  <c r="AW77"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I75" i="88"/>
  <c r="AI77" i="88" s="1"/>
  <c r="AI192" i="88" s="1"/>
  <c r="AP75" i="88"/>
  <c r="AP77" i="88" s="1"/>
  <c r="B26" i="74"/>
  <c r="C26" i="74"/>
  <c r="D26" i="74"/>
  <c r="C27" i="73"/>
  <c r="B26" i="71"/>
  <c r="C26" i="70"/>
  <c r="C27" i="88"/>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F27" i="70"/>
  <c r="C27" i="70"/>
  <c r="Z134" i="69"/>
  <c r="E26" i="69"/>
  <c r="F26" i="69"/>
  <c r="F27" i="69"/>
  <c r="E27" i="68"/>
  <c r="F26" i="68"/>
  <c r="U134" i="68"/>
  <c r="BA134" i="68"/>
  <c r="Y134" i="68"/>
  <c r="B26" i="68"/>
  <c r="AC134" i="68"/>
  <c r="C27" i="67"/>
  <c r="AX134" i="67"/>
  <c r="D27" i="67"/>
  <c r="F27" i="8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C26" i="71"/>
  <c r="D26" i="71"/>
  <c r="F26" i="71"/>
  <c r="S134" i="70"/>
  <c r="D26" i="70"/>
  <c r="AA134" i="70"/>
  <c r="AH134" i="70"/>
  <c r="AP134" i="70"/>
  <c r="AX134" i="70"/>
  <c r="G26" i="70"/>
  <c r="AR134" i="69"/>
  <c r="T134" i="69"/>
  <c r="AZ134" i="69"/>
  <c r="AX134" i="69"/>
  <c r="G26" i="69"/>
  <c r="B26" i="69"/>
  <c r="C26" i="69"/>
  <c r="D26" i="69"/>
  <c r="Q134" i="68"/>
  <c r="AG134" i="68"/>
  <c r="AW134" i="68"/>
  <c r="M134" i="68"/>
  <c r="AK134" i="68"/>
  <c r="AS134" i="68"/>
  <c r="C26" i="68"/>
  <c r="G26" i="68"/>
  <c r="AA134" i="67"/>
  <c r="D26" i="67"/>
  <c r="E26" i="67"/>
  <c r="AD134" i="67"/>
  <c r="AI134" i="67"/>
  <c r="AP134" i="67"/>
  <c r="AY134" i="67"/>
  <c r="B26" i="67"/>
  <c r="C26" i="67"/>
  <c r="G26" i="67"/>
  <c r="AL134" i="88"/>
  <c r="F26" i="88"/>
  <c r="G26" i="88"/>
  <c r="D26" i="88"/>
  <c r="E9" i="2"/>
  <c r="D16" i="2"/>
  <c r="D19" i="2"/>
  <c r="H9" i="2"/>
  <c r="D17" i="2"/>
  <c r="D15" i="2"/>
  <c r="D13" i="2"/>
  <c r="D9" i="2"/>
  <c r="D14" i="2"/>
  <c r="D11" i="2"/>
  <c r="D10" i="2"/>
  <c r="D12" i="2"/>
  <c r="D18" i="2"/>
  <c r="K134" i="70" l="1"/>
  <c r="AC86" i="70"/>
  <c r="AN86" i="70"/>
  <c r="AE86" i="70"/>
  <c r="M86" i="70"/>
  <c r="K86" i="70"/>
  <c r="I86" i="70"/>
  <c r="AA86" i="70"/>
  <c r="W86" i="70"/>
  <c r="AB86" i="70"/>
  <c r="AX86" i="70"/>
  <c r="AV86" i="70"/>
  <c r="AT86" i="70"/>
  <c r="AQ86" i="70"/>
  <c r="BA86" i="70"/>
  <c r="AI86" i="70"/>
  <c r="AZ86" i="70"/>
  <c r="P86" i="70"/>
  <c r="AL86" i="70"/>
  <c r="AJ86" i="70"/>
  <c r="AH86" i="70"/>
  <c r="AR86" i="70"/>
  <c r="R86" i="70"/>
  <c r="AO86" i="70"/>
  <c r="U86" i="70"/>
  <c r="Q86" i="70"/>
  <c r="BB86" i="70"/>
  <c r="S86" i="70"/>
  <c r="Z86" i="70"/>
  <c r="X86" i="70"/>
  <c r="V86" i="70"/>
  <c r="AF86" i="70"/>
  <c r="AP86" i="70"/>
  <c r="AY86" i="70"/>
  <c r="N86" i="70"/>
  <c r="L86" i="70"/>
  <c r="J86" i="70"/>
  <c r="T86" i="70"/>
  <c r="AD86" i="70"/>
  <c r="AM86" i="70"/>
  <c r="AW86" i="70"/>
  <c r="AU86" i="70"/>
  <c r="AS86" i="70"/>
  <c r="H86" i="70"/>
  <c r="AK86" i="70"/>
  <c r="AG86" i="70"/>
  <c r="Y86" i="70"/>
  <c r="O86" i="70"/>
  <c r="AN84" i="70"/>
  <c r="AA84" i="70"/>
  <c r="Y84" i="70"/>
  <c r="AU84" i="70"/>
  <c r="V84" i="70"/>
  <c r="T84" i="70"/>
  <c r="AZ84" i="70"/>
  <c r="AP84" i="70"/>
  <c r="F84" i="70"/>
  <c r="F128" i="70" s="1"/>
  <c r="O84" i="70"/>
  <c r="M84" i="70"/>
  <c r="AI84" i="70"/>
  <c r="J84" i="70"/>
  <c r="H84" i="70"/>
  <c r="L84" i="70"/>
  <c r="AK84" i="70"/>
  <c r="BA84" i="70"/>
  <c r="AX84" i="70"/>
  <c r="BB84" i="70"/>
  <c r="W84" i="70"/>
  <c r="AS84" i="70"/>
  <c r="AQ84" i="70"/>
  <c r="P84" i="70"/>
  <c r="AB84" i="70"/>
  <c r="AW84" i="70"/>
  <c r="AM84" i="70"/>
  <c r="AF84" i="70"/>
  <c r="AO84" i="70"/>
  <c r="AL84" i="70"/>
  <c r="AV84" i="70"/>
  <c r="K84" i="70"/>
  <c r="AG84" i="70"/>
  <c r="AE84" i="70"/>
  <c r="AC84" i="70"/>
  <c r="Z84" i="70"/>
  <c r="AJ84" i="70"/>
  <c r="AD84" i="70"/>
  <c r="U84" i="70"/>
  <c r="S84" i="70"/>
  <c r="AT84" i="70"/>
  <c r="Q84" i="70"/>
  <c r="N84" i="70"/>
  <c r="X84" i="70"/>
  <c r="R84" i="70"/>
  <c r="I84" i="70"/>
  <c r="G84" i="70"/>
  <c r="AY84" i="70"/>
  <c r="AR84" i="70"/>
  <c r="AH84" i="70"/>
  <c r="AU88" i="70"/>
  <c r="AV88" i="70"/>
  <c r="M88" i="70"/>
  <c r="Z88" i="70"/>
  <c r="AY88" i="70"/>
  <c r="AO88" i="70"/>
  <c r="R88" i="70"/>
  <c r="S88" i="70"/>
  <c r="AI88" i="70"/>
  <c r="AJ88" i="70"/>
  <c r="Y88" i="70"/>
  <c r="AL88" i="70"/>
  <c r="BA88" i="70"/>
  <c r="AD88" i="70"/>
  <c r="AE88" i="70"/>
  <c r="T88" i="70"/>
  <c r="AN88" i="70"/>
  <c r="X88" i="70"/>
  <c r="AZ88" i="70"/>
  <c r="AC88" i="70"/>
  <c r="L88" i="70"/>
  <c r="AK88" i="70"/>
  <c r="AX88" i="70"/>
  <c r="AP88" i="70"/>
  <c r="AQ88" i="70"/>
  <c r="AF88" i="70"/>
  <c r="Q88" i="70"/>
  <c r="AW88" i="70"/>
  <c r="BB88" i="70"/>
  <c r="AR88" i="70"/>
  <c r="U88" i="70"/>
  <c r="AH88" i="70"/>
  <c r="P88" i="70"/>
  <c r="AG88" i="70"/>
  <c r="K88" i="70"/>
  <c r="J88" i="70"/>
  <c r="AT88" i="70"/>
  <c r="O88" i="70"/>
  <c r="AB88" i="70"/>
  <c r="AS88" i="70"/>
  <c r="W88" i="70"/>
  <c r="AA88" i="70"/>
  <c r="V88" i="70"/>
  <c r="N88" i="70"/>
  <c r="AM88" i="70"/>
  <c r="AY93" i="70"/>
  <c r="AW93" i="70"/>
  <c r="AD93" i="70"/>
  <c r="AU93" i="70"/>
  <c r="AP93" i="70"/>
  <c r="AM93" i="70"/>
  <c r="AK93" i="70"/>
  <c r="AT93" i="70"/>
  <c r="AR93" i="70"/>
  <c r="AN93" i="70"/>
  <c r="AC93" i="70"/>
  <c r="BB93" i="70"/>
  <c r="AH93" i="70"/>
  <c r="AF93" i="70"/>
  <c r="AG93" i="70"/>
  <c r="O93" i="70"/>
  <c r="AV93" i="70"/>
  <c r="BA93" i="70"/>
  <c r="AX93" i="70"/>
  <c r="AJ93" i="70"/>
  <c r="AQ93" i="70"/>
  <c r="AO93" i="70"/>
  <c r="AL93" i="70"/>
  <c r="AS93" i="70"/>
  <c r="AE93" i="70"/>
  <c r="AI93" i="70"/>
  <c r="AZ93" i="70"/>
  <c r="AR90" i="70"/>
  <c r="AI90" i="70"/>
  <c r="AX90" i="70"/>
  <c r="AW90" i="70"/>
  <c r="AL90" i="70"/>
  <c r="AG90" i="70"/>
  <c r="AH90" i="70"/>
  <c r="AU90" i="70"/>
  <c r="AM90" i="70"/>
  <c r="AN90" i="70"/>
  <c r="AC90" i="70"/>
  <c r="AQ90" i="70"/>
  <c r="AJ90" i="70"/>
  <c r="AV90" i="70"/>
  <c r="AT90" i="70"/>
  <c r="AY90" i="70"/>
  <c r="AZ90" i="70"/>
  <c r="AO90" i="70"/>
  <c r="AE90" i="70"/>
  <c r="AS90" i="70"/>
  <c r="BA90" i="70"/>
  <c r="AD90" i="70"/>
  <c r="AF90" i="70"/>
  <c r="L90" i="70"/>
  <c r="AP90" i="70"/>
  <c r="AK90" i="70"/>
  <c r="BB90" i="70"/>
  <c r="M91" i="70"/>
  <c r="AH91" i="70"/>
  <c r="BA91" i="70"/>
  <c r="AK91" i="70"/>
  <c r="AM91" i="70"/>
  <c r="AQ91" i="70"/>
  <c r="AO91" i="70"/>
  <c r="AV91" i="70"/>
  <c r="AN91" i="70"/>
  <c r="AT91" i="70"/>
  <c r="AX91" i="70"/>
  <c r="AU91" i="70"/>
  <c r="AY91" i="70"/>
  <c r="AE91" i="70"/>
  <c r="AC91" i="70"/>
  <c r="AR91" i="70"/>
  <c r="AF91" i="70"/>
  <c r="AL91" i="70"/>
  <c r="AI91" i="70"/>
  <c r="AS91" i="70"/>
  <c r="AG91" i="70"/>
  <c r="BB91" i="70"/>
  <c r="AW91" i="70"/>
  <c r="AP91" i="70"/>
  <c r="AZ91" i="70"/>
  <c r="AD91" i="70"/>
  <c r="AJ91" i="70"/>
  <c r="AR87" i="70"/>
  <c r="AS87" i="70"/>
  <c r="I87" i="70"/>
  <c r="M87" i="70"/>
  <c r="BA87" i="70"/>
  <c r="AD87" i="70"/>
  <c r="AM87" i="70"/>
  <c r="AC87" i="70"/>
  <c r="R87" i="70"/>
  <c r="AG87" i="70"/>
  <c r="L87" i="70"/>
  <c r="Y87" i="70"/>
  <c r="AP87" i="70"/>
  <c r="AT87" i="70"/>
  <c r="AY87" i="70"/>
  <c r="X87" i="70"/>
  <c r="AK87" i="70"/>
  <c r="N87" i="70"/>
  <c r="BB87" i="70"/>
  <c r="T87" i="70"/>
  <c r="AH87" i="70"/>
  <c r="AZ87" i="70"/>
  <c r="AQ87" i="70"/>
  <c r="K87" i="70"/>
  <c r="AJ87" i="70"/>
  <c r="AW87" i="70"/>
  <c r="Z87" i="70"/>
  <c r="AF87" i="70"/>
  <c r="AE87" i="70"/>
  <c r="S87" i="70"/>
  <c r="J87" i="70"/>
  <c r="W87" i="70"/>
  <c r="AV87" i="70"/>
  <c r="AL87" i="70"/>
  <c r="O87" i="70"/>
  <c r="P87" i="70"/>
  <c r="AU87" i="70"/>
  <c r="U87" i="70"/>
  <c r="V87" i="70"/>
  <c r="AI87" i="70"/>
  <c r="AX87" i="70"/>
  <c r="AA87" i="70"/>
  <c r="AB87" i="70"/>
  <c r="Q87" i="70"/>
  <c r="AN87" i="70"/>
  <c r="AO87" i="70"/>
  <c r="AZ85" i="70"/>
  <c r="AB85" i="70"/>
  <c r="AC85" i="70"/>
  <c r="Z85" i="70"/>
  <c r="X85" i="70"/>
  <c r="AT85" i="70"/>
  <c r="I85" i="70"/>
  <c r="S85" i="70"/>
  <c r="K85" i="70"/>
  <c r="AO85" i="70"/>
  <c r="AE85" i="70"/>
  <c r="Q85" i="70"/>
  <c r="N85" i="70"/>
  <c r="L85" i="70"/>
  <c r="AH85" i="70"/>
  <c r="R85" i="70"/>
  <c r="G85" i="70"/>
  <c r="BA85" i="70"/>
  <c r="AG85" i="70"/>
  <c r="AJ85" i="70"/>
  <c r="AY85" i="70"/>
  <c r="AW85" i="70"/>
  <c r="BB85" i="70"/>
  <c r="V85" i="70"/>
  <c r="AR85" i="70"/>
  <c r="AV85" i="70"/>
  <c r="AD85" i="70"/>
  <c r="P85" i="70"/>
  <c r="AM85" i="70"/>
  <c r="AK85" i="70"/>
  <c r="AU85" i="70"/>
  <c r="J85" i="70"/>
  <c r="AF85" i="70"/>
  <c r="AA85" i="70"/>
  <c r="Y85" i="70"/>
  <c r="AI85" i="70"/>
  <c r="AP85" i="70"/>
  <c r="T85" i="70"/>
  <c r="AN85" i="70"/>
  <c r="O85" i="70"/>
  <c r="M85" i="70"/>
  <c r="W85" i="70"/>
  <c r="AS85" i="70"/>
  <c r="H85" i="70"/>
  <c r="AX85" i="70"/>
  <c r="AQ85" i="70"/>
  <c r="AL85" i="70"/>
  <c r="U85" i="70"/>
  <c r="AY89" i="70"/>
  <c r="AX89" i="70"/>
  <c r="AZ89" i="70"/>
  <c r="AK89" i="70"/>
  <c r="AO89" i="70"/>
  <c r="AF89" i="70"/>
  <c r="AW89" i="70"/>
  <c r="AM89" i="70"/>
  <c r="AL89" i="70"/>
  <c r="BB89" i="70"/>
  <c r="AE89" i="70"/>
  <c r="AR89" i="70"/>
  <c r="AT89" i="70"/>
  <c r="AU89" i="70"/>
  <c r="AV89" i="70"/>
  <c r="AN89" i="70"/>
  <c r="AQ89" i="70"/>
  <c r="AG89" i="70"/>
  <c r="K89" i="70"/>
  <c r="L89" i="70" s="1"/>
  <c r="M89" i="70" s="1"/>
  <c r="AD89" i="70"/>
  <c r="AS89" i="70"/>
  <c r="AC89" i="70"/>
  <c r="AP89" i="70"/>
  <c r="AH89" i="70"/>
  <c r="AI89" i="70"/>
  <c r="AJ89" i="70"/>
  <c r="BA89" i="70"/>
  <c r="AS92" i="70"/>
  <c r="AQ92" i="70"/>
  <c r="AF92" i="70"/>
  <c r="AE92" i="70"/>
  <c r="AR92" i="70"/>
  <c r="AT92" i="70"/>
  <c r="AK92" i="70"/>
  <c r="AL92" i="70"/>
  <c r="BA92" i="70"/>
  <c r="AW92" i="70"/>
  <c r="AX92" i="70"/>
  <c r="N92" i="70"/>
  <c r="AJ92" i="70"/>
  <c r="AM92" i="70"/>
  <c r="AH92" i="70"/>
  <c r="AI92" i="70"/>
  <c r="AV92" i="70"/>
  <c r="AY92" i="70"/>
  <c r="AC92" i="70"/>
  <c r="AP92" i="70"/>
  <c r="AU92" i="70"/>
  <c r="AN92" i="70"/>
  <c r="AO92" i="70"/>
  <c r="AD92" i="70"/>
  <c r="AG92" i="70"/>
  <c r="AZ92" i="70"/>
  <c r="BB92" i="70"/>
  <c r="AZ86" i="69"/>
  <c r="AI86" i="69"/>
  <c r="AN86" i="69"/>
  <c r="AD86" i="69"/>
  <c r="AE86" i="69"/>
  <c r="AF86" i="69"/>
  <c r="AG86" i="69"/>
  <c r="AH86" i="69"/>
  <c r="AU86" i="69"/>
  <c r="AJ86" i="69"/>
  <c r="H86" i="69"/>
  <c r="I86" i="69" s="1"/>
  <c r="AC86" i="69"/>
  <c r="AP86" i="69"/>
  <c r="AQ86" i="69"/>
  <c r="AR86" i="69"/>
  <c r="AS86" i="69"/>
  <c r="AT86" i="69"/>
  <c r="AV86" i="69"/>
  <c r="AK86" i="69"/>
  <c r="AM86" i="69"/>
  <c r="AO86" i="69"/>
  <c r="BB86" i="69"/>
  <c r="AW86" i="69"/>
  <c r="AL86" i="69"/>
  <c r="AY86" i="69"/>
  <c r="BA86" i="69"/>
  <c r="AX86" i="69"/>
  <c r="AS88" i="69"/>
  <c r="J88" i="69"/>
  <c r="K88" i="69" s="1"/>
  <c r="AN88" i="69"/>
  <c r="AC88" i="69"/>
  <c r="AI88" i="69"/>
  <c r="AJ88" i="69"/>
  <c r="AK88" i="69"/>
  <c r="AL88" i="69"/>
  <c r="AM88" i="69"/>
  <c r="AZ88" i="69"/>
  <c r="AO88" i="69"/>
  <c r="AD88" i="69"/>
  <c r="AF88" i="69"/>
  <c r="AH88" i="69"/>
  <c r="AU88" i="69"/>
  <c r="AV88" i="69"/>
  <c r="AW88" i="69"/>
  <c r="AX88" i="69"/>
  <c r="AY88" i="69"/>
  <c r="BA88" i="69"/>
  <c r="AP88" i="69"/>
  <c r="AE88" i="69"/>
  <c r="AR88" i="69"/>
  <c r="AT88" i="69"/>
  <c r="BB88" i="69"/>
  <c r="AQ88" i="69"/>
  <c r="AG88" i="69"/>
  <c r="G83" i="69"/>
  <c r="AC85" i="69"/>
  <c r="AW85" i="69"/>
  <c r="AQ85" i="69"/>
  <c r="G85" i="69"/>
  <c r="H85" i="69" s="1"/>
  <c r="AU85" i="69"/>
  <c r="BA85" i="69"/>
  <c r="AM85" i="69"/>
  <c r="AG85" i="69"/>
  <c r="AX85" i="69"/>
  <c r="AV85" i="69"/>
  <c r="AT85" i="69"/>
  <c r="AR85" i="69"/>
  <c r="BB85" i="69"/>
  <c r="AZ85" i="69"/>
  <c r="AO85" i="69"/>
  <c r="AL85" i="69"/>
  <c r="AJ85" i="69"/>
  <c r="AH85" i="69"/>
  <c r="AF85" i="69"/>
  <c r="AP85" i="69"/>
  <c r="AN85" i="69"/>
  <c r="AD85" i="69"/>
  <c r="AY85" i="69"/>
  <c r="AI85" i="69"/>
  <c r="AS85" i="69"/>
  <c r="AK85" i="69"/>
  <c r="AE85" i="69"/>
  <c r="BB87" i="69"/>
  <c r="AZ87" i="69"/>
  <c r="AT87" i="69"/>
  <c r="AV87" i="69"/>
  <c r="AO87" i="69"/>
  <c r="BA87" i="69"/>
  <c r="AD87" i="69"/>
  <c r="I87" i="69"/>
  <c r="J87" i="69" s="1"/>
  <c r="AP87" i="69"/>
  <c r="AK87" i="69"/>
  <c r="AR87" i="69"/>
  <c r="AS87" i="69"/>
  <c r="AX87" i="69"/>
  <c r="AM87" i="69"/>
  <c r="AF87" i="69"/>
  <c r="AG87" i="69"/>
  <c r="AH87" i="69"/>
  <c r="AI87" i="69"/>
  <c r="AJ87" i="69"/>
  <c r="AW87" i="69"/>
  <c r="AL87" i="69"/>
  <c r="AC87" i="69"/>
  <c r="AE87" i="69"/>
  <c r="AU87" i="69"/>
  <c r="AQ87" i="69"/>
  <c r="AY87" i="69"/>
  <c r="AN87" i="69"/>
  <c r="AY84" i="69"/>
  <c r="AZ84" i="69"/>
  <c r="AW84" i="69"/>
  <c r="AO84" i="69"/>
  <c r="AP84" i="69"/>
  <c r="AJ84" i="69"/>
  <c r="AN84" i="69"/>
  <c r="AK84" i="69"/>
  <c r="BB84" i="69"/>
  <c r="AV84" i="69"/>
  <c r="AU84" i="69"/>
  <c r="F84" i="69"/>
  <c r="G84" i="69" s="1"/>
  <c r="AH84" i="69"/>
  <c r="AR84" i="69"/>
  <c r="AL84" i="69"/>
  <c r="AX84" i="69"/>
  <c r="AC84" i="69"/>
  <c r="AD84" i="69"/>
  <c r="AE84" i="69"/>
  <c r="AF84" i="69"/>
  <c r="AG84" i="69"/>
  <c r="AT84" i="69"/>
  <c r="AI84" i="69"/>
  <c r="AM84" i="69"/>
  <c r="AQ84" i="69"/>
  <c r="AS84" i="69"/>
  <c r="BA84" i="69"/>
  <c r="AQ88" i="68"/>
  <c r="AX88" i="68"/>
  <c r="AD88" i="68"/>
  <c r="AO88" i="68"/>
  <c r="AS88" i="68"/>
  <c r="AL88" i="68"/>
  <c r="AF88" i="68"/>
  <c r="J88" i="68"/>
  <c r="K88" i="68" s="1"/>
  <c r="AM88" i="68"/>
  <c r="AP88" i="68"/>
  <c r="AE88" i="68"/>
  <c r="AR88" i="68"/>
  <c r="AJ88" i="68"/>
  <c r="AY88" i="68"/>
  <c r="BB88" i="68"/>
  <c r="AW88" i="68"/>
  <c r="BA88" i="68"/>
  <c r="AH88" i="68"/>
  <c r="AV88" i="68"/>
  <c r="AN88" i="68"/>
  <c r="AU88" i="68"/>
  <c r="AT88" i="68"/>
  <c r="AK88" i="68"/>
  <c r="AZ88" i="68"/>
  <c r="AC88" i="68"/>
  <c r="AG88" i="68"/>
  <c r="AI88" i="68"/>
  <c r="AW84" i="68"/>
  <c r="AN84" i="68"/>
  <c r="AT84" i="68"/>
  <c r="AP84" i="68"/>
  <c r="AS84" i="68"/>
  <c r="AX84" i="68"/>
  <c r="AZ84" i="68"/>
  <c r="AE84" i="68"/>
  <c r="AK84" i="68"/>
  <c r="AC84" i="68"/>
  <c r="AQ84" i="68"/>
  <c r="AI84" i="68"/>
  <c r="AG84" i="68"/>
  <c r="AM84" i="68"/>
  <c r="AO84" i="68"/>
  <c r="F84" i="68"/>
  <c r="F128" i="68" s="1"/>
  <c r="AF84" i="68"/>
  <c r="AU84" i="68"/>
  <c r="AD84" i="68"/>
  <c r="AY84" i="68"/>
  <c r="BA84" i="68"/>
  <c r="AR84" i="68"/>
  <c r="AJ84" i="68"/>
  <c r="AL84" i="68"/>
  <c r="AV84" i="68"/>
  <c r="BB84" i="68"/>
  <c r="AH84" i="68"/>
  <c r="E131" i="68"/>
  <c r="E130" i="68" s="1"/>
  <c r="E132" i="68" s="1"/>
  <c r="E133" i="68" s="1"/>
  <c r="E190" i="68" s="1"/>
  <c r="AZ87" i="68"/>
  <c r="AQ87" i="68"/>
  <c r="AH87" i="68"/>
  <c r="AW87" i="68"/>
  <c r="AT87" i="68"/>
  <c r="AD87" i="68"/>
  <c r="AF87" i="68"/>
  <c r="AL87" i="68"/>
  <c r="AM87" i="68"/>
  <c r="AG87" i="68"/>
  <c r="AK87" i="68"/>
  <c r="AP87" i="68"/>
  <c r="AR87" i="68"/>
  <c r="AI87" i="68"/>
  <c r="AX87" i="68"/>
  <c r="AC87" i="68"/>
  <c r="AO87" i="68"/>
  <c r="AV87" i="68"/>
  <c r="AY87" i="68"/>
  <c r="AE87" i="68"/>
  <c r="AS87" i="68"/>
  <c r="BB87" i="68"/>
  <c r="I87" i="68"/>
  <c r="AU87" i="68"/>
  <c r="AJ87" i="68"/>
  <c r="BA87" i="68"/>
  <c r="AN87" i="68"/>
  <c r="AW86" i="68"/>
  <c r="AU86" i="68"/>
  <c r="AS86" i="68"/>
  <c r="AQ86" i="68"/>
  <c r="AO86" i="68"/>
  <c r="AM86" i="68"/>
  <c r="AJ86" i="68"/>
  <c r="AK86" i="68"/>
  <c r="AI86" i="68"/>
  <c r="AG86" i="68"/>
  <c r="AE86" i="68"/>
  <c r="AC86" i="68"/>
  <c r="AF86" i="68"/>
  <c r="H86" i="68"/>
  <c r="I86" i="68" s="1"/>
  <c r="BB86" i="68"/>
  <c r="AZ86" i="68"/>
  <c r="AH86" i="68"/>
  <c r="BA86" i="68"/>
  <c r="AX86" i="68"/>
  <c r="AV86" i="68"/>
  <c r="AT86" i="68"/>
  <c r="AR86" i="68"/>
  <c r="AP86" i="68"/>
  <c r="AN86" i="68"/>
  <c r="AL86" i="68"/>
  <c r="AD86" i="68"/>
  <c r="AY86" i="68"/>
  <c r="H83" i="68"/>
  <c r="H134" i="68" s="1"/>
  <c r="AW85" i="68"/>
  <c r="AY85" i="68"/>
  <c r="BA85" i="68"/>
  <c r="AR85" i="68"/>
  <c r="AU85" i="68"/>
  <c r="AD85" i="68"/>
  <c r="AG85" i="68"/>
  <c r="AJ85" i="68"/>
  <c r="AL85" i="68"/>
  <c r="AP85" i="68"/>
  <c r="AS85" i="68"/>
  <c r="AV85" i="68"/>
  <c r="AZ85" i="68"/>
  <c r="AO85" i="68"/>
  <c r="AF85" i="68"/>
  <c r="AX85" i="68"/>
  <c r="BB85" i="68"/>
  <c r="G85" i="68"/>
  <c r="H85" i="68" s="1"/>
  <c r="AH85" i="68"/>
  <c r="AC85" i="68"/>
  <c r="AN85" i="68"/>
  <c r="AE85" i="68"/>
  <c r="AT85" i="68"/>
  <c r="AK85" i="68"/>
  <c r="AQ85" i="68"/>
  <c r="AI85" i="68"/>
  <c r="AM85" i="68"/>
  <c r="H86" i="67"/>
  <c r="BA86" i="67"/>
  <c r="AX86" i="67"/>
  <c r="AH86" i="67"/>
  <c r="AN86" i="67"/>
  <c r="AZ86" i="67"/>
  <c r="AV86" i="67"/>
  <c r="AS86" i="67"/>
  <c r="AQ86" i="67"/>
  <c r="AO86" i="67"/>
  <c r="AL86" i="67"/>
  <c r="AJ86" i="67"/>
  <c r="AG86" i="67"/>
  <c r="AE86" i="67"/>
  <c r="AC86" i="67"/>
  <c r="AT86" i="67"/>
  <c r="BB86" i="67"/>
  <c r="AY86" i="67"/>
  <c r="AU86" i="67"/>
  <c r="AR86" i="67"/>
  <c r="AP86" i="67"/>
  <c r="AM86" i="67"/>
  <c r="AW86" i="67"/>
  <c r="AI86" i="67"/>
  <c r="AF86" i="67"/>
  <c r="AD86" i="67"/>
  <c r="AK86" i="67"/>
  <c r="E131" i="67"/>
  <c r="F129" i="67" s="1"/>
  <c r="AY88" i="67"/>
  <c r="AS88" i="67"/>
  <c r="AQ88" i="67"/>
  <c r="AG88" i="67"/>
  <c r="BA88" i="67"/>
  <c r="AX88" i="67"/>
  <c r="AV88" i="67"/>
  <c r="AT88" i="67"/>
  <c r="AE88" i="67"/>
  <c r="AO88" i="67"/>
  <c r="AL88" i="67"/>
  <c r="AJ88" i="67"/>
  <c r="AH88" i="67"/>
  <c r="AC88" i="67"/>
  <c r="BB88" i="67"/>
  <c r="AM88" i="67"/>
  <c r="J88" i="67"/>
  <c r="AP88" i="67"/>
  <c r="AZ88" i="67"/>
  <c r="AW88" i="67"/>
  <c r="AU88" i="67"/>
  <c r="AR88" i="67"/>
  <c r="AD88" i="67"/>
  <c r="AN88" i="67"/>
  <c r="AK88" i="67"/>
  <c r="AI88" i="67"/>
  <c r="AF88" i="67"/>
  <c r="AX87" i="67"/>
  <c r="AJ87" i="67"/>
  <c r="AC87" i="67"/>
  <c r="AD87" i="67"/>
  <c r="AO87" i="67"/>
  <c r="AM87" i="67"/>
  <c r="AP87" i="67"/>
  <c r="AV87" i="67"/>
  <c r="AN87" i="67"/>
  <c r="BA87" i="67"/>
  <c r="AK87" i="67"/>
  <c r="AY87" i="67"/>
  <c r="AZ87" i="67"/>
  <c r="I87" i="67"/>
  <c r="J87" i="67" s="1"/>
  <c r="K87" i="67" s="1"/>
  <c r="AI87" i="67"/>
  <c r="AW87" i="67"/>
  <c r="AF87" i="67"/>
  <c r="AH87" i="67"/>
  <c r="AU87" i="67"/>
  <c r="AE87" i="67"/>
  <c r="AR87" i="67"/>
  <c r="AG87" i="67"/>
  <c r="AT87" i="67"/>
  <c r="BB87" i="67"/>
  <c r="AQ87" i="67"/>
  <c r="AS87" i="67"/>
  <c r="AL87" i="67"/>
  <c r="AX84" i="67"/>
  <c r="AI84" i="67"/>
  <c r="AZ84" i="67"/>
  <c r="AK84" i="67"/>
  <c r="F84" i="67"/>
  <c r="F128" i="67" s="1"/>
  <c r="AH84" i="67"/>
  <c r="AY84" i="67"/>
  <c r="AJ84" i="67"/>
  <c r="AW84" i="67"/>
  <c r="AF84" i="67"/>
  <c r="AT84" i="67"/>
  <c r="AU84" i="67"/>
  <c r="AS84" i="67"/>
  <c r="AV84" i="67"/>
  <c r="AC84" i="67"/>
  <c r="AD84" i="67"/>
  <c r="AE84" i="67"/>
  <c r="AR84" i="67"/>
  <c r="AM84" i="67"/>
  <c r="AO84" i="67"/>
  <c r="AP84" i="67"/>
  <c r="AQ84" i="67"/>
  <c r="AL84" i="67"/>
  <c r="AG84" i="67"/>
  <c r="AN84" i="67"/>
  <c r="BA84" i="67"/>
  <c r="BB84" i="67"/>
  <c r="G83" i="67"/>
  <c r="AU85" i="67"/>
  <c r="AL85" i="67"/>
  <c r="AJ85" i="67"/>
  <c r="AC85" i="67"/>
  <c r="AD85" i="67"/>
  <c r="AE85" i="67"/>
  <c r="AR85" i="67"/>
  <c r="AM85" i="67"/>
  <c r="AT85" i="67"/>
  <c r="AX85" i="67"/>
  <c r="AY85" i="67"/>
  <c r="AO85" i="67"/>
  <c r="AP85" i="67"/>
  <c r="AQ85" i="67"/>
  <c r="AW85" i="67"/>
  <c r="AN85" i="67"/>
  <c r="BA85" i="67"/>
  <c r="BB85" i="67"/>
  <c r="AF85" i="67"/>
  <c r="AV85" i="67"/>
  <c r="AG85" i="67"/>
  <c r="AZ85" i="67"/>
  <c r="AI85" i="67"/>
  <c r="AK85" i="67"/>
  <c r="G85" i="67"/>
  <c r="AH85" i="67"/>
  <c r="AS85" i="67"/>
  <c r="E130" i="71"/>
  <c r="E132" i="71" s="1"/>
  <c r="E133" i="71" s="1"/>
  <c r="E190" i="71" s="1"/>
  <c r="B27" i="67"/>
  <c r="AF134" i="88"/>
  <c r="H134" i="88"/>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J87" i="88" s="1"/>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X134" i="88" s="1"/>
  <c r="AS84" i="88"/>
  <c r="AG84" i="88"/>
  <c r="AR84" i="88"/>
  <c r="AF84" i="88"/>
  <c r="AQ84" i="88"/>
  <c r="AE84" i="88"/>
  <c r="G84" i="88"/>
  <c r="BB84" i="88"/>
  <c r="AP84" i="88"/>
  <c r="AD84" i="88"/>
  <c r="F84" i="88"/>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P83" i="88"/>
  <c r="Z83" i="88"/>
  <c r="Z134" i="88" s="1"/>
  <c r="M83" i="88"/>
  <c r="AA83" i="88"/>
  <c r="AA134" i="88" s="1"/>
  <c r="J83" i="88"/>
  <c r="J134" i="88" s="1"/>
  <c r="U83" i="88"/>
  <c r="U134" i="88" s="1"/>
  <c r="N83" i="88"/>
  <c r="N134" i="88" s="1"/>
  <c r="Y83" i="88"/>
  <c r="I83" i="88"/>
  <c r="Q83" i="88"/>
  <c r="Q134" i="88" s="1"/>
  <c r="G129" i="71"/>
  <c r="G131" i="71" s="1"/>
  <c r="F130" i="71"/>
  <c r="F132" i="71" s="1"/>
  <c r="F133" i="71"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8" i="2" a="1"/>
  <c r="AB18" i="2" s="1"/>
  <c r="AA18" i="2" a="1"/>
  <c r="AA18" i="2" s="1"/>
  <c r="AB19" i="2" a="1"/>
  <c r="AB19" i="2" s="1"/>
  <c r="AA19" i="2" a="1"/>
  <c r="AA19" i="2" s="1"/>
  <c r="AB16" i="2" a="1"/>
  <c r="AB16" i="2" s="1"/>
  <c r="AA16" i="2" a="1"/>
  <c r="AA16" i="2" s="1"/>
  <c r="AB15" i="2" a="1"/>
  <c r="AB15" i="2" s="1"/>
  <c r="AA15" i="2" a="1"/>
  <c r="AA15" i="2" s="1"/>
  <c r="AB17" i="2" a="1"/>
  <c r="AB17" i="2" s="1"/>
  <c r="AA17" i="2" a="1"/>
  <c r="AA17" i="2" s="1"/>
  <c r="U18" i="2" a="1"/>
  <c r="U18" i="2" s="1"/>
  <c r="T18" i="2" a="1"/>
  <c r="T18" i="2" s="1"/>
  <c r="U19" i="2" a="1"/>
  <c r="U19" i="2" s="1"/>
  <c r="T19" i="2" a="1"/>
  <c r="T19" i="2" s="1"/>
  <c r="U16" i="2" a="1"/>
  <c r="U16" i="2" s="1"/>
  <c r="T16" i="2" a="1"/>
  <c r="T16" i="2" s="1"/>
  <c r="U15" i="2" a="1"/>
  <c r="U15" i="2" s="1"/>
  <c r="T15" i="2" a="1"/>
  <c r="T15" i="2" s="1"/>
  <c r="U17" i="2" a="1"/>
  <c r="U17" i="2" s="1"/>
  <c r="T17" i="2" a="1"/>
  <c r="T17" i="2" s="1"/>
  <c r="N19" i="2" a="1"/>
  <c r="N19" i="2" s="1"/>
  <c r="M19" i="2" a="1"/>
  <c r="M19" i="2" s="1"/>
  <c r="N16" i="2" a="1"/>
  <c r="N16" i="2" s="1"/>
  <c r="M16" i="2" a="1"/>
  <c r="M16"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AF134" i="69"/>
  <c r="AV134" i="69"/>
  <c r="AN134" i="69"/>
  <c r="P134" i="69"/>
  <c r="N134" i="69"/>
  <c r="AA134" i="69"/>
  <c r="P134" i="68"/>
  <c r="AU134" i="68"/>
  <c r="AM134" i="68"/>
  <c r="AJ134" i="68"/>
  <c r="AV134" i="68"/>
  <c r="AE134" i="68"/>
  <c r="T134" i="68"/>
  <c r="AB134" i="68"/>
  <c r="S134" i="68"/>
  <c r="AN134" i="68"/>
  <c r="AT134" i="68"/>
  <c r="AR134" i="68"/>
  <c r="AA134" i="68"/>
  <c r="J134" i="68"/>
  <c r="X134" i="68"/>
  <c r="AL134" i="68"/>
  <c r="AD134" i="68"/>
  <c r="V134" i="68"/>
  <c r="O134" i="68"/>
  <c r="N134" i="68"/>
  <c r="F134" i="68"/>
  <c r="BB134" i="68"/>
  <c r="AG134" i="67"/>
  <c r="Y134" i="67"/>
  <c r="W134" i="67"/>
  <c r="I134" i="67"/>
  <c r="Q134" i="67"/>
  <c r="AW134" i="67"/>
  <c r="AO134" i="67"/>
  <c r="AF134" i="67"/>
  <c r="AK134" i="67"/>
  <c r="AJ134" i="67"/>
  <c r="AU134" i="67"/>
  <c r="O134" i="67"/>
  <c r="AB134" i="67"/>
  <c r="L134" i="67"/>
  <c r="AZ134" i="67"/>
  <c r="AV134" i="67"/>
  <c r="P134" i="67"/>
  <c r="T134" i="67"/>
  <c r="AT134" i="67"/>
  <c r="U134" i="67"/>
  <c r="AN134" i="67"/>
  <c r="M134" i="67"/>
  <c r="AR134" i="67"/>
  <c r="BA134" i="67"/>
  <c r="E134" i="67"/>
  <c r="AE134" i="88"/>
  <c r="AS134" i="88"/>
  <c r="AM134" i="88"/>
  <c r="R134" i="88"/>
  <c r="AC134" i="88"/>
  <c r="Y134" i="88"/>
  <c r="BA134" i="88"/>
  <c r="M134" i="88"/>
  <c r="AP134" i="88"/>
  <c r="S134" i="88"/>
  <c r="AZ134" i="88"/>
  <c r="AB134" i="88"/>
  <c r="AH134" i="88"/>
  <c r="K134" i="88"/>
  <c r="AD134" i="88"/>
  <c r="F134" i="88"/>
  <c r="AJ134" i="88"/>
  <c r="P134" i="88"/>
  <c r="AW134" i="88"/>
  <c r="E131" i="88"/>
  <c r="AY134" i="88"/>
  <c r="L134" i="88"/>
  <c r="AQ134" i="88"/>
  <c r="AG134" i="88"/>
  <c r="AT134" i="88"/>
  <c r="AI134" i="88"/>
  <c r="D28" i="2"/>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H13" i="2" a="1"/>
  <c r="F12" i="2"/>
  <c r="F13" i="2"/>
  <c r="E12" i="2" a="1"/>
  <c r="F11" i="2"/>
  <c r="H11" i="2" a="1"/>
  <c r="G10" i="2"/>
  <c r="H12" i="2" a="1"/>
  <c r="E10" i="2" a="1"/>
  <c r="G11" i="2"/>
  <c r="H10" i="2" a="1"/>
  <c r="G13" i="2"/>
  <c r="G12" i="2"/>
  <c r="G14" i="2"/>
  <c r="E13" i="2" a="1"/>
  <c r="E14" i="2" a="1"/>
  <c r="E11" i="2" a="1"/>
  <c r="F10" i="2"/>
  <c r="F14" i="2"/>
  <c r="H14" i="2" a="1"/>
  <c r="I86" i="67" l="1"/>
  <c r="F128" i="69"/>
  <c r="N91" i="70"/>
  <c r="M90" i="70"/>
  <c r="M128" i="70" s="1"/>
  <c r="N89" i="70"/>
  <c r="O89" i="70" s="1"/>
  <c r="P93" i="70"/>
  <c r="Q93" i="70" s="1"/>
  <c r="O92" i="70"/>
  <c r="H84" i="69"/>
  <c r="K87" i="69"/>
  <c r="L87" i="69" s="1"/>
  <c r="J86" i="69"/>
  <c r="I85" i="69"/>
  <c r="L88" i="69"/>
  <c r="F129" i="68"/>
  <c r="F131" i="68" s="1"/>
  <c r="F130" i="68" s="1"/>
  <c r="F132" i="68" s="1"/>
  <c r="J86" i="68"/>
  <c r="G84" i="68"/>
  <c r="E135" i="68"/>
  <c r="I85" i="68"/>
  <c r="J85" i="68" s="1"/>
  <c r="J87" i="68"/>
  <c r="K87" i="68" s="1"/>
  <c r="L88" i="68"/>
  <c r="H85" i="67"/>
  <c r="L87" i="67"/>
  <c r="K88" i="67"/>
  <c r="G84" i="67"/>
  <c r="H84" i="67" s="1"/>
  <c r="E130" i="67"/>
  <c r="E132" i="67" s="1"/>
  <c r="E133" i="67" s="1"/>
  <c r="E190" i="67" s="1"/>
  <c r="H84" i="88"/>
  <c r="I84" i="88" s="1"/>
  <c r="K88" i="88"/>
  <c r="L88" i="88" s="1"/>
  <c r="I86" i="88"/>
  <c r="K87" i="88"/>
  <c r="H85" i="88"/>
  <c r="I85" i="88" s="1"/>
  <c r="E14" i="2"/>
  <c r="E29" i="2" s="1"/>
  <c r="H14" i="2"/>
  <c r="H29" i="2" s="1"/>
  <c r="H13" i="2"/>
  <c r="H28" i="2" s="1"/>
  <c r="E13" i="2"/>
  <c r="E28" i="2" s="1"/>
  <c r="H12" i="2"/>
  <c r="H27" i="2" s="1"/>
  <c r="E12" i="2"/>
  <c r="E27" i="2" s="1"/>
  <c r="E11" i="2"/>
  <c r="E26" i="2" s="1"/>
  <c r="H11" i="2"/>
  <c r="H26" i="2" s="1"/>
  <c r="F135" i="71"/>
  <c r="F190" i="71"/>
  <c r="E10" i="2"/>
  <c r="E25" i="2" s="1"/>
  <c r="H10" i="2"/>
  <c r="H25" i="2" s="1"/>
  <c r="H129" i="71"/>
  <c r="H131" i="71" s="1"/>
  <c r="G130" i="71"/>
  <c r="G132" i="71" s="1"/>
  <c r="G133" i="71" s="1"/>
  <c r="E133" i="75"/>
  <c r="E190" i="75" s="1"/>
  <c r="E133" i="74"/>
  <c r="E190" i="74" s="1"/>
  <c r="E133" i="73"/>
  <c r="E190" i="73" s="1"/>
  <c r="F133" i="72"/>
  <c r="F190" i="72" s="1"/>
  <c r="P128" i="74"/>
  <c r="AK192" i="88"/>
  <c r="AK191" i="88"/>
  <c r="Q128" i="74"/>
  <c r="L128" i="74"/>
  <c r="AK198" i="88"/>
  <c r="AK197" i="88"/>
  <c r="G129" i="72"/>
  <c r="G131" i="72" s="1"/>
  <c r="I128" i="70"/>
  <c r="I128" i="72"/>
  <c r="J128" i="72"/>
  <c r="I128" i="75"/>
  <c r="K128" i="74"/>
  <c r="O128" i="74"/>
  <c r="BA128" i="69"/>
  <c r="G128" i="69"/>
  <c r="AE128" i="68"/>
  <c r="AP128" i="68"/>
  <c r="BB128" i="69"/>
  <c r="K128" i="72"/>
  <c r="M128" i="74"/>
  <c r="BB128" i="68"/>
  <c r="AI128" i="68"/>
  <c r="AL128" i="68"/>
  <c r="AG128" i="68"/>
  <c r="O128" i="72"/>
  <c r="AR128" i="73"/>
  <c r="AW128" i="68"/>
  <c r="AT128" i="68"/>
  <c r="U128" i="75"/>
  <c r="AL128" i="67"/>
  <c r="AV128" i="68"/>
  <c r="AH128" i="68"/>
  <c r="AX128" i="68"/>
  <c r="AC128" i="68"/>
  <c r="AJ128" i="68"/>
  <c r="Y128" i="73"/>
  <c r="AL128" i="74"/>
  <c r="AN128" i="68"/>
  <c r="AQ128" i="68"/>
  <c r="AU128" i="68"/>
  <c r="AC128" i="67"/>
  <c r="AF128" i="68"/>
  <c r="AR128" i="68"/>
  <c r="AO128" i="69"/>
  <c r="AX128" i="69"/>
  <c r="AK128" i="69"/>
  <c r="AT128" i="69"/>
  <c r="T128" i="75"/>
  <c r="AD128" i="72"/>
  <c r="AM128" i="68"/>
  <c r="AD128" i="68"/>
  <c r="H128" i="69"/>
  <c r="N128" i="75"/>
  <c r="P128" i="75"/>
  <c r="AK128" i="68"/>
  <c r="AS128" i="68"/>
  <c r="AO128" i="68"/>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G128" i="70"/>
  <c r="AY128" i="70"/>
  <c r="AX128" i="70"/>
  <c r="AU134" i="70"/>
  <c r="J128" i="70"/>
  <c r="AR128" i="70"/>
  <c r="AI128" i="70"/>
  <c r="AO128" i="70"/>
  <c r="BB128" i="70"/>
  <c r="BA134" i="70"/>
  <c r="AP128" i="70"/>
  <c r="AF128" i="70"/>
  <c r="AW128" i="70"/>
  <c r="AK134" i="70"/>
  <c r="AS128" i="70"/>
  <c r="AN134" i="70"/>
  <c r="AO134" i="70"/>
  <c r="K128" i="70"/>
  <c r="AE128" i="70"/>
  <c r="AJ128" i="70"/>
  <c r="AN128" i="70"/>
  <c r="AD128" i="70"/>
  <c r="AU128" i="70"/>
  <c r="AV128" i="70"/>
  <c r="AL128" i="70"/>
  <c r="BA128" i="70"/>
  <c r="AV134" i="70"/>
  <c r="AQ128" i="70"/>
  <c r="AC128" i="70"/>
  <c r="AT128" i="70"/>
  <c r="AZ128" i="70"/>
  <c r="P134" i="70"/>
  <c r="X134" i="70"/>
  <c r="AF134" i="70"/>
  <c r="AH128" i="70"/>
  <c r="AM128" i="70"/>
  <c r="AK128" i="70"/>
  <c r="E130" i="70"/>
  <c r="E132" i="70" s="1"/>
  <c r="F129" i="70"/>
  <c r="F131" i="70" s="1"/>
  <c r="H134" i="70"/>
  <c r="AM134" i="70"/>
  <c r="AD134" i="69"/>
  <c r="AW128" i="69"/>
  <c r="AS128" i="69"/>
  <c r="AL134" i="69"/>
  <c r="W134" i="69"/>
  <c r="AJ128" i="69"/>
  <c r="AY128" i="69"/>
  <c r="AT134" i="69"/>
  <c r="AF128" i="69"/>
  <c r="AR128" i="69"/>
  <c r="G134" i="69"/>
  <c r="V134" i="69"/>
  <c r="AI128" i="69"/>
  <c r="AN128" i="69"/>
  <c r="AU134" i="69"/>
  <c r="AQ128" i="69"/>
  <c r="AE128" i="69"/>
  <c r="E134" i="69"/>
  <c r="F129" i="69"/>
  <c r="F131" i="69" s="1"/>
  <c r="E130" i="69"/>
  <c r="E132" i="69" s="1"/>
  <c r="AH128" i="69"/>
  <c r="AV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H128" i="67" l="1"/>
  <c r="J86" i="67"/>
  <c r="K86" i="67" s="1"/>
  <c r="R93" i="70"/>
  <c r="S93" i="70" s="1"/>
  <c r="O91" i="70"/>
  <c r="P92" i="70"/>
  <c r="Q92" i="70" s="1"/>
  <c r="P89" i="70"/>
  <c r="N90" i="70"/>
  <c r="I84" i="69"/>
  <c r="I128" i="69" s="1"/>
  <c r="M88" i="69"/>
  <c r="J85" i="69"/>
  <c r="K85" i="69" s="1"/>
  <c r="M87" i="69"/>
  <c r="K86" i="69"/>
  <c r="G129" i="68"/>
  <c r="K86" i="68"/>
  <c r="L86" i="68" s="1"/>
  <c r="G128" i="68"/>
  <c r="H84" i="68"/>
  <c r="L87" i="68"/>
  <c r="K85" i="68"/>
  <c r="M88" i="68"/>
  <c r="N88" i="68" s="1"/>
  <c r="E135" i="67"/>
  <c r="I84" i="67"/>
  <c r="J84" i="67" s="1"/>
  <c r="M87" i="67"/>
  <c r="L88" i="67"/>
  <c r="M88" i="67" s="1"/>
  <c r="I85" i="67"/>
  <c r="G128" i="67"/>
  <c r="M88" i="88"/>
  <c r="N88" i="88" s="1"/>
  <c r="J84" i="88"/>
  <c r="K84" i="88" s="1"/>
  <c r="L87" i="88"/>
  <c r="J86" i="88"/>
  <c r="K86" i="88" s="1"/>
  <c r="J85" i="88"/>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L86" i="67" l="1"/>
  <c r="G131" i="68"/>
  <c r="J84" i="69"/>
  <c r="J128" i="69" s="1"/>
  <c r="R92" i="70"/>
  <c r="P91" i="70"/>
  <c r="Q89" i="70"/>
  <c r="T93" i="70"/>
  <c r="U93" i="70" s="1"/>
  <c r="O90" i="70"/>
  <c r="O128" i="70" s="1"/>
  <c r="N128" i="70"/>
  <c r="S92" i="70"/>
  <c r="T92" i="70" s="1"/>
  <c r="L86" i="69"/>
  <c r="L85" i="69"/>
  <c r="M85" i="69" s="1"/>
  <c r="N87" i="69"/>
  <c r="N88" i="69"/>
  <c r="O88" i="69" s="1"/>
  <c r="O88" i="68"/>
  <c r="P88" i="68" s="1"/>
  <c r="G130" i="68"/>
  <c r="G132" i="68" s="1"/>
  <c r="G133" i="68" s="1"/>
  <c r="G190" i="68" s="1"/>
  <c r="H129" i="68"/>
  <c r="M87" i="68"/>
  <c r="H128" i="68"/>
  <c r="I84" i="68"/>
  <c r="J84" i="68" s="1"/>
  <c r="J128" i="68" s="1"/>
  <c r="M86" i="68"/>
  <c r="L85" i="68"/>
  <c r="J85" i="67"/>
  <c r="J128" i="67" s="1"/>
  <c r="N87" i="67"/>
  <c r="N88" i="67"/>
  <c r="O88" i="67" s="1"/>
  <c r="K84" i="67"/>
  <c r="I128" i="67"/>
  <c r="O88" i="88"/>
  <c r="P88" i="88" s="1"/>
  <c r="M87" i="88"/>
  <c r="N87" i="88" s="1"/>
  <c r="L84" i="88"/>
  <c r="M84" i="88" s="1"/>
  <c r="N84" i="88" s="1"/>
  <c r="L86" i="88"/>
  <c r="M86" i="88" s="1"/>
  <c r="N86" i="88" s="1"/>
  <c r="K85" i="88"/>
  <c r="F135" i="68"/>
  <c r="F190" i="68"/>
  <c r="H135" i="71"/>
  <c r="H190" i="71"/>
  <c r="E135" i="69"/>
  <c r="J129" i="71"/>
  <c r="J131" i="71" s="1"/>
  <c r="I130" i="71"/>
  <c r="I132" i="71" s="1"/>
  <c r="I133" i="71" s="1"/>
  <c r="H128" i="88"/>
  <c r="J128" i="88"/>
  <c r="E135" i="70"/>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N86" i="67" l="1"/>
  <c r="O86" i="67" s="1"/>
  <c r="M86" i="67"/>
  <c r="K84" i="69"/>
  <c r="N86" i="68"/>
  <c r="O86" i="68" s="1"/>
  <c r="P86" i="68" s="1"/>
  <c r="Q86" i="68" s="1"/>
  <c r="G135" i="68"/>
  <c r="P90" i="70"/>
  <c r="P128" i="70" s="1"/>
  <c r="V93" i="70"/>
  <c r="W93" i="70" s="1"/>
  <c r="X93" i="70" s="1"/>
  <c r="Y93" i="70" s="1"/>
  <c r="Z93" i="70" s="1"/>
  <c r="AA93" i="70" s="1"/>
  <c r="R89" i="70"/>
  <c r="U92" i="70"/>
  <c r="Q91" i="70"/>
  <c r="P88" i="69"/>
  <c r="Q88" i="69" s="1"/>
  <c r="R88" i="69" s="1"/>
  <c r="O87" i="69"/>
  <c r="M86" i="69"/>
  <c r="N85" i="69"/>
  <c r="O85" i="69" s="1"/>
  <c r="P85" i="69" s="1"/>
  <c r="Q85" i="69" s="1"/>
  <c r="R85" i="69" s="1"/>
  <c r="S85" i="69" s="1"/>
  <c r="T85" i="69" s="1"/>
  <c r="U85" i="69" s="1"/>
  <c r="V85" i="69" s="1"/>
  <c r="W85" i="69" s="1"/>
  <c r="X85" i="69" s="1"/>
  <c r="Y85" i="69" s="1"/>
  <c r="Z85" i="69" s="1"/>
  <c r="AA85" i="69" s="1"/>
  <c r="AB85" i="69" s="1"/>
  <c r="K84" i="68"/>
  <c r="K128" i="68" s="1"/>
  <c r="Q88" i="68"/>
  <c r="R88" i="68" s="1"/>
  <c r="H131" i="68"/>
  <c r="M85" i="68"/>
  <c r="N85" i="68" s="1"/>
  <c r="N87" i="68"/>
  <c r="O87" i="68" s="1"/>
  <c r="I128" i="68"/>
  <c r="O87" i="67"/>
  <c r="P87" i="67" s="1"/>
  <c r="K85" i="67"/>
  <c r="L85" i="67" s="1"/>
  <c r="L84" i="67"/>
  <c r="M84" i="67" s="1"/>
  <c r="P88" i="67"/>
  <c r="Q88" i="67" s="1"/>
  <c r="O87" i="88"/>
  <c r="P87" i="88" s="1"/>
  <c r="Q87" i="88" s="1"/>
  <c r="Q88" i="88"/>
  <c r="O86" i="88"/>
  <c r="P86" i="88" s="1"/>
  <c r="L85" i="88"/>
  <c r="O84" i="88"/>
  <c r="I135" i="71"/>
  <c r="I190" i="71"/>
  <c r="G135" i="72"/>
  <c r="G190" i="72"/>
  <c r="F135" i="67"/>
  <c r="F190" i="67"/>
  <c r="J130" i="71"/>
  <c r="J132" i="71" s="1"/>
  <c r="J133" i="71" s="1"/>
  <c r="K129" i="71"/>
  <c r="K131" i="71" s="1"/>
  <c r="I128" i="88"/>
  <c r="F135" i="75"/>
  <c r="F135" i="73"/>
  <c r="F135" i="70"/>
  <c r="F135" i="69"/>
  <c r="H133" i="72"/>
  <c r="H190" i="72" s="1"/>
  <c r="K128" i="88"/>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P86" i="67" l="1"/>
  <c r="S86" i="67" s="1"/>
  <c r="K128" i="67"/>
  <c r="Q86" i="67"/>
  <c r="R86" i="67" s="1"/>
  <c r="K128" i="69"/>
  <c r="L84" i="69"/>
  <c r="Q90" i="70"/>
  <c r="R90" i="70" s="1"/>
  <c r="S90" i="70" s="1"/>
  <c r="T90" i="70" s="1"/>
  <c r="U90" i="70" s="1"/>
  <c r="V90" i="70" s="1"/>
  <c r="W90" i="70" s="1"/>
  <c r="X90" i="70" s="1"/>
  <c r="Y90" i="70" s="1"/>
  <c r="Z90" i="70" s="1"/>
  <c r="AA90" i="70" s="1"/>
  <c r="AB90" i="70" s="1"/>
  <c r="R91" i="70"/>
  <c r="S89" i="70"/>
  <c r="V92" i="70"/>
  <c r="S91" i="70"/>
  <c r="T91" i="70" s="1"/>
  <c r="U91" i="70" s="1"/>
  <c r="AB93" i="70"/>
  <c r="P87" i="69"/>
  <c r="Q87" i="69" s="1"/>
  <c r="R87" i="69" s="1"/>
  <c r="N86" i="69"/>
  <c r="S88" i="69"/>
  <c r="T88" i="69" s="1"/>
  <c r="S88" i="68"/>
  <c r="T88" i="68" s="1"/>
  <c r="L84" i="68"/>
  <c r="P87" i="68"/>
  <c r="Q87" i="68" s="1"/>
  <c r="R87" i="68" s="1"/>
  <c r="O85" i="68"/>
  <c r="P85" i="68" s="1"/>
  <c r="Q85" i="68" s="1"/>
  <c r="R85" i="68" s="1"/>
  <c r="S85" i="68" s="1"/>
  <c r="T85" i="68" s="1"/>
  <c r="U85" i="68" s="1"/>
  <c r="V85" i="68" s="1"/>
  <c r="W85" i="68" s="1"/>
  <c r="X85" i="68" s="1"/>
  <c r="Y85" i="68" s="1"/>
  <c r="Z85" i="68" s="1"/>
  <c r="AA85" i="68" s="1"/>
  <c r="AB85" i="68" s="1"/>
  <c r="R86" i="68"/>
  <c r="S86" i="68" s="1"/>
  <c r="T86" i="68" s="1"/>
  <c r="U86" i="68" s="1"/>
  <c r="I129" i="68"/>
  <c r="I131" i="68" s="1"/>
  <c r="H130" i="68"/>
  <c r="H132" i="68" s="1"/>
  <c r="H133" i="68" s="1"/>
  <c r="M85" i="67"/>
  <c r="M128" i="67" s="1"/>
  <c r="Q87" i="67"/>
  <c r="R88" i="67"/>
  <c r="S88" i="67" s="1"/>
  <c r="T88" i="67" s="1"/>
  <c r="U88" i="67" s="1"/>
  <c r="V88" i="67" s="1"/>
  <c r="W88" i="67" s="1"/>
  <c r="X88" i="67" s="1"/>
  <c r="Y88" i="67" s="1"/>
  <c r="Z88" i="67" s="1"/>
  <c r="AA88" i="67" s="1"/>
  <c r="AB88" i="67" s="1"/>
  <c r="L128" i="67"/>
  <c r="N84" i="67"/>
  <c r="R87" i="67"/>
  <c r="S87" i="67" s="1"/>
  <c r="T87" i="67" s="1"/>
  <c r="U87" i="67" s="1"/>
  <c r="V87" i="67" s="1"/>
  <c r="W87" i="67" s="1"/>
  <c r="X87" i="67" s="1"/>
  <c r="Y87" i="67" s="1"/>
  <c r="Z87" i="67" s="1"/>
  <c r="AA87" i="67" s="1"/>
  <c r="AB87" i="67" s="1"/>
  <c r="R87" i="88"/>
  <c r="S87" i="88" s="1"/>
  <c r="R88" i="88"/>
  <c r="S88" i="88" s="1"/>
  <c r="T88" i="88" s="1"/>
  <c r="Q86" i="88"/>
  <c r="R86" i="88" s="1"/>
  <c r="M85" i="88"/>
  <c r="N85" i="88" s="1"/>
  <c r="P84" i="88"/>
  <c r="J135" i="71"/>
  <c r="J190" i="71"/>
  <c r="H135" i="72"/>
  <c r="K130" i="71"/>
  <c r="K132" i="71" s="1"/>
  <c r="K133" i="71" s="1"/>
  <c r="L129" i="71"/>
  <c r="L131" i="71" s="1"/>
  <c r="L128" i="88"/>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H131" i="67"/>
  <c r="T86" i="67" l="1"/>
  <c r="U86" i="67"/>
  <c r="V86" i="67" s="1"/>
  <c r="W86" i="67" s="1"/>
  <c r="X86" i="67" s="1"/>
  <c r="Y86" i="67" s="1"/>
  <c r="Z86" i="67" s="1"/>
  <c r="L128" i="69"/>
  <c r="M84" i="69"/>
  <c r="M128" i="69" s="1"/>
  <c r="Q128" i="70"/>
  <c r="R128" i="70"/>
  <c r="V91" i="70"/>
  <c r="W91" i="70" s="1"/>
  <c r="X91" i="70" s="1"/>
  <c r="Y91" i="70" s="1"/>
  <c r="Z91" i="70" s="1"/>
  <c r="AA91" i="70" s="1"/>
  <c r="AB91" i="70" s="1"/>
  <c r="W92" i="70"/>
  <c r="X92" i="70" s="1"/>
  <c r="Y92" i="70" s="1"/>
  <c r="Z92" i="70" s="1"/>
  <c r="AA92" i="70" s="1"/>
  <c r="AB92" i="70" s="1"/>
  <c r="S128" i="70"/>
  <c r="T89" i="70"/>
  <c r="S87" i="69"/>
  <c r="T87" i="69" s="1"/>
  <c r="U87" i="69" s="1"/>
  <c r="V87" i="69" s="1"/>
  <c r="W87" i="69" s="1"/>
  <c r="X87" i="69" s="1"/>
  <c r="Y87" i="69" s="1"/>
  <c r="Z87" i="69" s="1"/>
  <c r="AA87" i="69" s="1"/>
  <c r="AB87" i="69" s="1"/>
  <c r="U88" i="69"/>
  <c r="V88" i="69" s="1"/>
  <c r="W88" i="69" s="1"/>
  <c r="X88" i="69" s="1"/>
  <c r="Y88" i="69" s="1"/>
  <c r="Z88" i="69" s="1"/>
  <c r="AA88" i="69" s="1"/>
  <c r="AB88" i="69" s="1"/>
  <c r="O86" i="69"/>
  <c r="P86" i="69" s="1"/>
  <c r="Q86" i="69" s="1"/>
  <c r="R86" i="69" s="1"/>
  <c r="S86" i="69" s="1"/>
  <c r="T86" i="69" s="1"/>
  <c r="U86" i="69" s="1"/>
  <c r="V86" i="69" s="1"/>
  <c r="W86" i="69" s="1"/>
  <c r="X86" i="69" s="1"/>
  <c r="Y86" i="69" s="1"/>
  <c r="Z86" i="69" s="1"/>
  <c r="AA86" i="69" s="1"/>
  <c r="AB86" i="69" s="1"/>
  <c r="U88" i="68"/>
  <c r="V88" i="68" s="1"/>
  <c r="W88" i="68" s="1"/>
  <c r="X88" i="68" s="1"/>
  <c r="Y88" i="68" s="1"/>
  <c r="L128" i="68"/>
  <c r="M84" i="68"/>
  <c r="M128" i="68" s="1"/>
  <c r="H190" i="68"/>
  <c r="H135" i="68"/>
  <c r="I130" i="68"/>
  <c r="I132" i="68" s="1"/>
  <c r="I133" i="68" s="1"/>
  <c r="J129" i="68"/>
  <c r="J131" i="68" s="1"/>
  <c r="S87" i="68"/>
  <c r="T87" i="68" s="1"/>
  <c r="U87" i="68" s="1"/>
  <c r="V87" i="68" s="1"/>
  <c r="W87" i="68" s="1"/>
  <c r="X87" i="68" s="1"/>
  <c r="Y87" i="68" s="1"/>
  <c r="Z87" i="68" s="1"/>
  <c r="AA87" i="68" s="1"/>
  <c r="AB87" i="68" s="1"/>
  <c r="V86" i="68"/>
  <c r="W86" i="68" s="1"/>
  <c r="X86" i="68" s="1"/>
  <c r="Y86" i="68" s="1"/>
  <c r="Z86" i="68" s="1"/>
  <c r="AA86" i="68" s="1"/>
  <c r="AB86" i="68" s="1"/>
  <c r="N85" i="67"/>
  <c r="O84" i="67"/>
  <c r="P84" i="67" s="1"/>
  <c r="U88" i="88"/>
  <c r="V88" i="88" s="1"/>
  <c r="W88" i="88" s="1"/>
  <c r="X88" i="88" s="1"/>
  <c r="Y88" i="88" s="1"/>
  <c r="Z88" i="88" s="1"/>
  <c r="AA88" i="88" s="1"/>
  <c r="T87" i="88"/>
  <c r="U87" i="88" s="1"/>
  <c r="O85" i="88"/>
  <c r="P85" i="88" s="1"/>
  <c r="S86" i="88"/>
  <c r="T86" i="88" s="1"/>
  <c r="U86" i="88" s="1"/>
  <c r="V86" i="88" s="1"/>
  <c r="W86" i="88" s="1"/>
  <c r="X86" i="88" s="1"/>
  <c r="Y86" i="88" s="1"/>
  <c r="Z86" i="88" s="1"/>
  <c r="AA86" i="88" s="1"/>
  <c r="AB86" i="88" s="1"/>
  <c r="Q84" i="88"/>
  <c r="R84" i="88" s="1"/>
  <c r="S84" i="88" s="1"/>
  <c r="T84" i="88" s="1"/>
  <c r="U84" i="88" s="1"/>
  <c r="V84" i="88" s="1"/>
  <c r="G135" i="70"/>
  <c r="G190" i="70"/>
  <c r="K135" i="71"/>
  <c r="K190" i="71"/>
  <c r="G135" i="67"/>
  <c r="G190" i="67"/>
  <c r="G135" i="75"/>
  <c r="L130" i="71"/>
  <c r="L132" i="71" s="1"/>
  <c r="L133" i="71" s="1"/>
  <c r="M129" i="71"/>
  <c r="M131" i="71" s="1"/>
  <c r="G135" i="73"/>
  <c r="G135" i="69"/>
  <c r="I133" i="72"/>
  <c r="I190" i="72" s="1"/>
  <c r="M128" i="88"/>
  <c r="N128" i="88"/>
  <c r="AP191" i="88"/>
  <c r="AP192" i="88"/>
  <c r="AP198" i="88"/>
  <c r="AP197" i="88"/>
  <c r="H130" i="75"/>
  <c r="H132" i="75" s="1"/>
  <c r="I129" i="75"/>
  <c r="H130" i="74"/>
  <c r="H132" i="74" s="1"/>
  <c r="I129" i="74"/>
  <c r="H130" i="73"/>
  <c r="H132" i="73" s="1"/>
  <c r="I129" i="73"/>
  <c r="J131" i="72"/>
  <c r="H130" i="70"/>
  <c r="H132" i="70" s="1"/>
  <c r="I129" i="70"/>
  <c r="H130" i="69"/>
  <c r="H132" i="69" s="1"/>
  <c r="I129" i="69"/>
  <c r="H130" i="67"/>
  <c r="H132" i="67" s="1"/>
  <c r="I129" i="67"/>
  <c r="AA86" i="67" l="1"/>
  <c r="AB86" i="67" s="1"/>
  <c r="N84" i="69"/>
  <c r="T128" i="70"/>
  <c r="U89" i="70"/>
  <c r="N84" i="68"/>
  <c r="Z88" i="68"/>
  <c r="AA88" i="68" s="1"/>
  <c r="AB88" i="68" s="1"/>
  <c r="J130" i="68"/>
  <c r="J132" i="68" s="1"/>
  <c r="J133" i="68" s="1"/>
  <c r="J135" i="68" s="1"/>
  <c r="K129" i="68"/>
  <c r="K131" i="68" s="1"/>
  <c r="L129" i="68" s="1"/>
  <c r="I190" i="68"/>
  <c r="I135" i="68"/>
  <c r="O85" i="67"/>
  <c r="P85" i="67" s="1"/>
  <c r="Q85" i="67" s="1"/>
  <c r="R85" i="67" s="1"/>
  <c r="S85" i="67" s="1"/>
  <c r="T85" i="67" s="1"/>
  <c r="U85" i="67" s="1"/>
  <c r="V85" i="67" s="1"/>
  <c r="W85" i="67" s="1"/>
  <c r="X85" i="67" s="1"/>
  <c r="Y85" i="67" s="1"/>
  <c r="Z85" i="67" s="1"/>
  <c r="AA85" i="67" s="1"/>
  <c r="AB85" i="67" s="1"/>
  <c r="N128" i="67"/>
  <c r="Q84" i="67"/>
  <c r="V87" i="88"/>
  <c r="W87" i="88" s="1"/>
  <c r="X87" i="88" s="1"/>
  <c r="Y87" i="88" s="1"/>
  <c r="Z87" i="88" s="1"/>
  <c r="AB88" i="88"/>
  <c r="Q85" i="88"/>
  <c r="R85" i="88" s="1"/>
  <c r="S85" i="88" s="1"/>
  <c r="T85" i="88" s="1"/>
  <c r="U85" i="88" s="1"/>
  <c r="V85" i="88" s="1"/>
  <c r="W85" i="88" s="1"/>
  <c r="X85" i="88" s="1"/>
  <c r="W84" i="88"/>
  <c r="X84" i="88" s="1"/>
  <c r="Y84" i="88" s="1"/>
  <c r="Z84" i="88" s="1"/>
  <c r="AA84" i="88" s="1"/>
  <c r="AB84" i="88" s="1"/>
  <c r="L135" i="71"/>
  <c r="L190" i="71"/>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I131" i="67"/>
  <c r="N128" i="69" l="1"/>
  <c r="O84" i="69"/>
  <c r="U128" i="70"/>
  <c r="V89" i="70"/>
  <c r="N128" i="68"/>
  <c r="O84" i="68"/>
  <c r="J190" i="68"/>
  <c r="K130" i="68"/>
  <c r="K132" i="68" s="1"/>
  <c r="K133" i="68" s="1"/>
  <c r="P128" i="67"/>
  <c r="O128" i="67"/>
  <c r="Q128" i="67"/>
  <c r="R84" i="67"/>
  <c r="AA87" i="88"/>
  <c r="AB87" i="88" s="1"/>
  <c r="Y85" i="88"/>
  <c r="Z85" i="88" s="1"/>
  <c r="AA85" i="88" s="1"/>
  <c r="AB85" i="88" s="1"/>
  <c r="M135" i="71"/>
  <c r="M190" i="71"/>
  <c r="H135" i="69"/>
  <c r="H190" i="69"/>
  <c r="O129" i="71"/>
  <c r="O131" i="71" s="1"/>
  <c r="N130" i="71"/>
  <c r="N132" i="71" s="1"/>
  <c r="N133" i="71" s="1"/>
  <c r="H135" i="73"/>
  <c r="H135" i="75"/>
  <c r="H135" i="67"/>
  <c r="H135" i="70"/>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O128" i="69" l="1"/>
  <c r="P84" i="69"/>
  <c r="P128" i="69" s="1"/>
  <c r="V128" i="70"/>
  <c r="W89" i="70"/>
  <c r="O128" i="68"/>
  <c r="P84" i="68"/>
  <c r="Q84" i="68" s="1"/>
  <c r="R128" i="67"/>
  <c r="S84"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Q84" i="69" l="1"/>
  <c r="R84" i="69" s="1"/>
  <c r="R128" i="69" s="1"/>
  <c r="W128" i="70"/>
  <c r="X89" i="70"/>
  <c r="Q128" i="68"/>
  <c r="P128" i="68"/>
  <c r="R84" i="68"/>
  <c r="R128" i="68" s="1"/>
  <c r="S128" i="67"/>
  <c r="T84"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Q128" i="69" l="1"/>
  <c r="S84" i="69"/>
  <c r="S128" i="69" s="1"/>
  <c r="X128" i="70"/>
  <c r="Y89" i="70"/>
  <c r="S84" i="68"/>
  <c r="S128" i="68" s="1"/>
  <c r="T128" i="67"/>
  <c r="U84"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T84" i="69" l="1"/>
  <c r="Y128" i="70"/>
  <c r="Z89" i="70"/>
  <c r="T84" i="68"/>
  <c r="U128" i="67"/>
  <c r="V84"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T128" i="69" l="1"/>
  <c r="U84" i="69"/>
  <c r="Z128" i="70"/>
  <c r="AA89" i="70"/>
  <c r="T128" i="68"/>
  <c r="U84" i="68"/>
  <c r="V128" i="67"/>
  <c r="W84"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U128" i="69" l="1"/>
  <c r="V84" i="69"/>
  <c r="AA128" i="70"/>
  <c r="AB89" i="70"/>
  <c r="AB128" i="70" s="1"/>
  <c r="V84" i="68"/>
  <c r="U128" i="68"/>
  <c r="W128" i="67"/>
  <c r="X84"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V128" i="69" l="1"/>
  <c r="W84" i="69"/>
  <c r="V128" i="68"/>
  <c r="W84" i="68"/>
  <c r="X128" i="67"/>
  <c r="Y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X84" i="69" l="1"/>
  <c r="W128" i="69"/>
  <c r="W128" i="68"/>
  <c r="X84" i="68"/>
  <c r="X128" i="68" s="1"/>
  <c r="Y128" i="67"/>
  <c r="Z84"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X128" i="69" l="1"/>
  <c r="Y84" i="69"/>
  <c r="Y84" i="68"/>
  <c r="Y128" i="68" s="1"/>
  <c r="Z128" i="67"/>
  <c r="AA84"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Y128" i="69" l="1"/>
  <c r="Z84" i="69"/>
  <c r="Z84" i="68"/>
  <c r="AA128" i="67"/>
  <c r="AB84" i="67"/>
  <c r="AB128" i="67" s="1"/>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Z128" i="69" l="1"/>
  <c r="AA84" i="69"/>
  <c r="Z128" i="68"/>
  <c r="AA84" i="68"/>
  <c r="AA128" i="68" s="1"/>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Q130" i="68"/>
  <c r="Q132" i="68" s="1"/>
  <c r="R129" i="68"/>
  <c r="O131" i="67"/>
  <c r="AA128" i="69" l="1"/>
  <c r="AB84" i="69"/>
  <c r="AB128" i="69" s="1"/>
  <c r="AB84" i="68"/>
  <c r="AB128" i="68" s="1"/>
  <c r="N135" i="69"/>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c r="AC135" i="70" l="1"/>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P130" i="72"/>
  <c r="AP132" i="72" s="1"/>
  <c r="AQ129" i="72"/>
  <c r="AO131" i="70"/>
  <c r="AO131" i="69"/>
  <c r="AR129" i="68"/>
  <c r="AQ130" i="68"/>
  <c r="AQ132" i="68" s="1"/>
  <c r="AO131" i="67"/>
  <c r="AN135" i="73" l="1"/>
  <c r="AN135" i="70"/>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V130" i="67"/>
  <c r="AV132" i="67" s="1"/>
  <c r="AW129" i="67"/>
  <c r="AX135" i="68" l="1"/>
  <c r="AW135" i="72"/>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95" i="70" s="1"/>
  <c r="BB176" i="88"/>
  <c r="BB195" i="88" s="1"/>
  <c r="BB176" i="69"/>
  <c r="BB195" i="69" s="1"/>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Y82" i="63" s="1"/>
  <c r="AY83" i="63" s="1"/>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9" i="2"/>
  <c r="F84" i="63" l="1"/>
  <c r="O84" i="63"/>
  <c r="AA84" i="63"/>
  <c r="AM84" i="63"/>
  <c r="AY84" i="63"/>
  <c r="P84" i="63"/>
  <c r="AB84" i="63"/>
  <c r="AN84" i="63"/>
  <c r="AZ84" i="63"/>
  <c r="R84" i="63"/>
  <c r="AD84" i="63"/>
  <c r="AP84" i="63"/>
  <c r="BB84" i="63"/>
  <c r="G84" i="63"/>
  <c r="G128" i="63" s="1"/>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95" i="70" s="1"/>
  <c r="AL176" i="71"/>
  <c r="AL176" i="68"/>
  <c r="AL195" i="68" s="1"/>
  <c r="AL176" i="67"/>
  <c r="AL195" i="67" s="1"/>
  <c r="AL176" i="69"/>
  <c r="AL195" i="69" s="1"/>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V195" i="69" s="1"/>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95" i="70" s="1"/>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95" i="70" s="1"/>
  <c r="AB176" i="75"/>
  <c r="AB176" i="69"/>
  <c r="AB195" i="69" s="1"/>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95" i="69" s="1"/>
  <c r="AG176" i="88"/>
  <c r="AG195" i="88" s="1"/>
  <c r="AG176" i="70"/>
  <c r="AG195" i="70" s="1"/>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H195"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F195" i="69" s="1"/>
  <c r="AY46" i="81"/>
  <c r="BA46" i="81"/>
  <c r="AT176" i="74" s="1"/>
  <c r="AT176" i="68"/>
  <c r="AT195" i="68" s="1"/>
  <c r="Z46" i="81"/>
  <c r="AW46" i="81"/>
  <c r="X42" i="81"/>
  <c r="U46" i="81"/>
  <c r="N176" i="74" s="1"/>
  <c r="N176" i="69"/>
  <c r="N195" i="69" s="1"/>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95" i="69" s="1"/>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W195" i="70" s="1"/>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95" i="70" s="1"/>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I146" i="68"/>
  <c r="AF146" i="70"/>
  <c r="AU146" i="75"/>
  <c r="AU196" i="75" s="1"/>
  <c r="R146" i="73"/>
  <c r="Z146" i="70"/>
  <c r="X146" i="67"/>
  <c r="Y146" i="75"/>
  <c r="O146" i="75"/>
  <c r="N146" i="72"/>
  <c r="AO146" i="69"/>
  <c r="J146" i="70"/>
  <c r="N176" i="70"/>
  <c r="N195" i="70" s="1"/>
  <c r="N176" i="63"/>
  <c r="N195" i="63" s="1"/>
  <c r="N176" i="88"/>
  <c r="N195" i="88" s="1"/>
  <c r="N176" i="75"/>
  <c r="N176" i="67"/>
  <c r="N195" i="67" s="1"/>
  <c r="N176" i="73"/>
  <c r="N176" i="68"/>
  <c r="N195" i="68" s="1"/>
  <c r="N176" i="72"/>
  <c r="N176" i="71"/>
  <c r="AE146" i="68"/>
  <c r="F176" i="71"/>
  <c r="F176" i="88"/>
  <c r="F195" i="88" s="1"/>
  <c r="F176" i="70"/>
  <c r="F195" i="70" s="1"/>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95" i="70" s="1"/>
  <c r="AM176" i="69"/>
  <c r="AM195" i="69" s="1"/>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95" i="69" s="1"/>
  <c r="BA176" i="63"/>
  <c r="BA195" i="63" s="1"/>
  <c r="BA176" i="88"/>
  <c r="BA195" i="88" s="1"/>
  <c r="BA176" i="71"/>
  <c r="BA176" i="72"/>
  <c r="BA176" i="67"/>
  <c r="BA195" i="67" s="1"/>
  <c r="BA176" i="73"/>
  <c r="BA176" i="70"/>
  <c r="BA195" i="70" s="1"/>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95" i="70" s="1"/>
  <c r="AP176" i="69"/>
  <c r="AP195" i="69" s="1"/>
  <c r="AP176" i="67"/>
  <c r="AP195" i="67" s="1"/>
  <c r="AP176" i="88"/>
  <c r="AP195" i="88" s="1"/>
  <c r="AP176" i="63"/>
  <c r="AP195" i="63" s="1"/>
  <c r="AP176" i="72"/>
  <c r="AP176" i="71"/>
  <c r="AP176" i="75"/>
  <c r="AP176" i="73"/>
  <c r="P176" i="75"/>
  <c r="P176" i="63"/>
  <c r="P195" i="63" s="1"/>
  <c r="P176" i="67"/>
  <c r="P195" i="67" s="1"/>
  <c r="P176" i="71"/>
  <c r="P176" i="69"/>
  <c r="P195" i="69" s="1"/>
  <c r="P176" i="73"/>
  <c r="P176" i="88"/>
  <c r="P195" i="88" s="1"/>
  <c r="P176" i="70"/>
  <c r="P195" i="70" s="1"/>
  <c r="P176" i="72"/>
  <c r="P176" i="68"/>
  <c r="P195" i="68" s="1"/>
  <c r="K146" i="72"/>
  <c r="K146" i="75"/>
  <c r="N143" i="88"/>
  <c r="N193" i="88" s="1"/>
  <c r="M143" i="70"/>
  <c r="M193" i="70" s="1"/>
  <c r="P146" i="72"/>
  <c r="AR176" i="71"/>
  <c r="AR176" i="73"/>
  <c r="AR176" i="72"/>
  <c r="AR176" i="67"/>
  <c r="AR195" i="67" s="1"/>
  <c r="AR176" i="69"/>
  <c r="AR195" i="69" s="1"/>
  <c r="AR176" i="63"/>
  <c r="AR195" i="63" s="1"/>
  <c r="AR176" i="88"/>
  <c r="AR195" i="88" s="1"/>
  <c r="AR176" i="70"/>
  <c r="AR195" i="70" s="1"/>
  <c r="AR176" i="75"/>
  <c r="U176" i="72"/>
  <c r="U176" i="75"/>
  <c r="U176" i="70"/>
  <c r="U195" i="70" s="1"/>
  <c r="U176" i="67"/>
  <c r="U195" i="67" s="1"/>
  <c r="U176" i="63"/>
  <c r="U195" i="63" s="1"/>
  <c r="U176" i="88"/>
  <c r="U195" i="88" s="1"/>
  <c r="U176" i="73"/>
  <c r="U176" i="69"/>
  <c r="U195" i="69" s="1"/>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AV196" i="67" s="1"/>
  <c r="T146" i="70"/>
  <c r="AX146" i="72"/>
  <c r="AV146" i="75"/>
  <c r="AJ146" i="69"/>
  <c r="AD146" i="69"/>
  <c r="AP146" i="73"/>
  <c r="Q146" i="73"/>
  <c r="AT146" i="70"/>
  <c r="AT176" i="69"/>
  <c r="AT195" i="69" s="1"/>
  <c r="AT176" i="71"/>
  <c r="AT176" i="67"/>
  <c r="AT195" i="67" s="1"/>
  <c r="AT176" i="88"/>
  <c r="AT195" i="88" s="1"/>
  <c r="AT176" i="63"/>
  <c r="AT195" i="63" s="1"/>
  <c r="AT176" i="70"/>
  <c r="AT195" i="70" s="1"/>
  <c r="AT176" i="73"/>
  <c r="AT176" i="72"/>
  <c r="AT176" i="75"/>
  <c r="I176" i="71"/>
  <c r="I176" i="73"/>
  <c r="I176" i="88"/>
  <c r="I195" i="88" s="1"/>
  <c r="I176" i="70"/>
  <c r="I195" i="70" s="1"/>
  <c r="I176" i="75"/>
  <c r="I176" i="63"/>
  <c r="I195" i="63" s="1"/>
  <c r="I176" i="69"/>
  <c r="I195" i="69" s="1"/>
  <c r="I176" i="68"/>
  <c r="I195" i="68" s="1"/>
  <c r="I176" i="67"/>
  <c r="I195" i="67" s="1"/>
  <c r="R146" i="72"/>
  <c r="AP146" i="67"/>
  <c r="V176" i="73"/>
  <c r="V176" i="63"/>
  <c r="V195" i="63" s="1"/>
  <c r="V176" i="71"/>
  <c r="V176" i="72"/>
  <c r="V176" i="75"/>
  <c r="V176" i="70"/>
  <c r="V195" i="70" s="1"/>
  <c r="V176" i="67"/>
  <c r="V195" i="67" s="1"/>
  <c r="V176" i="88"/>
  <c r="V195" i="88" s="1"/>
  <c r="V176" i="69"/>
  <c r="V195" i="69" s="1"/>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95" i="69" s="1"/>
  <c r="AC176" i="71"/>
  <c r="AC176" i="67"/>
  <c r="AC195" i="67" s="1"/>
  <c r="AC176" i="70"/>
  <c r="AC195" i="70" s="1"/>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95" i="70" s="1"/>
  <c r="AW176" i="73"/>
  <c r="AW176" i="67"/>
  <c r="AW195" i="67" s="1"/>
  <c r="AW176" i="88"/>
  <c r="AW195" i="88" s="1"/>
  <c r="AW176" i="75"/>
  <c r="AW176" i="63"/>
  <c r="AW195" i="63" s="1"/>
  <c r="AW176" i="69"/>
  <c r="AW195" i="69" s="1"/>
  <c r="AW176" i="72"/>
  <c r="AW176" i="71"/>
  <c r="AW176" i="68"/>
  <c r="AW195" i="68" s="1"/>
  <c r="I146" i="88"/>
  <c r="AI176" i="88"/>
  <c r="AI195" i="88" s="1"/>
  <c r="AI176" i="71"/>
  <c r="AI176" i="73"/>
  <c r="AI176" i="67"/>
  <c r="AI195" i="67" s="1"/>
  <c r="AI176" i="70"/>
  <c r="AI195" i="70" s="1"/>
  <c r="AI176" i="75"/>
  <c r="AI176" i="72"/>
  <c r="AI176" i="63"/>
  <c r="AI195" i="63" s="1"/>
  <c r="AI176" i="69"/>
  <c r="AI195" i="69" s="1"/>
  <c r="AK146" i="72"/>
  <c r="AK146" i="75"/>
  <c r="X176" i="72"/>
  <c r="X176" i="63"/>
  <c r="X195" i="63" s="1"/>
  <c r="X176" i="73"/>
  <c r="X176" i="67"/>
  <c r="X195" i="67" s="1"/>
  <c r="X176" i="69"/>
  <c r="X195" i="69" s="1"/>
  <c r="X176" i="88"/>
  <c r="X195" i="88" s="1"/>
  <c r="X176" i="71"/>
  <c r="X176" i="75"/>
  <c r="X176" i="70"/>
  <c r="X195" i="70" s="1"/>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95" i="69" s="1"/>
  <c r="J176" i="75"/>
  <c r="J176" i="63"/>
  <c r="J195" i="63" s="1"/>
  <c r="J176" i="70"/>
  <c r="J195" i="70" s="1"/>
  <c r="T146" i="67"/>
  <c r="AC146" i="68"/>
  <c r="T146" i="72"/>
  <c r="AT146" i="72"/>
  <c r="AL146" i="73"/>
  <c r="U146" i="72"/>
  <c r="Y146" i="69"/>
  <c r="AS146" i="69"/>
  <c r="V146" i="67"/>
  <c r="U146" i="73"/>
  <c r="AG146" i="72"/>
  <c r="AP146" i="72"/>
  <c r="AF146" i="69"/>
  <c r="AW146" i="69"/>
  <c r="O146" i="73"/>
  <c r="AG146" i="69"/>
  <c r="K176" i="69"/>
  <c r="K195" i="69" s="1"/>
  <c r="K176" i="88"/>
  <c r="K195" i="88" s="1"/>
  <c r="K176" i="63"/>
  <c r="K195" i="63" s="1"/>
  <c r="K176" i="67"/>
  <c r="K195" i="67" s="1"/>
  <c r="K176" i="71"/>
  <c r="K176" i="70"/>
  <c r="K195" i="70" s="1"/>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P146" i="88"/>
  <c r="G146" i="63"/>
  <c r="AU146" i="63"/>
  <c r="F146" i="63"/>
  <c r="F196" i="63" s="1"/>
  <c r="Q146" i="63"/>
  <c r="U146" i="70"/>
  <c r="U146" i="63"/>
  <c r="AI146" i="75"/>
  <c r="AI196" i="75" s="1"/>
  <c r="N146" i="63"/>
  <c r="O146" i="88"/>
  <c r="AC146" i="73"/>
  <c r="AB146" i="67"/>
  <c r="J146" i="88"/>
  <c r="AJ146" i="88"/>
  <c r="AJ196" i="88" s="1"/>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46" i="63"/>
  <c r="Q146" i="68"/>
  <c r="W146" i="68"/>
  <c r="W196" i="68" s="1"/>
  <c r="AM146" i="88"/>
  <c r="AH146" i="70"/>
  <c r="AF146" i="63"/>
  <c r="AF196" i="63" s="1"/>
  <c r="AF201" i="63" s="1"/>
  <c r="L146" i="67"/>
  <c r="AJ146" i="72"/>
  <c r="BB146" i="67"/>
  <c r="AT146" i="88"/>
  <c r="AT196" i="88" s="1"/>
  <c r="S146" i="68"/>
  <c r="AQ146" i="75"/>
  <c r="Q146" i="67"/>
  <c r="AB146" i="73"/>
  <c r="AG146" i="70"/>
  <c r="AQ146" i="73"/>
  <c r="AO146" i="75"/>
  <c r="AN146" i="63"/>
  <c r="Q146" i="88"/>
  <c r="X146" i="68"/>
  <c r="AQ146" i="88"/>
  <c r="K146" i="63"/>
  <c r="AT146" i="63"/>
  <c r="S146" i="73"/>
  <c r="AS146" i="73"/>
  <c r="AN146" i="73"/>
  <c r="S146" i="72"/>
  <c r="AK146" i="69"/>
  <c r="Z146" i="69"/>
  <c r="AA146" i="73"/>
  <c r="AT146" i="75"/>
  <c r="M146" i="88"/>
  <c r="AA146" i="69"/>
  <c r="R146" i="67"/>
  <c r="AD146" i="73"/>
  <c r="AX146" i="67"/>
  <c r="K146" i="73"/>
  <c r="N146" i="88"/>
  <c r="Z146" i="63"/>
  <c r="Q146" i="70"/>
  <c r="AJ146" i="63"/>
  <c r="X146" i="69"/>
  <c r="Q146" i="75"/>
  <c r="Q196" i="75" s="1"/>
  <c r="X146" i="63"/>
  <c r="AA146" i="68"/>
  <c r="AK146" i="68"/>
  <c r="AK196" i="68" s="1"/>
  <c r="AK200" i="68" s="1"/>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W196" i="63" s="1"/>
  <c r="AI146" i="68"/>
  <c r="F146" i="68"/>
  <c r="AS146" i="67"/>
  <c r="AM146" i="67"/>
  <c r="AM196" i="67" s="1"/>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J196" i="67" s="1"/>
  <c r="J202" i="67" s="1"/>
  <c r="S146" i="69"/>
  <c r="P146" i="73"/>
  <c r="AU146" i="70"/>
  <c r="I146" i="75"/>
  <c r="Y146" i="68"/>
  <c r="F146" i="70"/>
  <c r="AC146" i="75"/>
  <c r="AG146" i="67"/>
  <c r="AW146" i="70"/>
  <c r="AH146" i="72"/>
  <c r="M146" i="73"/>
  <c r="S176" i="69"/>
  <c r="S195" i="69" s="1"/>
  <c r="S176" i="72"/>
  <c r="S176" i="88"/>
  <c r="S195" i="88" s="1"/>
  <c r="S176" i="63"/>
  <c r="S195" i="63" s="1"/>
  <c r="S176" i="70"/>
  <c r="S195" i="70" s="1"/>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95" i="70" s="1"/>
  <c r="AQ176" i="69"/>
  <c r="AQ195" i="69" s="1"/>
  <c r="AQ176" i="63"/>
  <c r="AQ195" i="63" s="1"/>
  <c r="AQ176" i="73"/>
  <c r="AQ176" i="88"/>
  <c r="AQ195" i="88" s="1"/>
  <c r="AQ176" i="71"/>
  <c r="O176" i="88"/>
  <c r="O195" i="88" s="1"/>
  <c r="O176" i="70"/>
  <c r="O195" i="70" s="1"/>
  <c r="O176" i="73"/>
  <c r="O176" i="72"/>
  <c r="O176" i="67"/>
  <c r="O195" i="67" s="1"/>
  <c r="O176" i="69"/>
  <c r="O195" i="69" s="1"/>
  <c r="O176" i="68"/>
  <c r="O195" i="68" s="1"/>
  <c r="O176" i="75"/>
  <c r="O176" i="63"/>
  <c r="O195" i="63" s="1"/>
  <c r="O146" i="72"/>
  <c r="AJ146" i="68"/>
  <c r="H146" i="70"/>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95" i="69" s="1"/>
  <c r="AS176" i="70"/>
  <c r="AS195" i="70" s="1"/>
  <c r="AS176" i="75"/>
  <c r="AS176" i="73"/>
  <c r="AS176" i="67"/>
  <c r="AS195" i="67" s="1"/>
  <c r="AM146" i="72"/>
  <c r="H146" i="69"/>
  <c r="Z146" i="75"/>
  <c r="G176" i="88"/>
  <c r="G195" i="88" s="1"/>
  <c r="G176" i="63"/>
  <c r="G195" i="63" s="1"/>
  <c r="G176" i="75"/>
  <c r="G176" i="72"/>
  <c r="G176" i="67"/>
  <c r="G195" i="67" s="1"/>
  <c r="G176" i="73"/>
  <c r="G176" i="69"/>
  <c r="G195" i="69" s="1"/>
  <c r="G176" i="71"/>
  <c r="G176" i="68"/>
  <c r="G195" i="68" s="1"/>
  <c r="G176" i="70"/>
  <c r="G195" i="70" s="1"/>
  <c r="P146" i="70"/>
  <c r="U146" i="69"/>
  <c r="AX146" i="73"/>
  <c r="AP146" i="69"/>
  <c r="AC146" i="67"/>
  <c r="J143" i="63"/>
  <c r="J193" i="63" s="1"/>
  <c r="J143" i="88"/>
  <c r="J193" i="88" s="1"/>
  <c r="J143" i="67"/>
  <c r="J193" i="67" s="1"/>
  <c r="J193" i="71"/>
  <c r="J143" i="70"/>
  <c r="J193" i="70" s="1"/>
  <c r="J143" i="73"/>
  <c r="J193" i="73" s="1"/>
  <c r="J143" i="68"/>
  <c r="J193" i="68" s="1"/>
  <c r="J143" i="69"/>
  <c r="J193" i="69" s="1"/>
  <c r="J143" i="75"/>
  <c r="J193" i="75" s="1"/>
  <c r="AA176" i="69"/>
  <c r="AA195" i="69" s="1"/>
  <c r="AA176" i="73"/>
  <c r="AA176" i="75"/>
  <c r="AA176" i="63"/>
  <c r="AA195" i="63" s="1"/>
  <c r="AA176" i="88"/>
  <c r="AA195" i="88" s="1"/>
  <c r="AA176" i="72"/>
  <c r="AA176" i="67"/>
  <c r="AA195" i="67" s="1"/>
  <c r="AA176" i="70"/>
  <c r="AA195" i="70" s="1"/>
  <c r="AA176" i="71"/>
  <c r="AA176" i="68"/>
  <c r="AA195" i="68" s="1"/>
  <c r="F172" i="71"/>
  <c r="F194" i="71" s="1"/>
  <c r="H172" i="75"/>
  <c r="H194" i="75" s="1"/>
  <c r="AL146" i="75"/>
  <c r="Y176" i="73"/>
  <c r="Y176" i="69"/>
  <c r="Y195" i="69" s="1"/>
  <c r="Y176" i="72"/>
  <c r="Y176" i="75"/>
  <c r="Y176" i="63"/>
  <c r="Y195" i="63" s="1"/>
  <c r="Y176" i="88"/>
  <c r="Y195" i="88" s="1"/>
  <c r="Y176" i="71"/>
  <c r="Y176" i="67"/>
  <c r="Y195" i="67" s="1"/>
  <c r="Y176" i="70"/>
  <c r="Y195" i="70" s="1"/>
  <c r="AH176" i="75"/>
  <c r="AH176" i="88"/>
  <c r="AH195" i="88" s="1"/>
  <c r="AH176" i="71"/>
  <c r="AH176" i="67"/>
  <c r="AH195" i="67" s="1"/>
  <c r="AH176" i="72"/>
  <c r="AH176" i="63"/>
  <c r="AH195" i="63" s="1"/>
  <c r="AH176" i="73"/>
  <c r="AH176" i="69"/>
  <c r="AH195" i="69" s="1"/>
  <c r="AH176" i="70"/>
  <c r="AH195" i="70" s="1"/>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95" i="69" s="1"/>
  <c r="Q176" i="88"/>
  <c r="Q195" i="88" s="1"/>
  <c r="Q176" i="73"/>
  <c r="Q176" i="70"/>
  <c r="Q195" i="70" s="1"/>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95" i="69" s="1"/>
  <c r="AF176" i="71"/>
  <c r="AF176" i="67"/>
  <c r="AF195" i="67" s="1"/>
  <c r="AF176" i="63"/>
  <c r="AF195" i="63" s="1"/>
  <c r="AF176" i="70"/>
  <c r="AF195" i="70" s="1"/>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95" i="70" s="1"/>
  <c r="AN176" i="75"/>
  <c r="AN176" i="63"/>
  <c r="AN195" i="63" s="1"/>
  <c r="AN176" i="69"/>
  <c r="AN195" i="69" s="1"/>
  <c r="AN176" i="72"/>
  <c r="AN176" i="88"/>
  <c r="AN195" i="88" s="1"/>
  <c r="H176" i="63"/>
  <c r="H195" i="63" s="1"/>
  <c r="H176" i="75"/>
  <c r="H176" i="69"/>
  <c r="H195" i="69" s="1"/>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95" i="70" s="1"/>
  <c r="AK176" i="69"/>
  <c r="AK195" i="69" s="1"/>
  <c r="AK176" i="67"/>
  <c r="AK195" i="67" s="1"/>
  <c r="AK176" i="71"/>
  <c r="AK176" i="75"/>
  <c r="AK176" i="72"/>
  <c r="AX176" i="88"/>
  <c r="AX195" i="88" s="1"/>
  <c r="AX176" i="69"/>
  <c r="AX195" i="69" s="1"/>
  <c r="AX176" i="70"/>
  <c r="AX195" i="70" s="1"/>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95" i="69" s="1"/>
  <c r="AU176" i="88"/>
  <c r="AU195" i="88" s="1"/>
  <c r="AU176" i="75"/>
  <c r="AU176" i="71"/>
  <c r="AU176" i="70"/>
  <c r="AU195" i="70" s="1"/>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95" i="69" s="1"/>
  <c r="AE176" i="73"/>
  <c r="AE176" i="67"/>
  <c r="AE195" i="67" s="1"/>
  <c r="AE176" i="70"/>
  <c r="AE195" i="70" s="1"/>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95" i="69" s="1"/>
  <c r="L176" i="71"/>
  <c r="L176" i="75"/>
  <c r="L176" i="88"/>
  <c r="L195" i="88" s="1"/>
  <c r="L176" i="67"/>
  <c r="L195" i="67" s="1"/>
  <c r="L176" i="70"/>
  <c r="L195" i="70" s="1"/>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95" i="70" s="1"/>
  <c r="Z176" i="72"/>
  <c r="Z176" i="63"/>
  <c r="Z195" i="63" s="1"/>
  <c r="Z176" i="69"/>
  <c r="Z195" i="69" s="1"/>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95" i="69" s="1"/>
  <c r="T176" i="73"/>
  <c r="T176" i="70"/>
  <c r="T195" i="70" s="1"/>
  <c r="T176" i="71"/>
  <c r="E176" i="70"/>
  <c r="E195" i="70" s="1"/>
  <c r="AD176" i="73"/>
  <c r="AD176" i="88"/>
  <c r="AD195" i="88" s="1"/>
  <c r="AD176" i="67"/>
  <c r="AD195" i="67" s="1"/>
  <c r="AD176" i="69"/>
  <c r="AD195" i="69" s="1"/>
  <c r="AD176" i="70"/>
  <c r="AD195" i="70" s="1"/>
  <c r="AD176" i="71"/>
  <c r="AD176" i="63"/>
  <c r="AD195" i="63" s="1"/>
  <c r="AD176" i="72"/>
  <c r="AD176" i="75"/>
  <c r="AD176" i="68"/>
  <c r="AD195" i="68" s="1"/>
  <c r="W176" i="88"/>
  <c r="W195" i="88" s="1"/>
  <c r="W176" i="63"/>
  <c r="W195" i="63" s="1"/>
  <c r="W176" i="69"/>
  <c r="W195" i="69" s="1"/>
  <c r="W176" i="67"/>
  <c r="W195" i="67" s="1"/>
  <c r="W176" i="73"/>
  <c r="W176" i="68"/>
  <c r="W195" i="68" s="1"/>
  <c r="W176" i="71"/>
  <c r="W176" i="75"/>
  <c r="W176" i="72"/>
  <c r="AZ176" i="71"/>
  <c r="AZ176" i="67"/>
  <c r="AZ195" i="67" s="1"/>
  <c r="AZ176" i="73"/>
  <c r="AZ176" i="88"/>
  <c r="AZ195" i="88" s="1"/>
  <c r="AZ176" i="63"/>
  <c r="AZ195" i="63" s="1"/>
  <c r="AZ176" i="72"/>
  <c r="AZ176" i="69"/>
  <c r="AZ195" i="69" s="1"/>
  <c r="AZ176" i="75"/>
  <c r="AZ176" i="70"/>
  <c r="AZ195" i="70" s="1"/>
  <c r="AG143" i="69"/>
  <c r="AG193" i="69" s="1"/>
  <c r="AG143" i="72"/>
  <c r="AG193" i="72" s="1"/>
  <c r="AG143" i="68"/>
  <c r="AG193" i="68" s="1"/>
  <c r="AG200"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95" i="69" s="1"/>
  <c r="M176" i="63"/>
  <c r="M195" i="63" s="1"/>
  <c r="M176" i="68"/>
  <c r="M195" i="68" s="1"/>
  <c r="M176" i="75"/>
  <c r="M176" i="88"/>
  <c r="M195" i="88" s="1"/>
  <c r="M176" i="71"/>
  <c r="AY176" i="72"/>
  <c r="AY176" i="88"/>
  <c r="AY195" i="88" s="1"/>
  <c r="AY176" i="71"/>
  <c r="AY176" i="70"/>
  <c r="AY195" i="70" s="1"/>
  <c r="AY176" i="75"/>
  <c r="AY176" i="67"/>
  <c r="AY195" i="67" s="1"/>
  <c r="AY176" i="63"/>
  <c r="AY195" i="63" s="1"/>
  <c r="AY176" i="73"/>
  <c r="AY176" i="69"/>
  <c r="AY195" i="69" s="1"/>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95" i="69" s="1"/>
  <c r="AJ176" i="70"/>
  <c r="AJ195" i="70" s="1"/>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95" i="70" s="1"/>
  <c r="AO176" i="69"/>
  <c r="AO195" i="69" s="1"/>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200"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95" i="69" s="1"/>
  <c r="R176" i="73"/>
  <c r="R176" i="68"/>
  <c r="R195" i="68" s="1"/>
  <c r="R176" i="72"/>
  <c r="R176" i="63"/>
  <c r="R195" i="63" s="1"/>
  <c r="R176" i="70"/>
  <c r="R195" i="70" s="1"/>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S196" i="68" l="1"/>
  <c r="H196" i="70"/>
  <c r="H202" i="70" s="1"/>
  <c r="S202" i="70"/>
  <c r="J200" i="67"/>
  <c r="AN196" i="63"/>
  <c r="AN201" i="63" s="1"/>
  <c r="AO196" i="88"/>
  <c r="AZ196" i="88"/>
  <c r="Z196" i="63"/>
  <c r="Z201" i="63" s="1"/>
  <c r="AQ200" i="68"/>
  <c r="W202" i="63"/>
  <c r="F200" i="63"/>
  <c r="N200" i="73"/>
  <c r="N201" i="73"/>
  <c r="AM200" i="70"/>
  <c r="H200" i="73"/>
  <c r="H201" i="73"/>
  <c r="AY202" i="73"/>
  <c r="AY201" i="73"/>
  <c r="AL202" i="72"/>
  <c r="AL201" i="72"/>
  <c r="AL200" i="72"/>
  <c r="Z202" i="71"/>
  <c r="Z201" i="71"/>
  <c r="L201" i="71"/>
  <c r="L200" i="71"/>
  <c r="Z200" i="71"/>
  <c r="AI202" i="70"/>
  <c r="AI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00" i="68"/>
  <c r="W201" i="68"/>
  <c r="AH200" i="68"/>
  <c r="AK202" i="68"/>
  <c r="AK201" i="68"/>
  <c r="AX202" i="68"/>
  <c r="AX201" i="68"/>
  <c r="AX200" i="68"/>
  <c r="AM202" i="67"/>
  <c r="AM201" i="67"/>
  <c r="AJ202" i="67"/>
  <c r="AJ201" i="67"/>
  <c r="AM200" i="67"/>
  <c r="AV202" i="67"/>
  <c r="AV200" i="67"/>
  <c r="AV201" i="67"/>
  <c r="AJ200" i="67"/>
  <c r="J201" i="67"/>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AP213" i="74"/>
  <c r="AX215" i="74"/>
  <c r="Y213" i="74"/>
  <c r="I214" i="74"/>
  <c r="Y215" i="74"/>
  <c r="G215" i="74"/>
  <c r="H214" i="74"/>
  <c r="G213" i="74"/>
  <c r="AC215" i="74"/>
  <c r="F215" i="74"/>
  <c r="F202" i="63"/>
  <c r="F131" i="88"/>
  <c r="AE196" i="74"/>
  <c r="V196" i="74"/>
  <c r="AY196" i="74"/>
  <c r="AH196" i="74"/>
  <c r="Y196" i="74"/>
  <c r="AM196" i="74"/>
  <c r="P196" i="69"/>
  <c r="P202" i="69" s="1"/>
  <c r="Q196" i="74"/>
  <c r="BB196" i="74"/>
  <c r="AS196" i="74"/>
  <c r="AJ196" i="74"/>
  <c r="S196" i="74"/>
  <c r="AV196" i="74"/>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G129" i="88"/>
  <c r="G131" i="88" s="1"/>
  <c r="F130" i="88"/>
  <c r="F132" i="88" s="1"/>
  <c r="F133" i="88" s="1"/>
  <c r="F190" i="88" s="1"/>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Z216" i="88" l="1"/>
  <c r="Z200" i="63"/>
  <c r="Z202" i="63"/>
  <c r="W222" i="68"/>
  <c r="H201" i="70"/>
  <c r="AN202" i="63"/>
  <c r="Z216" i="71"/>
  <c r="Z221" i="71"/>
  <c r="AQ200" i="75"/>
  <c r="AJ200" i="75"/>
  <c r="AD200" i="75"/>
  <c r="M201" i="75"/>
  <c r="G200" i="75"/>
  <c r="AT202" i="75"/>
  <c r="T201" i="75"/>
  <c r="G201" i="75"/>
  <c r="L200" i="73"/>
  <c r="F200" i="71"/>
  <c r="F201" i="69"/>
  <c r="F221" i="69" s="1"/>
  <c r="AC202" i="75"/>
  <c r="T202" i="75"/>
  <c r="L201" i="73"/>
  <c r="X201" i="73"/>
  <c r="R201" i="73"/>
  <c r="O201" i="71"/>
  <c r="O221" i="71" s="1"/>
  <c r="J200" i="71"/>
  <c r="S200" i="71"/>
  <c r="S201" i="71"/>
  <c r="P200" i="70"/>
  <c r="X201" i="70"/>
  <c r="O200" i="69"/>
  <c r="T201" i="68"/>
  <c r="M201" i="68"/>
  <c r="F201" i="68"/>
  <c r="F221" i="68" s="1"/>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01" i="73"/>
  <c r="AL202" i="73"/>
  <c r="AL201" i="73"/>
  <c r="AL200" i="73"/>
  <c r="BA202" i="73"/>
  <c r="BA201" i="73"/>
  <c r="BA221" i="73" s="1"/>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AR221" i="72" s="1"/>
  <c r="Y202" i="72"/>
  <c r="Y201" i="72"/>
  <c r="Y221" i="72" s="1"/>
  <c r="AK202" i="72"/>
  <c r="AK201" i="72"/>
  <c r="AK200" i="72"/>
  <c r="W202" i="72"/>
  <c r="W222" i="72" s="1"/>
  <c r="W200" i="72"/>
  <c r="W201" i="72"/>
  <c r="W221" i="72" s="1"/>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AJ221" i="72" s="1"/>
  <c r="S201" i="72"/>
  <c r="O201" i="72"/>
  <c r="X201" i="72"/>
  <c r="G200" i="72"/>
  <c r="Q201" i="72"/>
  <c r="Y200" i="72"/>
  <c r="V202" i="72"/>
  <c r="V201" i="72"/>
  <c r="V221" i="72" s="1"/>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E205" i="71" s="1"/>
  <c r="Q201" i="71"/>
  <c r="U200" i="71"/>
  <c r="AC200" i="71"/>
  <c r="N200" i="71"/>
  <c r="M200" i="71"/>
  <c r="AZ200" i="71"/>
  <c r="V202" i="71"/>
  <c r="V201" i="71"/>
  <c r="V221" i="71" s="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AQ221" i="70" s="1"/>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AT221" i="70" s="1"/>
  <c r="O200" i="70"/>
  <c r="Q200" i="70"/>
  <c r="R200" i="70"/>
  <c r="R201" i="70"/>
  <c r="G201" i="70"/>
  <c r="T201" i="70"/>
  <c r="AB202" i="70"/>
  <c r="AB201" i="70"/>
  <c r="AB200" i="70"/>
  <c r="E202" i="70"/>
  <c r="E201" i="70"/>
  <c r="E205" i="70" s="1"/>
  <c r="AK202" i="70"/>
  <c r="AK201" i="70"/>
  <c r="AK200" i="70"/>
  <c r="AU202" i="70"/>
  <c r="AU201" i="70"/>
  <c r="AU221" i="70" s="1"/>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AY221" i="69" s="1"/>
  <c r="Y202" i="69"/>
  <c r="Y201" i="69"/>
  <c r="Y221" i="69" s="1"/>
  <c r="AB202" i="69"/>
  <c r="AB201" i="69"/>
  <c r="AB200" i="69"/>
  <c r="J200" i="69"/>
  <c r="J201" i="69"/>
  <c r="X200" i="69"/>
  <c r="H201" i="69"/>
  <c r="AO200" i="69"/>
  <c r="AA202" i="69"/>
  <c r="AA201" i="69"/>
  <c r="AA221" i="69" s="1"/>
  <c r="G202" i="69"/>
  <c r="G200" i="69"/>
  <c r="AW202" i="69"/>
  <c r="AW201" i="69"/>
  <c r="AW221" i="69" s="1"/>
  <c r="L201" i="69"/>
  <c r="I201" i="69"/>
  <c r="L200" i="69"/>
  <c r="AY200" i="69"/>
  <c r="N200" i="69"/>
  <c r="V202" i="69"/>
  <c r="V201" i="69"/>
  <c r="AG202" i="69"/>
  <c r="AG201" i="69"/>
  <c r="AM202" i="69"/>
  <c r="AM201" i="69"/>
  <c r="AP202" i="69"/>
  <c r="AP201" i="69"/>
  <c r="AP221" i="69" s="1"/>
  <c r="AK202" i="69"/>
  <c r="AK201" i="69"/>
  <c r="AK200" i="69"/>
  <c r="BA202" i="69"/>
  <c r="BA201" i="69"/>
  <c r="BA221" i="69" s="1"/>
  <c r="M200" i="69"/>
  <c r="R201" i="69"/>
  <c r="F200" i="69"/>
  <c r="F220" i="69" s="1"/>
  <c r="T200" i="69"/>
  <c r="AC201" i="69"/>
  <c r="S201" i="69"/>
  <c r="Y200" i="69"/>
  <c r="AQ202" i="69"/>
  <c r="AQ201" i="69"/>
  <c r="AQ221" i="69" s="1"/>
  <c r="AQ200" i="69"/>
  <c r="AN202" i="69"/>
  <c r="AN222" i="69" s="1"/>
  <c r="AN201" i="69"/>
  <c r="AF202" i="69"/>
  <c r="AF222" i="69" s="1"/>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E205" i="69" s="1"/>
  <c r="AS202" i="69"/>
  <c r="AS201" i="69"/>
  <c r="AS200" i="69"/>
  <c r="AD202" i="69"/>
  <c r="AD201" i="69"/>
  <c r="AD221" i="69" s="1"/>
  <c r="W202" i="69"/>
  <c r="W222" i="69" s="1"/>
  <c r="W200" i="69"/>
  <c r="W220" i="69" s="1"/>
  <c r="W201" i="69"/>
  <c r="W221" i="69" s="1"/>
  <c r="Z202" i="69"/>
  <c r="Z222" i="69" s="1"/>
  <c r="Z201" i="69"/>
  <c r="AT202" i="69"/>
  <c r="AT201" i="69"/>
  <c r="AT221" i="69" s="1"/>
  <c r="AH202" i="69"/>
  <c r="AH201" i="69"/>
  <c r="AW200" i="69"/>
  <c r="P200" i="69"/>
  <c r="R200" i="69"/>
  <c r="V200" i="69"/>
  <c r="T201" i="69"/>
  <c r="AR200" i="69"/>
  <c r="Q200" i="69"/>
  <c r="AP200" i="69"/>
  <c r="S200" i="69"/>
  <c r="AJ202" i="69"/>
  <c r="AJ201" i="69"/>
  <c r="AU202" i="69"/>
  <c r="AU201" i="69"/>
  <c r="AU221" i="69" s="1"/>
  <c r="AE202" i="69"/>
  <c r="AE201" i="69"/>
  <c r="AE200" i="69"/>
  <c r="P201" i="69"/>
  <c r="K200" i="69"/>
  <c r="AJ200" i="69"/>
  <c r="AF200" i="69"/>
  <c r="AF220" i="69" s="1"/>
  <c r="I200" i="69"/>
  <c r="O201" i="69"/>
  <c r="O221" i="69" s="1"/>
  <c r="G201" i="69"/>
  <c r="AL202" i="68"/>
  <c r="AL201" i="68"/>
  <c r="AL200" i="68"/>
  <c r="AV202" i="68"/>
  <c r="AV200" i="68"/>
  <c r="AV201" i="68"/>
  <c r="AU202" i="68"/>
  <c r="AU201" i="68"/>
  <c r="AU221" i="68" s="1"/>
  <c r="AB202" i="68"/>
  <c r="AB201" i="68"/>
  <c r="AB200" i="68"/>
  <c r="L201" i="68"/>
  <c r="T200" i="68"/>
  <c r="AC200" i="68"/>
  <c r="S201" i="68"/>
  <c r="J200" i="68"/>
  <c r="E202" i="68"/>
  <c r="E206" i="68" s="1"/>
  <c r="E201" i="68"/>
  <c r="AN202" i="68"/>
  <c r="AN222" i="68" s="1"/>
  <c r="AN201" i="68"/>
  <c r="AY202" i="68"/>
  <c r="AY201" i="68"/>
  <c r="AY221" i="68" s="1"/>
  <c r="Z202" i="68"/>
  <c r="Z222" i="68" s="1"/>
  <c r="Z201" i="68"/>
  <c r="J201" i="68"/>
  <c r="Q201" i="68"/>
  <c r="I200" i="68"/>
  <c r="E200" i="68"/>
  <c r="E204" i="68" s="1"/>
  <c r="F204" i="68" s="1"/>
  <c r="AJ202" i="68"/>
  <c r="AJ201" i="68"/>
  <c r="AJ221" i="68" s="1"/>
  <c r="AD202" i="68"/>
  <c r="AD201" i="68"/>
  <c r="AD221" i="68" s="1"/>
  <c r="AM202" i="68"/>
  <c r="AM201" i="68"/>
  <c r="V202" i="68"/>
  <c r="V201" i="68"/>
  <c r="V221" i="68" s="1"/>
  <c r="AD200" i="68"/>
  <c r="O200" i="68"/>
  <c r="I201" i="68"/>
  <c r="H200" i="68"/>
  <c r="P201" i="68"/>
  <c r="Y202" i="68"/>
  <c r="Y201" i="68"/>
  <c r="Y221" i="68" s="1"/>
  <c r="AW202" i="68"/>
  <c r="AW201" i="68"/>
  <c r="AW221" i="68" s="1"/>
  <c r="AP202" i="68"/>
  <c r="AP201" i="68"/>
  <c r="AP221" i="68" s="1"/>
  <c r="L200" i="68"/>
  <c r="X201" i="68"/>
  <c r="O201" i="68"/>
  <c r="O221" i="68" s="1"/>
  <c r="G201" i="68"/>
  <c r="R200" i="68"/>
  <c r="AT202" i="68"/>
  <c r="AT201" i="68"/>
  <c r="AT221" i="68" s="1"/>
  <c r="AZ202" i="68"/>
  <c r="AZ201" i="68"/>
  <c r="AI202" i="68"/>
  <c r="AI201" i="68"/>
  <c r="F216" i="68"/>
  <c r="F202" i="68"/>
  <c r="F222" i="68" s="1"/>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R221" i="68" s="1"/>
  <c r="AF202" i="68"/>
  <c r="AF222" i="68" s="1"/>
  <c r="AF201" i="68"/>
  <c r="V200" i="68"/>
  <c r="Z200" i="68"/>
  <c r="Z220" i="68" s="1"/>
  <c r="U200" i="68"/>
  <c r="K201" i="68"/>
  <c r="AZ200" i="68"/>
  <c r="Q200" i="68"/>
  <c r="AP200" i="68"/>
  <c r="AI200" i="68"/>
  <c r="AR200" i="68"/>
  <c r="AU202" i="67"/>
  <c r="AU201" i="67"/>
  <c r="AU221" i="67" s="1"/>
  <c r="AK202" i="67"/>
  <c r="AK201" i="67"/>
  <c r="AK200" i="67"/>
  <c r="Y202" i="67"/>
  <c r="Y201" i="67"/>
  <c r="Y221" i="67" s="1"/>
  <c r="F216" i="67"/>
  <c r="F202" i="67"/>
  <c r="F222" i="67" s="1"/>
  <c r="AL202" i="67"/>
  <c r="AL201" i="67"/>
  <c r="AL200" i="67"/>
  <c r="X200" i="67"/>
  <c r="F200" i="67"/>
  <c r="O200" i="67"/>
  <c r="H201" i="67"/>
  <c r="T200" i="67"/>
  <c r="AB202" i="67"/>
  <c r="AB201" i="67"/>
  <c r="AB200" i="67"/>
  <c r="Z202" i="67"/>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01" i="67"/>
  <c r="M200" i="67"/>
  <c r="BB202" i="67"/>
  <c r="BB201" i="67"/>
  <c r="BB200" i="67"/>
  <c r="AP202" i="67"/>
  <c r="AP201" i="67"/>
  <c r="AP221" i="67" s="1"/>
  <c r="AZ202" i="67"/>
  <c r="AZ201" i="67"/>
  <c r="AQ202" i="67"/>
  <c r="AQ201" i="67"/>
  <c r="E202" i="67"/>
  <c r="E206" i="67" s="1"/>
  <c r="E201" i="67"/>
  <c r="E205" i="67" s="1"/>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00" i="67"/>
  <c r="AO202" i="67"/>
  <c r="AO201" i="67"/>
  <c r="P201" i="67"/>
  <c r="AA200" i="67"/>
  <c r="G201" i="67"/>
  <c r="I201" i="67"/>
  <c r="N200" i="67"/>
  <c r="G200" i="67"/>
  <c r="I200" i="67"/>
  <c r="Q200" i="67"/>
  <c r="AW202" i="67"/>
  <c r="AW201" i="67"/>
  <c r="AW221" i="67" s="1"/>
  <c r="AI202" i="67"/>
  <c r="AI201" i="67"/>
  <c r="AR202" i="67"/>
  <c r="AR201" i="67"/>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R221"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D216" i="69"/>
  <c r="AS216" i="75"/>
  <c r="AS222" i="75" s="1"/>
  <c r="AS201" i="75"/>
  <c r="AS200" i="75"/>
  <c r="AB216" i="72"/>
  <c r="AT216" i="73"/>
  <c r="E216" i="69"/>
  <c r="E204" i="69"/>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E205" i="68"/>
  <c r="BB216" i="67"/>
  <c r="AV216" i="69"/>
  <c r="AS216" i="74"/>
  <c r="T216" i="72"/>
  <c r="AY216"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C216" i="75"/>
  <c r="AC222" i="75" s="1"/>
  <c r="T216" i="75"/>
  <c r="T220" i="75" s="1"/>
  <c r="G216" i="75"/>
  <c r="G220" i="75" s="1"/>
  <c r="V216" i="72"/>
  <c r="AJ216" i="70"/>
  <c r="AJ221" i="70"/>
  <c r="AY216" i="71"/>
  <c r="AY221" i="71"/>
  <c r="R216" i="67"/>
  <c r="AK216" i="70"/>
  <c r="I216" i="72"/>
  <c r="F135" i="88"/>
  <c r="AR216" i="72"/>
  <c r="AX216" i="71"/>
  <c r="AF216" i="72"/>
  <c r="AU216" i="68"/>
  <c r="I202" i="75"/>
  <c r="AZ216" i="67"/>
  <c r="AD216" i="73"/>
  <c r="AD221" i="73"/>
  <c r="AU216" i="70"/>
  <c r="AW216" i="73"/>
  <c r="AH216" i="71"/>
  <c r="Z216" i="74"/>
  <c r="I216" i="73"/>
  <c r="Q216" i="69"/>
  <c r="BB216" i="73"/>
  <c r="X216" i="71"/>
  <c r="M216" i="74"/>
  <c r="AB216" i="68"/>
  <c r="BB216" i="68"/>
  <c r="R216" i="69"/>
  <c r="AA216" i="68"/>
  <c r="AK216" i="73"/>
  <c r="AP216" i="74"/>
  <c r="AW216"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D221" i="67"/>
  <c r="AW202" i="75"/>
  <c r="E216" i="73"/>
  <c r="E205" i="73"/>
  <c r="W216" i="75"/>
  <c r="W222" i="75" s="1"/>
  <c r="W200" i="75"/>
  <c r="W201" i="75"/>
  <c r="AL216" i="74"/>
  <c r="AL216" i="67"/>
  <c r="AR202" i="75"/>
  <c r="AV216" i="75"/>
  <c r="AV201" i="75"/>
  <c r="AV200" i="75"/>
  <c r="AV202" i="75"/>
  <c r="AE216" i="75"/>
  <c r="AE222" i="75" s="1"/>
  <c r="AE201" i="75"/>
  <c r="AE200" i="75"/>
  <c r="E216" i="67"/>
  <c r="W216" i="72"/>
  <c r="W220"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W220" i="67"/>
  <c r="W221" i="67"/>
  <c r="AI216" i="74"/>
  <c r="T216" i="71"/>
  <c r="AG216" i="75"/>
  <c r="AG220" i="75" s="1"/>
  <c r="AG201" i="75"/>
  <c r="AG202" i="75"/>
  <c r="O216" i="68"/>
  <c r="K216" i="70"/>
  <c r="AB216" i="67"/>
  <c r="AO216" i="73"/>
  <c r="AR216" i="68"/>
  <c r="N216" i="74"/>
  <c r="W216" i="70"/>
  <c r="W220" i="70"/>
  <c r="AC216" i="72"/>
  <c r="AQ216" i="69"/>
  <c r="AF216" i="67"/>
  <c r="V216" i="73"/>
  <c r="P216" i="74"/>
  <c r="M200" i="75"/>
  <c r="T216" i="70"/>
  <c r="L216" i="70"/>
  <c r="AR216" i="71"/>
  <c r="K216" i="68"/>
  <c r="AD216" i="74"/>
  <c r="J216" i="75"/>
  <c r="J220" i="75" s="1"/>
  <c r="AZ216" i="71"/>
  <c r="L216" i="67"/>
  <c r="AI216" i="68"/>
  <c r="AR216" i="69"/>
  <c r="O216" i="74"/>
  <c r="H216" i="75"/>
  <c r="H222" i="75" s="1"/>
  <c r="E216" i="71"/>
  <c r="E206" i="71"/>
  <c r="AJ216" i="72"/>
  <c r="G216" i="68"/>
  <c r="AX216" i="75"/>
  <c r="AX222" i="75" s="1"/>
  <c r="AX201" i="75"/>
  <c r="AX200" i="75"/>
  <c r="AY216" i="75"/>
  <c r="AY221" i="75" s="1"/>
  <c r="AY201" i="75"/>
  <c r="Y216" i="67"/>
  <c r="AC216" i="67"/>
  <c r="AR216" i="74"/>
  <c r="AD216" i="68"/>
  <c r="AT216" i="72"/>
  <c r="AT221" i="72"/>
  <c r="AN216" i="70"/>
  <c r="AG216" i="71"/>
  <c r="AZ216" i="74"/>
  <c r="Z216" i="72"/>
  <c r="G216" i="70"/>
  <c r="AU216"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I216" i="69"/>
  <c r="T216" i="67"/>
  <c r="BA216" i="69"/>
  <c r="AG216" i="70"/>
  <c r="L216" i="69"/>
  <c r="AM216" i="72"/>
  <c r="AJ221" i="67"/>
  <c r="Z220" i="71"/>
  <c r="F221" i="73"/>
  <c r="F221" i="71"/>
  <c r="AF220" i="70"/>
  <c r="AF220" i="73"/>
  <c r="AF220" i="68"/>
  <c r="AF220" i="71"/>
  <c r="K222" i="68"/>
  <c r="K222" i="73"/>
  <c r="K222" i="70"/>
  <c r="K222" i="69"/>
  <c r="K222" i="71"/>
  <c r="Z222" i="71"/>
  <c r="Z222" i="67"/>
  <c r="Z222" i="70"/>
  <c r="Z222" i="72"/>
  <c r="M222" i="73"/>
  <c r="M222" i="69"/>
  <c r="M222" i="71"/>
  <c r="M222" i="72"/>
  <c r="M222" i="67"/>
  <c r="AQ221" i="68"/>
  <c r="AQ221" i="73"/>
  <c r="AQ221" i="72"/>
  <c r="AD221" i="70"/>
  <c r="F220" i="72"/>
  <c r="F220" i="70"/>
  <c r="F220" i="68"/>
  <c r="BA221" i="68"/>
  <c r="L222" i="67"/>
  <c r="L222" i="71"/>
  <c r="L222" i="72"/>
  <c r="L222" i="70"/>
  <c r="L222" i="69"/>
  <c r="L222" i="68"/>
  <c r="L222" i="73"/>
  <c r="E221" i="68"/>
  <c r="E205" i="63"/>
  <c r="W221" i="68"/>
  <c r="AF222" i="71"/>
  <c r="AF222" i="72"/>
  <c r="F222" i="70"/>
  <c r="W220" i="68"/>
  <c r="AY221" i="73"/>
  <c r="V221" i="69"/>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Q221" i="68" l="1"/>
  <c r="F206" i="68"/>
  <c r="G206" i="68" s="1"/>
  <c r="H206" i="68" s="1"/>
  <c r="I206" i="68" s="1"/>
  <c r="J206" i="68" s="1"/>
  <c r="K206" i="68" s="1"/>
  <c r="L206" i="68" s="1"/>
  <c r="M206" i="68" s="1"/>
  <c r="F13" i="68" s="1"/>
  <c r="O220" i="70"/>
  <c r="AN222" i="72"/>
  <c r="AN222" i="73"/>
  <c r="AN222" i="71"/>
  <c r="F204" i="69"/>
  <c r="F205" i="69"/>
  <c r="G205" i="69" s="1"/>
  <c r="H205" i="69" s="1"/>
  <c r="I205" i="69" s="1"/>
  <c r="J205" i="69" s="1"/>
  <c r="K205" i="69" s="1"/>
  <c r="L205" i="69" s="1"/>
  <c r="M205" i="69" s="1"/>
  <c r="D13" i="69" s="1"/>
  <c r="F205" i="68"/>
  <c r="G205" i="68" s="1"/>
  <c r="H205" i="68" s="1"/>
  <c r="I205" i="68" s="1"/>
  <c r="J205" i="68" s="1"/>
  <c r="K205" i="68" s="1"/>
  <c r="L205" i="68" s="1"/>
  <c r="M205" i="68" s="1"/>
  <c r="D13" i="68" s="1"/>
  <c r="T222" i="69"/>
  <c r="AM220" i="72"/>
  <c r="AM220" i="73"/>
  <c r="AM220" i="70"/>
  <c r="AM220" i="67"/>
  <c r="V220" i="67"/>
  <c r="F205" i="67"/>
  <c r="G205" i="67" s="1"/>
  <c r="G204" i="68"/>
  <c r="H204" i="68" s="1"/>
  <c r="I204" i="68" s="1"/>
  <c r="J204" i="68" s="1"/>
  <c r="K204" i="68" s="1"/>
  <c r="L204" i="68" s="1"/>
  <c r="M204" i="68" s="1"/>
  <c r="B13" i="68" s="1"/>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H205" i="67"/>
  <c r="I205" i="67" s="1"/>
  <c r="J205" i="67" s="1"/>
  <c r="K205" i="67" s="1"/>
  <c r="L205" i="67" s="1"/>
  <c r="M205" i="67" s="1"/>
  <c r="D13" i="67" s="1"/>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I12" i="2" a="1"/>
  <c r="W12" i="2" a="1"/>
  <c r="I14" i="2" a="1"/>
  <c r="P13" i="2" a="1"/>
  <c r="W13" i="2" a="1"/>
  <c r="W14" i="2" a="1"/>
  <c r="P12" i="2" a="1"/>
  <c r="W11" i="2" a="1"/>
  <c r="P11" i="2" a="1"/>
  <c r="I11" i="2" a="1"/>
  <c r="P14" i="2" a="1"/>
  <c r="I13" i="2" a="1"/>
  <c r="P14" i="2" l="1"/>
  <c r="I14" i="2"/>
  <c r="W14" i="2"/>
  <c r="I13" i="2"/>
  <c r="W13" i="2"/>
  <c r="P13" i="2"/>
  <c r="P12" i="2"/>
  <c r="I12" i="2"/>
  <c r="W12" i="2"/>
  <c r="W11" i="2"/>
  <c r="P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Q11" i="2" a="1"/>
  <c r="J13" i="2" a="1"/>
  <c r="X13" i="2" a="1"/>
  <c r="J11" i="2" a="1"/>
  <c r="Q13" i="2" a="1"/>
  <c r="X12" i="2" a="1"/>
  <c r="X14" i="2" a="1"/>
  <c r="X11" i="2" a="1"/>
  <c r="Q12" i="2" a="1"/>
  <c r="J14" i="2" a="1"/>
  <c r="J12" i="2" a="1"/>
  <c r="Q14" i="2" a="1"/>
  <c r="X14" i="2" l="1"/>
  <c r="Q14" i="2"/>
  <c r="J14" i="2"/>
  <c r="J13" i="2"/>
  <c r="Q13" i="2"/>
  <c r="X13" i="2"/>
  <c r="X12" i="2"/>
  <c r="J12" i="2"/>
  <c r="Q12" i="2"/>
  <c r="Q11" i="2"/>
  <c r="J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R14" i="2" a="1"/>
  <c r="K14" i="2" a="1"/>
  <c r="K13" i="2" a="1"/>
  <c r="R11" i="2" a="1"/>
  <c r="Y11" i="2" a="1"/>
  <c r="K11" i="2" a="1"/>
  <c r="Y13" i="2" a="1"/>
  <c r="Y14" i="2" a="1"/>
  <c r="R13" i="2" a="1"/>
  <c r="K12" i="2" a="1"/>
  <c r="Y12" i="2" a="1"/>
  <c r="R12" i="2" a="1"/>
  <c r="Y14" i="2" l="1"/>
  <c r="R14" i="2"/>
  <c r="K14" i="2"/>
  <c r="R13" i="2"/>
  <c r="Y13" i="2"/>
  <c r="K13" i="2"/>
  <c r="R12" i="2"/>
  <c r="K12" i="2"/>
  <c r="Y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Z13" i="2" a="1"/>
  <c r="S14" i="2" a="1"/>
  <c r="S13" i="2" a="1"/>
  <c r="L14" i="2" a="1"/>
  <c r="L12" i="2" a="1"/>
  <c r="Z14" i="2" a="1"/>
  <c r="S11" i="2" a="1"/>
  <c r="L11" i="2" a="1"/>
  <c r="Z11" i="2" a="1"/>
  <c r="Z12" i="2" a="1"/>
  <c r="L13" i="2" a="1"/>
  <c r="S12" i="2" a="1"/>
  <c r="Z14" i="2" l="1"/>
  <c r="S14" i="2"/>
  <c r="L14" i="2"/>
  <c r="Z13" i="2"/>
  <c r="S13" i="2"/>
  <c r="L13" i="2"/>
  <c r="S12" i="2"/>
  <c r="Z12" i="2"/>
  <c r="L12" i="2"/>
  <c r="AC204" i="67"/>
  <c r="AD204" i="67" s="1"/>
  <c r="AE204" i="67" s="1"/>
  <c r="AF204" i="67" s="1"/>
  <c r="AG204" i="67" s="1"/>
  <c r="AH204" i="67" s="1"/>
  <c r="AI204" i="67" s="1"/>
  <c r="AJ204" i="67" s="1"/>
  <c r="AK204" i="67" s="1"/>
  <c r="AL204" i="67" s="1"/>
  <c r="B17" i="67" s="1"/>
  <c r="S11" i="2"/>
  <c r="L11" i="2"/>
  <c r="Z11" i="2"/>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AA14" i="2" a="1"/>
  <c r="AA11" i="2" a="1"/>
  <c r="M14" i="2" a="1"/>
  <c r="T13" i="2" a="1"/>
  <c r="T11" i="2" a="1"/>
  <c r="T12" i="2" a="1"/>
  <c r="AA13" i="2" a="1"/>
  <c r="M13" i="2" a="1"/>
  <c r="AA12" i="2" a="1"/>
  <c r="M12" i="2" a="1"/>
  <c r="M11" i="2" a="1"/>
  <c r="T14" i="2" a="1"/>
  <c r="AM204" i="67" l="1"/>
  <c r="AN204" i="67" s="1"/>
  <c r="AO204" i="67" s="1"/>
  <c r="AP204" i="67" s="1"/>
  <c r="AQ204" i="67" s="1"/>
  <c r="AR204" i="67" s="1"/>
  <c r="AS204" i="67" s="1"/>
  <c r="AT204" i="67" s="1"/>
  <c r="AU204" i="67" s="1"/>
  <c r="AV204" i="67" s="1"/>
  <c r="B18" i="67" s="1"/>
  <c r="T14" i="2"/>
  <c r="M14" i="2"/>
  <c r="AA14" i="2"/>
  <c r="AA13" i="2"/>
  <c r="T13" i="2"/>
  <c r="M13" i="2"/>
  <c r="AA12" i="2"/>
  <c r="M12" i="2"/>
  <c r="T12" i="2"/>
  <c r="M11" i="2"/>
  <c r="AA11" i="2"/>
  <c r="T11" i="2"/>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W204" i="67"/>
  <c r="AX204" i="67" s="1"/>
  <c r="AY204" i="67" s="1"/>
  <c r="AZ204" i="67" s="1"/>
  <c r="BA204" i="67" s="1"/>
  <c r="BB204" i="67"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U12" i="2" a="1"/>
  <c r="N13" i="2" a="1"/>
  <c r="AB12" i="2" a="1"/>
  <c r="U11" i="2" a="1"/>
  <c r="AB13" i="2" a="1"/>
  <c r="N14" i="2" a="1"/>
  <c r="N11" i="2" a="1"/>
  <c r="AB11" i="2" a="1"/>
  <c r="AB14" i="2" a="1"/>
  <c r="N12" i="2" a="1"/>
  <c r="U14" i="2" a="1"/>
  <c r="U13" i="2" a="1"/>
  <c r="N11" i="2" l="1"/>
  <c r="U14" i="2"/>
  <c r="N14" i="2"/>
  <c r="AB14" i="2"/>
  <c r="N13" i="2"/>
  <c r="U13" i="2"/>
  <c r="AB13" i="2"/>
  <c r="U12" i="2"/>
  <c r="N12" i="2"/>
  <c r="AB12" i="2"/>
  <c r="AB11" i="2"/>
  <c r="U11" i="2"/>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P10" i="2" a="1"/>
  <c r="W9" i="2" a="1"/>
  <c r="I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J10" i="2" a="1"/>
  <c r="X10" i="2" a="1"/>
  <c r="J10" i="2" l="1"/>
  <c r="X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Q10" i="2" a="1"/>
  <c r="J9" i="2" a="1"/>
  <c r="X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22" i="88" s="1"/>
  <c r="V201" i="88"/>
  <c r="V221" i="88" s="1"/>
  <c r="V200" i="88"/>
  <c r="V220" i="88" s="1"/>
  <c r="U206" i="88"/>
  <c r="W135" i="88"/>
  <c r="X130" i="88"/>
  <c r="X132" i="88" s="1"/>
  <c r="X133" i="88" s="1"/>
  <c r="X190" i="88" s="1"/>
  <c r="Y129" i="88"/>
  <c r="Y131" i="88" s="1"/>
  <c r="V210"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K10" i="2" a="1"/>
  <c r="Y10" i="2" a="1"/>
  <c r="K10" i="2" l="1"/>
  <c r="Y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K9" i="2" a="1"/>
  <c r="Y9" i="2" a="1"/>
  <c r="R10"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20" i="88" s="1"/>
  <c r="AA202" i="88"/>
  <c r="AA222" i="88" s="1"/>
  <c r="AA201" i="88"/>
  <c r="AA221" i="88" s="1"/>
  <c r="Y226" i="88"/>
  <c r="Z206" i="88"/>
  <c r="AB135" i="88"/>
  <c r="AD129" i="88"/>
  <c r="AD131" i="88" s="1"/>
  <c r="AC130" i="88"/>
  <c r="AC132" i="88" s="1"/>
  <c r="AC133" i="88" s="1"/>
  <c r="AC190" i="88" s="1"/>
  <c r="AA210"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L10" i="2" a="1"/>
  <c r="Z10" i="2" a="1"/>
  <c r="L10" i="2" l="1"/>
  <c r="Z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Z9" i="2" a="1"/>
  <c r="L9" i="2" a="1"/>
  <c r="S10"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20" i="88" s="1"/>
  <c r="AF202" i="88"/>
  <c r="AF222" i="88" s="1"/>
  <c r="AD226" i="88"/>
  <c r="AE206" i="88"/>
  <c r="AG135" i="88"/>
  <c r="AH130" i="88"/>
  <c r="AH132" i="88" s="1"/>
  <c r="AH133" i="88" s="1"/>
  <c r="AH190" i="88" s="1"/>
  <c r="AI129" i="88"/>
  <c r="AI131" i="88" s="1"/>
  <c r="AF21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M10" i="2" a="1"/>
  <c r="AA10" i="2" a="1"/>
  <c r="AA10" i="2" l="1"/>
  <c r="M10" i="2"/>
  <c r="AN201" i="88"/>
  <c r="AN221" i="88" s="1"/>
  <c r="AN200" i="88"/>
  <c r="AN220" i="88" s="1"/>
  <c r="AN202" i="88"/>
  <c r="AN222" i="88" s="1"/>
  <c r="D17" i="88"/>
  <c r="AO135" i="88"/>
  <c r="AQ129" i="88"/>
  <c r="AQ131" i="88" s="1"/>
  <c r="AP130" i="88"/>
  <c r="AP132" i="88" s="1"/>
  <c r="AP133" i="88" s="1"/>
  <c r="AP190" i="88" s="1"/>
  <c r="AM206" i="88"/>
  <c r="AN21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AA9" i="2" a="1"/>
  <c r="T10" i="2" a="1"/>
  <c r="M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22" i="88" s="1"/>
  <c r="AP201" i="88"/>
  <c r="AP221" i="88" s="1"/>
  <c r="AO206" i="88"/>
  <c r="AN226" i="88"/>
  <c r="AS129" i="88"/>
  <c r="AS131" i="88" s="1"/>
  <c r="AR130" i="88"/>
  <c r="AR132" i="88" s="1"/>
  <c r="AR133" i="88" s="1"/>
  <c r="AR190" i="88" s="1"/>
  <c r="AQ135" i="88"/>
  <c r="AP210"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22" i="88" s="1"/>
  <c r="AR201" i="88"/>
  <c r="AR221" i="88" s="1"/>
  <c r="AR200" i="88"/>
  <c r="AR220" i="88" s="1"/>
  <c r="AP226" i="88"/>
  <c r="AQ206" i="88"/>
  <c r="AS135" i="88"/>
  <c r="AR210"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21" i="88" s="1"/>
  <c r="AS200" i="88"/>
  <c r="AS220" i="88" s="1"/>
  <c r="AQ226" i="88"/>
  <c r="AR206" i="88"/>
  <c r="AU130" i="88"/>
  <c r="AU132" i="88" s="1"/>
  <c r="AU133" i="88" s="1"/>
  <c r="AU190" i="88" s="1"/>
  <c r="AV129" i="88"/>
  <c r="AV131" i="88" s="1"/>
  <c r="AT135" i="88"/>
  <c r="AS210"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22" i="88" s="1"/>
  <c r="AU201" i="88"/>
  <c r="AU221" i="88" s="1"/>
  <c r="AU200" i="88"/>
  <c r="AU220" i="88" s="1"/>
  <c r="AS226" i="88"/>
  <c r="AT206" i="88"/>
  <c r="AW130" i="88"/>
  <c r="AW132" i="88" s="1"/>
  <c r="AW133" i="88" s="1"/>
  <c r="AW190" i="88" s="1"/>
  <c r="AX129" i="88"/>
  <c r="AX131" i="88" s="1"/>
  <c r="AU210"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20" i="88" s="1"/>
  <c r="AV202" i="88"/>
  <c r="AV222" i="88" s="1"/>
  <c r="AT226" i="88"/>
  <c r="AU206" i="88"/>
  <c r="AV21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21" i="88" s="1"/>
  <c r="AW200" i="88"/>
  <c r="AW220" i="88" s="1"/>
  <c r="AW202" i="88"/>
  <c r="AW222" i="88" s="1"/>
  <c r="AU226" i="88"/>
  <c r="AV206" i="88"/>
  <c r="F18" i="88" s="1"/>
  <c r="AY130" i="88"/>
  <c r="AY132" i="88" s="1"/>
  <c r="AY133" i="88" s="1"/>
  <c r="AY190" i="88" s="1"/>
  <c r="AZ129" i="88"/>
  <c r="AZ131" i="88" s="1"/>
  <c r="AW210"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AB10" i="2" a="1"/>
  <c r="N10" i="2" a="1"/>
  <c r="AB10" i="2" l="1"/>
  <c r="N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U10" i="2" a="1"/>
  <c r="N9" i="2" a="1"/>
  <c r="AB9"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Q220" i="74" s="1"/>
  <c r="AR202" i="74"/>
  <c r="AR222" i="74" s="1"/>
  <c r="AR201" i="74"/>
  <c r="AR221" i="74" s="1"/>
  <c r="AR200" i="74"/>
  <c r="AP202" i="74"/>
  <c r="AP222" i="74" s="1"/>
  <c r="AP201" i="74"/>
  <c r="AP221" i="74" s="1"/>
  <c r="AP200" i="74"/>
  <c r="AO202" i="74"/>
  <c r="AO222" i="74" s="1"/>
  <c r="AO200" i="74"/>
  <c r="AO220" i="74" s="1"/>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M220" i="74" s="1"/>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20" i="74" s="1"/>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20" i="74" s="1"/>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20" i="74" s="1"/>
  <c r="AM202" i="74"/>
  <c r="AM201" i="74"/>
  <c r="W200" i="74"/>
  <c r="W202" i="74"/>
  <c r="W222" i="74" s="1"/>
  <c r="W201" i="74"/>
  <c r="W221" i="74" s="1"/>
  <c r="AI202" i="74"/>
  <c r="AI222" i="74" s="1"/>
  <c r="AI201" i="74"/>
  <c r="AI221" i="74" s="1"/>
  <c r="AI200" i="74"/>
  <c r="AI220" i="74" s="1"/>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P220" i="74"/>
  <c r="AW220" i="74"/>
  <c r="AR220" i="74"/>
  <c r="AP220" i="74"/>
  <c r="O220" i="74"/>
  <c r="Z220" i="74"/>
  <c r="AH220" i="74"/>
  <c r="AJ220" i="74"/>
  <c r="AV220" i="74"/>
  <c r="W220" i="74"/>
  <c r="AX220" i="74"/>
  <c r="AU220" i="74"/>
  <c r="AC220" i="74"/>
  <c r="Y220" i="74"/>
  <c r="H220" i="74"/>
  <c r="BB220" i="74"/>
  <c r="T220" i="74"/>
  <c r="E204" i="74"/>
  <c r="E224" i="74" s="1"/>
  <c r="E220" i="74"/>
  <c r="AT220" i="74"/>
  <c r="AN220" i="74"/>
  <c r="U220" i="74"/>
  <c r="AF220" i="74"/>
  <c r="X220" i="74"/>
  <c r="R220" i="74"/>
  <c r="V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938A184-C4A0-427A-B21F-D9E58CA4AA67}">
      <text>
        <r>
          <rPr>
            <b/>
            <sz val="9"/>
            <color indexed="81"/>
            <rFont val="Tahoma"/>
            <family val="2"/>
          </rPr>
          <t>Ofgem:</t>
        </r>
        <r>
          <rPr>
            <sz val="9"/>
            <color indexed="81"/>
            <rFont val="Tahoma"/>
            <family val="2"/>
          </rPr>
          <t xml:space="preserve">
Enter as year (eg 2027)
</t>
        </r>
      </text>
    </comment>
    <comment ref="C158" authorId="1" shapeId="0" xr:uid="{55E578F3-2710-4EAF-BBDC-06893D95ABF1}">
      <text>
        <r>
          <rPr>
            <b/>
            <sz val="9"/>
            <color indexed="81"/>
            <rFont val="Tahoma"/>
            <family val="2"/>
          </rPr>
          <t>Duncan Innes:GT/GD</t>
        </r>
      </text>
    </comment>
    <comment ref="C161" authorId="1" shapeId="0" xr:uid="{688CA46F-B336-42E3-87BA-415322D19ED7}">
      <text>
        <r>
          <rPr>
            <b/>
            <sz val="9"/>
            <color indexed="81"/>
            <rFont val="Tahoma"/>
            <family val="2"/>
          </rPr>
          <t>Duncan Innes:</t>
        </r>
        <r>
          <rPr>
            <sz val="9"/>
            <color indexed="81"/>
            <rFont val="Tahoma"/>
            <family val="2"/>
          </rPr>
          <t xml:space="preserve">
All sectors</t>
        </r>
      </text>
    </comment>
    <comment ref="C162" authorId="1" shapeId="0" xr:uid="{D1193A8A-892C-43C9-A6A2-DFCF7FFBC2A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49FBACC1-069F-445E-A03D-51CA26A1DFA9}">
      <text>
        <r>
          <rPr>
            <b/>
            <sz val="9"/>
            <color indexed="81"/>
            <rFont val="Tahoma"/>
            <family val="2"/>
          </rPr>
          <t>Duncan Innes:GT/GD</t>
        </r>
      </text>
    </comment>
    <comment ref="C161" authorId="1" shapeId="0" xr:uid="{8FD5EADF-348E-4992-B1D5-CC2029F9470A}">
      <text>
        <r>
          <rPr>
            <b/>
            <sz val="9"/>
            <color indexed="81"/>
            <rFont val="Tahoma"/>
            <family val="2"/>
          </rPr>
          <t>Duncan Innes:</t>
        </r>
        <r>
          <rPr>
            <sz val="9"/>
            <color indexed="81"/>
            <rFont val="Tahoma"/>
            <family val="2"/>
          </rPr>
          <t xml:space="preserve">
All sectors</t>
        </r>
      </text>
    </comment>
    <comment ref="C162" authorId="1" shapeId="0" xr:uid="{A9DCB9BE-A5B9-4E03-BE93-C6E905657204}">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FDD2A3A7-77B3-498E-AC14-2A5BF4D0186E}">
      <text>
        <r>
          <rPr>
            <b/>
            <sz val="9"/>
            <color indexed="81"/>
            <rFont val="Tahoma"/>
            <family val="2"/>
          </rPr>
          <t>Duncan Innes:GT/GD</t>
        </r>
      </text>
    </comment>
    <comment ref="C161" authorId="1" shapeId="0" xr:uid="{95B74525-8508-4A90-85D9-13FCF49410FC}">
      <text>
        <r>
          <rPr>
            <b/>
            <sz val="9"/>
            <color indexed="81"/>
            <rFont val="Tahoma"/>
            <family val="2"/>
          </rPr>
          <t>Duncan Innes:</t>
        </r>
        <r>
          <rPr>
            <sz val="9"/>
            <color indexed="81"/>
            <rFont val="Tahoma"/>
            <family val="2"/>
          </rPr>
          <t xml:space="preserve">
All sectors</t>
        </r>
      </text>
    </comment>
    <comment ref="C162" authorId="1" shapeId="0" xr:uid="{92933F5C-AEA2-489A-A122-ED027FE329F8}">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FBADE83A-76E5-41C5-B319-4D4E4A6D843C}">
      <text>
        <r>
          <rPr>
            <b/>
            <sz val="9"/>
            <color indexed="81"/>
            <rFont val="Tahoma"/>
            <family val="2"/>
          </rPr>
          <t>Duncan Innes:GT/GD</t>
        </r>
      </text>
    </comment>
    <comment ref="C161" authorId="1" shapeId="0" xr:uid="{48B2F0C2-6D8F-4524-9522-8F4AB21AD0A1}">
      <text>
        <r>
          <rPr>
            <b/>
            <sz val="9"/>
            <color indexed="81"/>
            <rFont val="Tahoma"/>
            <family val="2"/>
          </rPr>
          <t>Duncan Innes:</t>
        </r>
        <r>
          <rPr>
            <sz val="9"/>
            <color indexed="81"/>
            <rFont val="Tahoma"/>
            <family val="2"/>
          </rPr>
          <t xml:space="preserve">
All sectors</t>
        </r>
      </text>
    </comment>
    <comment ref="C162" authorId="1" shapeId="0" xr:uid="{4DF812AB-760D-462C-ACF1-D215A1B49744}">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<sst xmlns="http://schemas.openxmlformats.org/spreadsheetml/2006/main" count="5139" uniqueCount="585">
  <si>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</si>
  <si>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</si>
  <si>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</si>
  <si>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</si>
  <si>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</si>
  <si>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</si>
  <si>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</si>
  <si>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</si>
  <si>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</si>
  <si>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</si>
  <si>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</si>
  <si>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</si>
  <si>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</si>
  <si>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</si>
  <si>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</si>
  <si>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</si>
  <si>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</si>
  <si>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</si>
  <si>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</si>
  <si>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</si>
  <si>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</si>
  <si>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</si>
  <si>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</si>
  <si>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</si>
  <si>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</si>
  <si>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</si>
  <si>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</si>
  <si>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</si>
  <si>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</si>
  <si>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</si>
  <si>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</si>
  <si>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</si>
  <si>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</si>
  <si>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</si>
  <si>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</si>
  <si>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</si>
  <si>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</si>
  <si>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</si>
  <si>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</si>
  <si>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</si>
  <si>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</si>
  <si>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</si>
  <si>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</si>
  <si>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</si>
  <si>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</si>
  <si>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</si>
  <si>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</si>
  <si>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</si>
  <si>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</si>
  <si>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</si>
  <si>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</si>
  <si>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</si>
  <si>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</si>
  <si>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</si>
  <si>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</si>
  <si>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</si>
  <si>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</si>
  <si>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</si>
  <si>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</si>
  <si>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</si>
  <si>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</si>
  <si>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</si>
  <si>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</si>
  <si>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</si>
  <si>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</si>
  <si>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</si>
  <si>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</si>
  <si>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</si>
  <si>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</si>
  <si>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</si>
  <si>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</si>
  <si>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</si>
  <si>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</si>
  <si>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</si>
  <si>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</si>
  <si>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</si>
  <si>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</si>
  <si>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</si>
  <si>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</si>
  <si>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</si>
  <si>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</si>
  <si>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</si>
  <si>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</si>
  <si>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</si>
  <si>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</si>
  <si>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</si>
  <si>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</si>
  <si>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</si>
  <si>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</si>
  <si>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</si>
  <si>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</si>
  <si>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</si>
  <si>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</si>
  <si>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</si>
  <si>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</si>
  <si>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</si>
  <si>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</si>
  <si>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</si>
  <si>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</si>
  <si>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</si>
  <si>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</si>
  <si>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</si>
  <si>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</si>
  <si>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</si>
  <si>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</si>
  <si>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</si>
  <si>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</si>
  <si>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</si>
  <si>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</si>
  <si>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</si>
  <si>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</si>
  <si>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</si>
  <si>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</si>
  <si>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</si>
  <si>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</si>
  <si>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</si>
  <si>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</si>
  <si>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</si>
  <si>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</si>
  <si>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</si>
  <si>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</si>
  <si>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</si>
  <si>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</si>
  <si>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</si>
  <si>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</si>
  <si>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</si>
  <si>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</si>
  <si>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</si>
  <si>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</si>
  <si>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</si>
  <si>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</si>
  <si>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</si>
  <si>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</si>
  <si>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</si>
  <si>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</si>
  <si>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</si>
  <si>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</si>
  <si>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</si>
  <si>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</si>
  <si>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</si>
  <si>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</si>
  <si>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</si>
  <si>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See Engineering Justification in Option_4 tab</t>
  </si>
  <si>
    <t>See Stakeholder Support Summary in Option_4 tab</t>
  </si>
  <si>
    <t>See GDN View in Option_4 tab</t>
  </si>
  <si>
    <t>Option_5</t>
  </si>
  <si>
    <t>See Engineering Justification in Option_5 tab</t>
  </si>
  <si>
    <t>See Stakeholder Support Summary in Option_5 tab</t>
  </si>
  <si>
    <t>See GDN View in Option_5 tab</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</si>
  <si>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</si>
  <si>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</si>
  <si>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</si>
  <si>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</si>
  <si>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</si>
  <si>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</si>
  <si>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</si>
  <si>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</si>
  <si>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</si>
  <si>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</si>
  <si>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</si>
  <si>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</si>
  <si>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</si>
  <si>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</si>
  <si>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</si>
  <si>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</si>
  <si>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</si>
  <si>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</si>
  <si>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&gt;2ST Non-Mandatory Repex Baseline</t>
  </si>
  <si>
    <t xml:space="preserve">This option is used as the baseline against which other options are measured.  It does not include any capital investment but instead considers the cost of ongoing maintenance activities and repairs on failure which is included in the financial risk element of the NARM modelling. There are no direct benefits accrued under this option, however it does include societal impacts associated with leakage, fatality and injury. </t>
  </si>
  <si>
    <t>The baseline option shows that there will be an increase in risk of 14% above start of RIIO-GD3 levels considering all non-mandatory classes) if we were to adopt this Do Nothing/ Do Minimum option. The baseline counterfactual is continuing with the current population of non-mandatory mains and services: managing the existing non-mandatory replacement assets by only intervening following failure (i.e. “do nothing / minimum”). This is not acceptable due to the deterioration of assets over time and the significant risks these would result in. This option has therefore been rejected.</t>
  </si>
  <si>
    <t>&gt;2ST Non-Mandatory Repex Preferred</t>
  </si>
  <si>
    <t xml:space="preserve">As a result of combined work we have conducted with other GDNs via DNV, Steel is as an increasing risk to the network. However, from our own internal analysis, we have identified that our continued programme of &gt;2” Steel replacement In RIIO-GD2 has kept our leaks per km on this mains type at acceptable levels. However, we need to continue this into RIIO-GD3 to counter the continuing ageing and deterioration of these assets. With the remaining population we target those pipes which leak the most and pose the highest risk in year to optimise our programme and keep risk and leaks under control. 
We have therefore concluded that the appropriate level of elective &gt; 2” steel replacement through RIIO-GD3 should continue at circa. 28km / year. </t>
  </si>
  <si>
    <t>Our view is that this represents an appropriate balance between managing the current and future performance of the asset group whilst not overinvesting and unnecessarily increasing customers bills. CBA analysis shows that this has a payback period of approximately 8 years. This option (for all non mandatory classes) has been assessed to reduce risk levels to 4% below start of RIIO-GD3 levels. Out of all of our options this presented the best balance of cost expenditure to risk management of this asset class, which is in line with our customers'expectations that we maintain a safe and resilient network whilst minimising impact on bills. For this reason, this option was selected as our Preferred option.</t>
  </si>
  <si>
    <t>&gt;2ST Non-Mandatory Repex Do 10% More</t>
  </si>
  <si>
    <t xml:space="preserve">With mains replacement, the only options are to vary the workload. We considered a do more option where we modelled increasing the workload by 10%. Proportionally, this will remove a similar amount of risk per km in NARM due to cohorting of these assets. </t>
  </si>
  <si>
    <t>In reality, the additional 10% of workload will have a lower average risk removal due to our targeted approach to non-mandatory replacement on the mains with the highest failure rates pipes being selected in a continuous programme. While our CBA and risk analysis could justify more workload than we have proposed, we have considered deliverability and that our current track record of delivering a balanced programme has been successful in keeping risk and service levels stable and at acceptable levels. Therefore, we have rejected this option as it would unnecessarily increase customer bills.</t>
  </si>
  <si>
    <t>&gt;2ST Non-Mandatory Repex Do 10% Less</t>
  </si>
  <si>
    <t xml:space="preserve">We considered a do less option where we modelled decreasing the workload by 10%. Proportionally, this will remove a similar amount of risk per km in NARM due to cohorting of these assets. </t>
  </si>
  <si>
    <t>In reality, the reduced 10% of workload will forgo a higher average risk removal due to our targeted approach to non-mandatory replacement on the mains with the highest failure rates pipes being selected in a continuous programme. We estimate that costs would fall by less than 10% in each CBA due to a need to retain the current DSP group for mandatory repex delivery despite the reduced non-mandatory workload. This would represent poor value for money for customers and lead to unacceptable risk increases and undo the overall stabilisation of failures we have achieved in RIIO-GD2. If we are doing less non-mandatory work, we would need to reduce the population of our direct service providers (DSPs) which our commercial team analysed would be likely to affect our efficiency level an increase costs compared to the Preferred option. For these reasons we have rejected this option. See A22.m NGN RIIO-GD3 Investment Decision Pack - Non Mandatory Repex.</t>
  </si>
  <si>
    <t>&gt;2ST Non-Mandatory Repex Extra T3; Reduced &gt;2ST</t>
  </si>
  <si>
    <t>Based on internal and DNV analysis, we examined an option to increase the volume of our Tier 3 replacements while reducing the volume of &gt;2ST replacements. The analysis indicated that Tier 3 mains are generally more susceptible to leakage than &gt;2ST mains, making their replacement more effective for risk reduction.</t>
  </si>
  <si>
    <t>Comment applicable for Option_4 overarching Non-Mandatory categories: Concentrating our efforts on replacing Tier 3 mains may address the higher leakage risk associated with these assets, thereby improving the security of our supply network and ensuring compliance with safety standards. Conversely, to manage the cost of the programme, it is important to note that the replacement of Tier 3 pipes is on average over 5 times more expensive per kilometre than mains in the &gt;2ST category and result in £15.4m more expenditure than the preferred option which already includes some rebalancing of &gt;2” Steel towards Tier 3 mains. Therefore we rejected this option and propose to continue with the balanced programme we have delivered in RIIO-GD2.</t>
  </si>
  <si>
    <t>&gt;2ST Non-Mandatory Repex Defer</t>
  </si>
  <si>
    <t xml:space="preserve">We modelled a scenario where we deferred non-mandatory work until RIIO-GD4. </t>
  </si>
  <si>
    <t>This would lead to unacceptable increases in risk due to ageing and deteriorating mains. This is illustrated by the increasing total risk on non-mandatory mains without intervention (+14%). For this reason, this option has been rejected.</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</si>
  <si>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</si>
  <si>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</si>
  <si>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</si>
  <si>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</si>
  <si>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</si>
  <si>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</si>
  <si>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</si>
  <si>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</si>
  <si>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</si>
  <si>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</si>
  <si>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</si>
  <si>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</si>
  <si>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</si>
  <si>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</si>
  <si>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</si>
  <si>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</si>
  <si>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</si>
  <si>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</si>
  <si>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</si>
  <si>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</si>
  <si>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</si>
  <si>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</si>
  <si>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</si>
  <si>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</si>
  <si>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</si>
  <si>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</si>
  <si>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</si>
  <si>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</si>
  <si>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</si>
  <si>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</si>
  <si>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</si>
  <si>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</si>
  <si>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</si>
  <si>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</si>
  <si>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</si>
  <si>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</si>
  <si>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</si>
  <si>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</si>
  <si>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</si>
  <si>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</si>
  <si>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</si>
  <si>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</si>
  <si>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</si>
  <si>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</si>
  <si>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</si>
  <si>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</si>
  <si>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</si>
  <si>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</si>
  <si>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</si>
  <si>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</si>
  <si>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</si>
  <si>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</si>
  <si>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</si>
  <si>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</si>
  <si>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</si>
  <si>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</si>
  <si>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</si>
  <si>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</si>
  <si>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</si>
  <si>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</si>
  <si>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</si>
  <si>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</si>
  <si>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</si>
  <si>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</si>
  <si>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</si>
  <si>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</si>
  <si>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</si>
  <si>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</si>
  <si>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</si>
  <si>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</si>
  <si>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</si>
  <si>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</si>
  <si>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</si>
  <si>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</si>
  <si>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</si>
  <si>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</si>
  <si>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</si>
  <si>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</si>
  <si>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</si>
  <si>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</si>
  <si>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</si>
  <si>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</si>
  <si>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</si>
  <si>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</si>
  <si>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</si>
  <si>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</si>
  <si>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</si>
  <si>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</si>
  <si>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</si>
  <si>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</si>
  <si>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</si>
  <si>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</si>
  <si>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</si>
  <si>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</si>
  <si>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</si>
  <si>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</si>
  <si>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</si>
  <si>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</si>
  <si>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</si>
  <si>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</si>
  <si>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</si>
  <si>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</si>
  <si>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</si>
  <si>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</si>
  <si>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</si>
  <si>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</si>
  <si>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</si>
  <si>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</si>
  <si>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</si>
  <si>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</si>
  <si>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</si>
  <si>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</si>
  <si>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</si>
  <si>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</si>
  <si>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</si>
  <si>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</si>
  <si>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</si>
  <si>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</si>
  <si>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</si>
  <si>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</si>
  <si>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</si>
  <si>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</si>
  <si>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</si>
  <si>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</si>
  <si>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</si>
  <si>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</si>
  <si>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</si>
  <si>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</si>
  <si>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</si>
  <si>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</si>
  <si>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</si>
  <si>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</si>
  <si>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</si>
  <si>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</si>
  <si>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</si>
  <si>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</si>
  <si>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</si>
  <si>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</si>
  <si>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</si>
  <si>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</si>
  <si>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</si>
  <si>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</si>
  <si>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</si>
  <si>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</si>
  <si>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</si>
  <si>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</si>
  <si>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 xml:space="preserve">The skilled workforce completing this work on the ground are highly sought after within our, as well as other industries, due to their transferrable skillset. Retaining this workforce until the end of the replacement program, in the light of the reducing levels of certainty around workload post 2032 is viewed as a major risk. </t>
  </si>
  <si>
    <t>Medium</t>
  </si>
  <si>
    <t>&lt;=30%</t>
  </si>
  <si>
    <t xml:space="preserve">NGN have maintained our DSP model successfully since 2013, moving away from the nation-wide Tier 1 contractors, in favor of smaller, local businesses, allowing us to have a more meaningful partnership, rather than a strict contractor/manager relationship. This model, led by a team of NGN’s operational leads, is underpinned by hundreds of skilled workers, driving excellent safety record, customer service, efficiency, and ongoing improvement. 
Through regular engagement with our partners, it became clear that to mitigate this risk, an incentive mechanism had to be developed, we have therefore implemented a Long Term Incentive Program, allowing our partners to benefit from a lump-sum payment in 2032, which is accrued through their loyalty until the end of the replacement program. </t>
  </si>
  <si>
    <t>Our Workforce and Supply Chain Resilience Strategy discusses the likely resourcing challenges we will face during RIIO-GD3 and our plans on how to address them.</t>
  </si>
  <si>
    <t xml:space="preserve">Risk to delivery of workload and outputs within RIIO-GD3. 
Although we are proposing to continue at the same run rate as RIIO-GD2 there is ongoing risk to the investment is associated with accessing the distribution mains proposed for replacement. Due to the nature of our network, we predominantly work on public highways, therefore impacting a variety of stakeholders – from regular road users to other infrastructure custodians. Access has to be carefully coordinated and the Local Authorities are at the heart of this process. </t>
  </si>
  <si>
    <t xml:space="preserve">NGN developed some excellent working relationships with the Local Authorities within our network and maintain regular engagement to ensure that these relationships remain mutually beneficial. This is evident, as NGN is the only utility company in the Northeast, Cumbria &amp; Yorkshire with no improvement notice from local highway authorities. </t>
  </si>
  <si>
    <t>So far, NGN have been able to align our replacement program with the Local Authority plans, where possible, deferring projects to future years on Local Authority request. With the mandatory replacement program coming to an end, we will be far more restricted in the way we can manage this, therefore it is imperative that the stakeholder engagement continues to grow and develop. As these stakeholders also deliver our non-mandatory program, these risks apply to all of our REPEX proposals</t>
  </si>
  <si>
    <t>Cost variability of forecast unit rates.</t>
  </si>
  <si>
    <t>Low</t>
  </si>
  <si>
    <t>&lt;=20%</t>
  </si>
  <si>
    <t>We have a robust methodology for developing Repex unit cost rates. Subject matter experts have been continually engaged on unit costs to ensure these are accurate.</t>
  </si>
  <si>
    <t>We will continue to monitor delivery against RIIO-GD3 unit costs.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</si>
  <si>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</si>
  <si>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</si>
  <si>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</si>
  <si>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</si>
  <si>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</si>
  <si>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A22.m.NGN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</si>
  <si>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</si>
  <si>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</si>
  <si>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Repex</t>
  </si>
  <si>
    <t>Authorised By:</t>
  </si>
  <si>
    <t>Dean Pearson</t>
  </si>
  <si>
    <r>
      <t xml:space="preserve">Preferred Option </t>
    </r>
    <r>
      <rPr>
        <i/>
        <sz val="10"/>
        <rFont val="Verdana"/>
        <family val="2"/>
      </rPr>
      <t>(Y/N)</t>
    </r>
  </si>
  <si>
    <t>N</t>
  </si>
  <si>
    <r>
      <t>Spend Area</t>
    </r>
    <r>
      <rPr>
        <i/>
        <sz val="10"/>
        <color theme="1"/>
        <rFont val="Verdana"/>
        <family val="2"/>
      </rPr>
      <t xml:space="preserve">
(Please include relevant RRP/BPDT Table Reference)</t>
    </r>
  </si>
  <si>
    <t>CV6.05, CV6.08</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</si>
  <si>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</si>
  <si>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</si>
  <si>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</si>
  <si>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</si>
  <si>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</si>
  <si>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</si>
  <si>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</si>
  <si>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</si>
  <si>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</si>
  <si>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</si>
  <si>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</si>
  <si>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NGN’s pipe distribution network &lt; 7 bar consists of over 36,000km of mains and over 2.5 million services providing gas to domestic, commercial and industrial consumers. Of the total distribution mains in the network, approximately 33,000km are non-mandatory (with the remaining population being mandatory).
This Engineering Justification Paper (EJP) and accompanying CBA sets out the interventions that we plan to undertake on Non-Mandatory REPEX investments planned for completion during RIIO-GD3. The investments outlined in the paper are aimed at addressing issues with the distribution pipelines and associated services that fall outside of IMRRP (Iron Mains Risk Reduction Programme) mandated by the Health and Safety Executive (HSE) and described in the A22.l Mandatory REPEX Engineering Justification Paper.
Interventions in this area are asset health driven, with a key focus on customer safety and minimising leaks and the risks associated with them. It is imperative that mains and services remain in good condition in order to ensure gas continues to flow through our network in a safe and reliable manner.
Our decision-making process for these investments involves a balance of the costs, future benefits, and the potential negative consequences of not proceeding with the non-mandatory mains replacement programme. The targeted investment areas include iron mains in the Tier 2B (T2B) and Tier 3 (T3) categories, those over 30m away from the nearest property (&gt;30m Iron), greater than 2-inch steel (&gt;2ST) and PE mains as well as mains diversions along with the associated services within each category. The drivers behind the investment proposals range from customer demand and compliance (diversions) to asset health, environmental and safety considerations (T2B/T3/&gt;2ST). Each investment area has been carefully selected based on a systematic asset management decision-making process, incorporating risk analysis, value assessment, and trade-offs between different intervention and management options; as well as considering deliverability. This CBA focuses on Tier 2b. A22.m RIIO-GD3 Investment Decision Pack - Non Mandatory Repex EJP.</t>
  </si>
  <si>
    <t>Expenditure Profile - Summary</t>
  </si>
  <si>
    <t>Post RIIO3</t>
  </si>
  <si>
    <t>(£m)</t>
  </si>
  <si>
    <t>Capitalised costs</t>
  </si>
  <si>
    <t>Non-capitalised costs</t>
  </si>
  <si>
    <t>Asset Class</t>
  </si>
  <si>
    <t>Unit</t>
  </si>
  <si>
    <t>Output</t>
  </si>
  <si>
    <t>&gt;2 inch Steel replacement</t>
  </si>
  <si>
    <t xml:space="preserve">Ongoing maintenance activities and repairs on failure </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</si>
  <si>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</si>
  <si>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</si>
  <si>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</si>
  <si>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</si>
  <si>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</si>
  <si>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</si>
  <si>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</si>
  <si>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</si>
  <si>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</si>
  <si>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</si>
  <si>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</si>
  <si>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</si>
  <si>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</si>
  <si>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</si>
  <si>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</si>
  <si>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</si>
  <si>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</si>
  <si>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</si>
  <si>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</si>
  <si>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</si>
  <si>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</si>
  <si>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</si>
  <si>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</si>
  <si>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</si>
  <si>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</si>
  <si>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</si>
  <si>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</si>
  <si>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</si>
  <si>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</si>
  <si>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</si>
  <si>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</si>
  <si>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</si>
  <si>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</si>
  <si>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</si>
  <si>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</si>
  <si>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</si>
  <si>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</si>
  <si>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</si>
  <si>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</si>
  <si>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</si>
  <si>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</si>
  <si>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</si>
  <si>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</si>
  <si>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</si>
  <si>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</si>
  <si>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</si>
  <si>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</si>
  <si>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</si>
  <si>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</si>
  <si>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</si>
  <si>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</si>
  <si>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</si>
  <si>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</si>
  <si>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</si>
  <si>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</si>
  <si>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</si>
  <si>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</si>
  <si>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</si>
  <si>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</si>
  <si>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</si>
  <si>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</si>
  <si>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</si>
  <si>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</si>
  <si>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</si>
  <si>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</si>
  <si>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</si>
  <si>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</si>
  <si>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</si>
  <si>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</si>
  <si>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</si>
  <si>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</si>
  <si>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</si>
  <si>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</si>
  <si>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</si>
  <si>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</si>
  <si>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</si>
  <si>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</si>
  <si>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</si>
  <si>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</si>
  <si>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</si>
  <si>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</si>
  <si>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</si>
  <si>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</si>
  <si>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</si>
  <si>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</si>
  <si>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</si>
  <si>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</si>
  <si>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</si>
  <si>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</si>
  <si>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</si>
  <si>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</si>
  <si>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</si>
  <si>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</si>
  <si>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</si>
  <si>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</si>
  <si>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</si>
  <si>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</si>
  <si>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</si>
  <si>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</si>
  <si>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</si>
  <si>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</si>
  <si>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</si>
  <si>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</si>
  <si>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</si>
  <si>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</si>
  <si>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</si>
  <si>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</si>
  <si>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</si>
  <si>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</si>
  <si>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</si>
  <si>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</si>
  <si>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</si>
  <si>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</si>
  <si>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Capex</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</si>
  <si>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</si>
  <si>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</si>
  <si>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</si>
  <si>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</si>
  <si>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</si>
  <si>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</si>
  <si>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</si>
  <si>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</si>
  <si>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</si>
  <si>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</si>
  <si>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</si>
  <si>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</si>
  <si>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</si>
  <si>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Memo line has been completed at the top level - see A22.m RIIO-GD3 Investment Decision Pack - Non Mandatory Repex Aggregate CBA</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</si>
  <si>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</si>
  <si>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</si>
  <si>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</si>
  <si>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</si>
  <si>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</si>
  <si>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</si>
  <si>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</si>
  <si>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</si>
  <si>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</si>
  <si>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</si>
  <si>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</si>
  <si>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</si>
  <si>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In km - see A22.m RIIO-GD3 Investment Decision Pack - Non Mandatory Repex EJP.</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</si>
  <si>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</si>
  <si>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</si>
  <si>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</si>
  <si>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</si>
  <si>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</si>
  <si>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</si>
  <si>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</si>
  <si>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</si>
  <si>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</si>
  <si>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</si>
  <si>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</si>
  <si>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</si>
  <si>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</si>
  <si>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</si>
  <si>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</si>
  <si>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</si>
  <si>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</si>
  <si>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</si>
  <si>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</si>
  <si>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</si>
  <si>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</si>
  <si>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</si>
  <si>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</si>
  <si>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</si>
  <si>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</si>
  <si>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</si>
  <si>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</si>
  <si>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</si>
  <si>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</si>
  <si>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</si>
  <si>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</si>
  <si>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</si>
  <si>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</si>
  <si>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</si>
  <si>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</si>
  <si>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</si>
  <si>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</si>
  <si>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</si>
  <si>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</si>
  <si>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</si>
  <si>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</si>
  <si>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</si>
  <si>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</si>
  <si>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</si>
  <si>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</si>
  <si>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RIIO-GD3</t>
  </si>
  <si>
    <t>Mains</t>
  </si>
  <si>
    <t>Tier Other</t>
  </si>
  <si>
    <t>Steel</t>
  </si>
  <si>
    <t>Cost</t>
  </si>
  <si>
    <t>Gross</t>
  </si>
  <si>
    <t>Steel &gt;2"</t>
  </si>
  <si>
    <t>Number</t>
  </si>
  <si>
    <t>No.</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</si>
  <si>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</si>
  <si>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Preferred</t>
  </si>
  <si>
    <t>Cost per km/service (£m)</t>
  </si>
  <si>
    <t>Net</t>
  </si>
  <si>
    <t>Do More</t>
  </si>
  <si>
    <t>Do Less</t>
  </si>
  <si>
    <t>15.4% uplift in cost due to having to reduce the population of delivery partners/teams causing reduction in efficiency</t>
  </si>
  <si>
    <t>Extra T3/Less &gt;2ST</t>
  </si>
  <si>
    <t>RIIO-GD4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</si>
</sst>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s>
  <fonts count="57">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9"/>
      <color indexed="81"/>
      <name val="Tahoma"/>
      <family val="2"/>
    </font>
    <font>
      <b/>
      <sz val="9"/>
      <color indexed="81"/>
      <name val="Tahom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2"/>
      <color theme="1"/>
      <name val="Calibri"/>
      <family val="2"/>
      <scheme val="minor"/>
    </font>
    <font>
      <b/>
      <sz val="10"/>
      <color rgb="FFFF0000"/>
      <name val="Verdana"/>
      <family val="2"/>
    </font>
    <font>
      <b/>
      <i/>
      <sz val="10"/>
      <color rgb="FFFF0000"/>
      <name val="Verdana"/>
      <family val="2"/>
    </font>
    <font>
      <i/>
      <sz val="10"/>
      <color rgb="FFFF0000"/>
      <name val="Verdana"/>
      <family val="2"/>
    </font>
  </fonts>
  <fills count="26">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theme="6"/>
        <bgColor indexed="64"/>
      </patternFill>
    </fill>
    <fill>
      <patternFill patternType="solid">
        <fgColor theme="9"/>
        <bgColor indexed="64"/>
      </patternFill>
    </fill>
    <fill>
      <patternFill patternType="solid">
        <fgColor theme="2"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s>
  <cellStyleXfs count="41">
    <xf numFmtId="0" fontId="0"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5" fontId="7" fillId="0" borderId="0" applyFont="0" applyFill="0" applyBorder="0" applyAlignment="0" applyProtection="0"/>
    <xf numFmtId="0" fontId="8" fillId="0" borderId="0"/>
    <xf numFmtId="0" fontId="9" fillId="0" borderId="0" applyNumberFormat="0" applyFill="0" applyBorder="0" applyAlignment="0" applyProtection="0">
      <alignment vertical="top"/>
      <protection locked="0"/>
    </xf>
    <xf numFmtId="0" fontId="8" fillId="0" borderId="0"/>
    <xf numFmtId="0" fontId="10" fillId="0" borderId="0" applyFont="0" applyFill="0" applyBorder="0" applyAlignment="0" applyProtection="0"/>
    <xf numFmtId="9" fontId="18" fillId="0" borderId="0" applyFont="0" applyFill="0" applyBorder="0" applyAlignment="0" applyProtection="0"/>
    <xf numFmtId="0" fontId="18" fillId="0" borderId="0"/>
    <xf numFmtId="170" fontId="10" fillId="0" borderId="0"/>
    <xf numFmtId="0" fontId="10" fillId="0" borderId="0"/>
    <xf numFmtId="0" fontId="8" fillId="0" borderId="0" applyFont="0" applyFill="0" applyBorder="0" applyAlignment="0" applyProtection="0"/>
    <xf numFmtId="0" fontId="18" fillId="0" borderId="0"/>
    <xf numFmtId="0" fontId="33" fillId="0" borderId="0"/>
    <xf numFmtId="0" fontId="18" fillId="0" borderId="0"/>
    <xf numFmtId="0" fontId="10"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37" fillId="14" borderId="39" applyNumberFormat="0" applyAlignment="0" applyProtection="0"/>
    <xf numFmtId="0" fontId="2" fillId="0" borderId="0"/>
    <xf numFmtId="165" fontId="2" fillId="0" borderId="0" applyFont="0" applyFill="0" applyBorder="0" applyAlignment="0" applyProtection="0"/>
    <xf numFmtId="176" fontId="38" fillId="13" borderId="0"/>
    <xf numFmtId="9" fontId="18" fillId="0" borderId="0" applyFont="0" applyFill="0" applyBorder="0" applyAlignment="0" applyProtection="0"/>
    <xf numFmtId="0" fontId="18" fillId="0" borderId="0"/>
    <xf numFmtId="0" fontId="47" fillId="0" borderId="0"/>
    <xf numFmtId="0" fontId="48" fillId="0" borderId="0" applyNumberFormat="0" applyFill="0" applyBorder="0" applyAlignment="0" applyProtection="0">
      <alignment vertical="top"/>
      <protection locked="0"/>
    </xf>
    <xf numFmtId="9" fontId="47" fillId="0" borderId="0" applyFont="0" applyFill="0" applyBorder="0" applyAlignment="0" applyProtection="0"/>
    <xf numFmtId="0" fontId="1" fillId="0" borderId="0"/>
    <xf numFmtId="0" fontId="8" fillId="0" borderId="0"/>
    <xf numFmtId="0" fontId="1" fillId="0" borderId="0"/>
    <xf numFmtId="0" fontId="1" fillId="0" borderId="0"/>
    <xf numFmtId="0" fontId="1" fillId="0" borderId="0"/>
    <xf numFmtId="0" fontId="1" fillId="0" borderId="0"/>
    <xf numFmtId="4" fontId="49" fillId="20" borderId="0" applyBorder="0">
      <alignment horizontal="center" vertical="center" wrapText="1"/>
    </xf>
    <xf numFmtId="0" fontId="47" fillId="0" borderId="0"/>
    <xf numFmtId="0" fontId="18" fillId="0" borderId="0"/>
    <xf numFmtId="0" fontId="18" fillId="0" borderId="0"/>
  </cellStyleXfs>
  <cellXfs count="483">
    <xf numFmtId="0" fontId="0" fillId="0" borderId="0" xfId="0"/>
    <xf numFmtId="0" fontId="0" fillId="0" borderId="0" xfId="0" applyAlignment="1">
      <alignment horizontal="center"/>
    </xf>
    <xf numFmtId="0" fontId="0" fillId="0" borderId="0" xfId="0" applyAlignment="1">
      <alignment vertical="center"/>
    </xf>
    <xf numFmtId="0" fontId="12" fillId="0" borderId="9" xfId="0" applyFont="1" applyBorder="1"/>
    <xf numFmtId="0" fontId="12" fillId="0" borderId="0" xfId="0" applyFont="1"/>
    <xf numFmtId="0" fontId="12"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3" fillId="0" borderId="0" xfId="0" applyFont="1"/>
    <xf numFmtId="0" fontId="0" fillId="3" borderId="1" xfId="0" applyFill="1" applyBorder="1" applyAlignment="1">
      <alignment horizontal="center" vertical="center"/>
    </xf>
    <xf numFmtId="0" fontId="16" fillId="0" borderId="0" xfId="0" applyFont="1"/>
    <xf numFmtId="0" fontId="15"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1" fillId="0" borderId="0" xfId="0" applyFont="1" applyAlignment="1">
      <alignment vertical="center" wrapText="1"/>
    </xf>
    <xf numFmtId="0" fontId="15" fillId="0" borderId="1" xfId="0" applyFont="1" applyBorder="1" applyAlignment="1">
      <alignment horizontal="center" vertical="center"/>
    </xf>
    <xf numFmtId="169" fontId="12"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5" fillId="0" borderId="0" xfId="0" applyNumberFormat="1" applyFont="1"/>
    <xf numFmtId="169" fontId="12" fillId="4" borderId="1" xfId="0" applyNumberFormat="1" applyFont="1" applyFill="1" applyBorder="1" applyAlignment="1">
      <alignment horizontal="center" vertical="center"/>
    </xf>
    <xf numFmtId="166" fontId="12" fillId="4" borderId="1" xfId="0" applyNumberFormat="1" applyFont="1" applyFill="1" applyBorder="1" applyAlignment="1">
      <alignment horizontal="center" vertical="center"/>
    </xf>
    <xf numFmtId="169" fontId="12" fillId="4" borderId="6" xfId="0" applyNumberFormat="1" applyFont="1" applyFill="1" applyBorder="1" applyAlignment="1">
      <alignment horizontal="center" vertical="center"/>
    </xf>
    <xf numFmtId="0" fontId="19" fillId="0" borderId="0" xfId="0" applyFont="1"/>
    <xf numFmtId="0" fontId="0" fillId="0" borderId="21" xfId="0" applyBorder="1"/>
    <xf numFmtId="0" fontId="12" fillId="0" borderId="1" xfId="0" applyFont="1" applyBorder="1" applyAlignment="1">
      <alignment horizontal="center" wrapText="1"/>
    </xf>
    <xf numFmtId="0" fontId="25" fillId="0" borderId="0" xfId="0" applyFont="1" applyAlignment="1">
      <alignment horizontal="center"/>
    </xf>
    <xf numFmtId="0" fontId="0" fillId="0" borderId="0" xfId="0" applyAlignment="1">
      <alignment horizontal="left"/>
    </xf>
    <xf numFmtId="0" fontId="0" fillId="0" borderId="6" xfId="0" applyBorder="1"/>
    <xf numFmtId="0" fontId="15" fillId="0" borderId="6" xfId="0" applyFont="1" applyBorder="1" applyAlignment="1">
      <alignment horizontal="center" vertical="center"/>
    </xf>
    <xf numFmtId="0" fontId="15" fillId="0" borderId="14" xfId="0" applyFont="1" applyBorder="1" applyAlignment="1">
      <alignment horizontal="center" vertical="center" wrapText="1"/>
    </xf>
    <xf numFmtId="0" fontId="12" fillId="0" borderId="1" xfId="0" applyFont="1" applyBorder="1" applyAlignment="1">
      <alignment horizontal="center" vertical="center" wrapText="1"/>
    </xf>
    <xf numFmtId="9" fontId="12" fillId="4" borderId="14" xfId="9" applyFont="1" applyFill="1" applyBorder="1" applyAlignment="1" applyProtection="1">
      <alignment horizontal="center" vertical="center"/>
    </xf>
    <xf numFmtId="0" fontId="12" fillId="0" borderId="6" xfId="0" applyFont="1" applyBorder="1" applyAlignment="1">
      <alignment horizontal="center" vertical="center" wrapText="1"/>
    </xf>
    <xf numFmtId="0" fontId="12"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2" fillId="4" borderId="1" xfId="0" quotePrefix="1" applyFont="1" applyFill="1" applyBorder="1" applyAlignment="1">
      <alignment horizontal="center" vertical="center"/>
    </xf>
    <xf numFmtId="0" fontId="4" fillId="0" borderId="0" xfId="0" applyFont="1" applyAlignment="1">
      <alignment horizontal="center" vertical="center" wrapText="1"/>
    </xf>
    <xf numFmtId="171" fontId="13"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2"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2" fillId="0" borderId="0" xfId="1" applyFont="1"/>
    <xf numFmtId="0" fontId="0" fillId="0" borderId="0" xfId="1" applyFont="1"/>
    <xf numFmtId="0" fontId="0" fillId="0" borderId="0" xfId="1" applyFont="1" applyAlignment="1">
      <alignment horizontal="left" vertical="top" wrapText="1"/>
    </xf>
    <xf numFmtId="0" fontId="5" fillId="0" borderId="1" xfId="1" applyFont="1" applyBorder="1" applyAlignment="1">
      <alignment horizontal="center" vertical="center" wrapText="1"/>
    </xf>
    <xf numFmtId="0" fontId="5" fillId="0" borderId="3" xfId="1" applyFont="1" applyBorder="1" applyAlignment="1">
      <alignment horizontal="center" vertical="center" wrapText="1"/>
    </xf>
    <xf numFmtId="0" fontId="13" fillId="5" borderId="1" xfId="5" applyFont="1" applyFill="1" applyBorder="1" applyAlignment="1">
      <alignment horizontal="center" vertical="center"/>
    </xf>
    <xf numFmtId="0" fontId="13" fillId="5" borderId="5" xfId="5" applyFont="1" applyFill="1" applyBorder="1" applyAlignment="1">
      <alignment horizontal="center" vertical="center"/>
    </xf>
    <xf numFmtId="168" fontId="13" fillId="5" borderId="1" xfId="5" applyNumberFormat="1" applyFont="1" applyFill="1" applyBorder="1" applyAlignment="1">
      <alignment vertical="center"/>
    </xf>
    <xf numFmtId="0" fontId="27" fillId="0" borderId="0" xfId="0" applyFont="1"/>
    <xf numFmtId="167" fontId="12" fillId="0" borderId="1" xfId="0" applyNumberFormat="1" applyFont="1" applyBorder="1" applyAlignment="1">
      <alignment horizontal="center" vertical="center" wrapText="1"/>
    </xf>
    <xf numFmtId="0" fontId="12" fillId="0" borderId="1" xfId="0" applyFont="1" applyBorder="1" applyAlignment="1">
      <alignment horizontal="center"/>
    </xf>
    <xf numFmtId="9" fontId="12" fillId="5" borderId="1" xfId="9" applyFont="1" applyFill="1" applyBorder="1" applyAlignment="1" applyProtection="1">
      <alignment horizontal="center" vertical="center"/>
      <protection locked="0"/>
    </xf>
    <xf numFmtId="0" fontId="12" fillId="0" borderId="26" xfId="0" applyFont="1" applyBorder="1"/>
    <xf numFmtId="0" fontId="0" fillId="0" borderId="26" xfId="0" applyBorder="1"/>
    <xf numFmtId="1" fontId="12" fillId="4" borderId="1" xfId="0" applyNumberFormat="1" applyFont="1" applyFill="1" applyBorder="1" applyAlignment="1">
      <alignment horizontal="center" vertical="center"/>
    </xf>
    <xf numFmtId="172" fontId="12"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6" fillId="6" borderId="0" xfId="0" applyFont="1" applyFill="1"/>
    <xf numFmtId="0" fontId="0" fillId="6" borderId="33" xfId="0" applyFill="1" applyBorder="1"/>
    <xf numFmtId="0" fontId="0" fillId="6" borderId="0" xfId="0" applyFill="1" applyAlignment="1">
      <alignment wrapText="1"/>
    </xf>
    <xf numFmtId="0" fontId="4" fillId="6" borderId="0" xfId="0" applyFont="1" applyFill="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0" xfId="0" applyFont="1" applyFill="1" applyAlignment="1">
      <alignment horizontal="center" vertical="center"/>
    </xf>
    <xf numFmtId="0" fontId="4" fillId="6" borderId="0" xfId="0" applyFont="1" applyFill="1" applyAlignment="1">
      <alignment horizontal="center" vertical="center" wrapText="1"/>
    </xf>
    <xf numFmtId="0" fontId="32" fillId="6" borderId="0" xfId="0" applyFont="1" applyFill="1"/>
    <xf numFmtId="0" fontId="4" fillId="6" borderId="0" xfId="0" applyFont="1" applyFill="1" applyAlignment="1">
      <alignment wrapText="1"/>
    </xf>
    <xf numFmtId="0" fontId="5"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4" fillId="6" borderId="9" xfId="0" applyFont="1" applyFill="1" applyBorder="1" applyAlignment="1">
      <alignment wrapText="1"/>
    </xf>
    <xf numFmtId="0" fontId="0" fillId="6" borderId="35" xfId="0" applyFill="1" applyBorder="1"/>
    <xf numFmtId="9" fontId="12" fillId="6" borderId="0" xfId="9" applyFont="1" applyFill="1" applyBorder="1" applyAlignment="1" applyProtection="1">
      <alignment horizontal="center" vertical="center"/>
    </xf>
    <xf numFmtId="166" fontId="12"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2" fillId="5" borderId="14" xfId="0" applyNumberFormat="1" applyFont="1" applyFill="1" applyBorder="1" applyAlignment="1" applyProtection="1">
      <alignment horizontal="left" vertical="center"/>
      <protection locked="0"/>
    </xf>
    <xf numFmtId="175" fontId="12" fillId="4" borderId="1" xfId="0" quotePrefix="1" applyNumberFormat="1" applyFont="1" applyFill="1" applyBorder="1" applyAlignment="1">
      <alignment horizontal="left" vertical="top"/>
    </xf>
    <xf numFmtId="49" fontId="12" fillId="5" borderId="1" xfId="0" applyNumberFormat="1" applyFont="1" applyFill="1" applyBorder="1" applyAlignment="1" applyProtection="1">
      <alignment horizontal="left" vertical="center"/>
      <protection locked="0"/>
    </xf>
    <xf numFmtId="49" fontId="12" fillId="5" borderId="6" xfId="0" applyNumberFormat="1" applyFont="1" applyFill="1" applyBorder="1" applyAlignment="1" applyProtection="1">
      <alignment horizontal="left" vertical="center"/>
      <protection locked="0"/>
    </xf>
    <xf numFmtId="49" fontId="35" fillId="5" borderId="1" xfId="0" applyNumberFormat="1" applyFont="1" applyFill="1" applyBorder="1" applyAlignment="1" applyProtection="1">
      <alignment horizontal="left" vertical="center"/>
      <protection locked="0"/>
    </xf>
    <xf numFmtId="14" fontId="35"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6" fillId="9" borderId="1" xfId="0" applyFont="1" applyFill="1" applyBorder="1" applyAlignment="1">
      <alignment horizontal="center" vertical="center"/>
    </xf>
    <xf numFmtId="0" fontId="36" fillId="10" borderId="1" xfId="0" applyFont="1" applyFill="1" applyBorder="1" applyAlignment="1">
      <alignment horizontal="center" vertical="center"/>
    </xf>
    <xf numFmtId="0" fontId="36" fillId="10" borderId="1" xfId="0" applyFont="1" applyFill="1" applyBorder="1" applyAlignment="1">
      <alignment horizontal="center" vertical="center" wrapText="1"/>
    </xf>
    <xf numFmtId="0" fontId="36" fillId="11" borderId="1" xfId="0" applyFont="1" applyFill="1" applyBorder="1" applyAlignment="1">
      <alignment horizontal="center" vertical="center"/>
    </xf>
    <xf numFmtId="0" fontId="36" fillId="12" borderId="1" xfId="0" applyFont="1" applyFill="1" applyBorder="1" applyAlignment="1">
      <alignment horizontal="center" vertical="center"/>
    </xf>
    <xf numFmtId="0" fontId="26"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8"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4"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8"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8"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8" fillId="6" borderId="1" xfId="15" applyNumberFormat="1" applyFont="1" applyFill="1" applyBorder="1" applyAlignment="1">
      <alignment horizontal="center" vertical="top"/>
    </xf>
    <xf numFmtId="0" fontId="12" fillId="0" borderId="0" xfId="14" applyFont="1" applyAlignment="1">
      <alignment horizontal="center" vertical="center"/>
    </xf>
    <xf numFmtId="10" fontId="13" fillId="0" borderId="1" xfId="23" applyNumberFormat="1" applyFont="1" applyBorder="1" applyAlignment="1">
      <alignment horizontal="center" vertical="center"/>
    </xf>
    <xf numFmtId="0" fontId="13" fillId="0" borderId="1" xfId="23" applyFont="1" applyBorder="1" applyAlignment="1">
      <alignment horizontal="center" vertical="center"/>
    </xf>
    <xf numFmtId="2" fontId="13" fillId="0" borderId="1" xfId="24" applyNumberFormat="1" applyFont="1" applyFill="1" applyBorder="1" applyAlignment="1" applyProtection="1">
      <alignment horizontal="center" vertical="center"/>
    </xf>
    <xf numFmtId="0" fontId="13" fillId="0" borderId="0" xfId="14" applyFont="1"/>
    <xf numFmtId="0" fontId="13" fillId="0" borderId="0" xfId="27" applyFont="1"/>
    <xf numFmtId="0" fontId="13" fillId="0" borderId="1" xfId="14" applyFont="1" applyBorder="1"/>
    <xf numFmtId="173" fontId="13"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2"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2" fillId="4" borderId="1" xfId="9" applyFont="1" applyFill="1" applyBorder="1" applyAlignment="1" applyProtection="1">
      <alignment horizontal="center" vertical="center"/>
    </xf>
    <xf numFmtId="0" fontId="0" fillId="0" borderId="1" xfId="0" applyBorder="1" applyAlignment="1">
      <alignment horizontal="center"/>
    </xf>
    <xf numFmtId="172" fontId="13" fillId="0" borderId="1" xfId="24" applyNumberFormat="1" applyFont="1" applyFill="1" applyBorder="1" applyAlignment="1" applyProtection="1">
      <alignment horizontal="center" vertical="center"/>
    </xf>
    <xf numFmtId="1" fontId="13"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2" fillId="0" borderId="0" xfId="0" applyNumberFormat="1" applyFont="1"/>
    <xf numFmtId="14" fontId="0" fillId="0" borderId="0" xfId="0" applyNumberFormat="1"/>
    <xf numFmtId="2" fontId="12" fillId="0" borderId="0" xfId="0" applyNumberFormat="1" applyFont="1" applyAlignment="1">
      <alignment horizontal="center" vertical="center"/>
    </xf>
    <xf numFmtId="14" fontId="12"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2" fillId="0" borderId="17" xfId="0" applyNumberFormat="1" applyFont="1" applyBorder="1"/>
    <xf numFmtId="14" fontId="0" fillId="0" borderId="17" xfId="0" applyNumberFormat="1" applyBorder="1"/>
    <xf numFmtId="14" fontId="12" fillId="0" borderId="44" xfId="0" applyNumberFormat="1" applyFont="1" applyBorder="1"/>
    <xf numFmtId="14" fontId="0" fillId="0" borderId="44" xfId="0" applyNumberFormat="1" applyBorder="1"/>
    <xf numFmtId="9" fontId="13" fillId="0" borderId="1" xfId="14" applyNumberFormat="1" applyFont="1" applyBorder="1"/>
    <xf numFmtId="0" fontId="12" fillId="0" borderId="0" xfId="0" applyFont="1" applyAlignment="1">
      <alignment vertical="center"/>
    </xf>
    <xf numFmtId="0" fontId="39" fillId="0" borderId="31" xfId="0" applyFont="1" applyBorder="1"/>
    <xf numFmtId="0" fontId="13" fillId="0" borderId="22" xfId="0" applyFont="1" applyBorder="1"/>
    <xf numFmtId="0" fontId="0" fillId="0" borderId="0" xfId="0" applyAlignment="1">
      <alignment horizontal="left" vertical="center"/>
    </xf>
    <xf numFmtId="0" fontId="13" fillId="0" borderId="34" xfId="0" applyFont="1" applyBorder="1"/>
    <xf numFmtId="166" fontId="0" fillId="0" borderId="0" xfId="0" applyNumberFormat="1" applyAlignment="1">
      <alignment horizontal="left" vertical="center" wrapText="1"/>
    </xf>
    <xf numFmtId="166"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12" fillId="0" borderId="0" xfId="0" applyFont="1" applyAlignment="1">
      <alignment horizontal="center"/>
    </xf>
    <xf numFmtId="9" fontId="12"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6"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8" fillId="0" borderId="0" xfId="14" applyAlignment="1">
      <alignment horizontal="center" vertical="center"/>
    </xf>
    <xf numFmtId="0" fontId="18" fillId="0" borderId="0" xfId="14"/>
    <xf numFmtId="0" fontId="18" fillId="0" borderId="0" xfId="0" applyFont="1"/>
    <xf numFmtId="0" fontId="18" fillId="0" borderId="1" xfId="14" applyBorder="1" applyAlignment="1">
      <alignment horizontal="center" vertical="center"/>
    </xf>
    <xf numFmtId="0" fontId="40" fillId="0" borderId="1" xfId="6" applyFont="1" applyFill="1" applyBorder="1" applyAlignment="1" applyProtection="1">
      <alignment horizontal="left" vertical="center"/>
    </xf>
    <xf numFmtId="0" fontId="18" fillId="0" borderId="0" xfId="14" applyAlignment="1">
      <alignment vertical="center"/>
    </xf>
    <xf numFmtId="0" fontId="4" fillId="0" borderId="1" xfId="14" applyFont="1" applyBorder="1" applyAlignment="1">
      <alignment horizontal="left" vertical="center"/>
    </xf>
    <xf numFmtId="0" fontId="40" fillId="0" borderId="1" xfId="6" applyFont="1" applyBorder="1" applyAlignment="1" applyProtection="1">
      <alignment horizontal="left" vertical="center" wrapText="1"/>
    </xf>
    <xf numFmtId="0" fontId="40" fillId="0" borderId="1" xfId="6" applyFont="1" applyFill="1" applyBorder="1" applyAlignment="1" applyProtection="1">
      <alignment horizontal="left" vertical="center" wrapText="1"/>
    </xf>
    <xf numFmtId="1" fontId="18" fillId="0" borderId="1" xfId="14" applyNumberFormat="1" applyBorder="1" applyAlignment="1">
      <alignment horizontal="center" vertical="center"/>
    </xf>
    <xf numFmtId="176" fontId="18" fillId="13" borderId="0" xfId="25" applyFont="1" applyAlignment="1">
      <alignment horizontal="right" vertical="center"/>
    </xf>
    <xf numFmtId="176" fontId="18" fillId="13" borderId="0" xfId="25" applyFont="1" applyAlignment="1">
      <alignment vertical="center"/>
    </xf>
    <xf numFmtId="176" fontId="18" fillId="17" borderId="1" xfId="23" applyNumberFormat="1" applyFont="1" applyFill="1" applyBorder="1" applyAlignment="1">
      <alignment vertical="center" wrapText="1"/>
    </xf>
    <xf numFmtId="177" fontId="18" fillId="17" borderId="1" xfId="23" applyNumberFormat="1" applyFont="1" applyFill="1" applyBorder="1" applyAlignment="1">
      <alignment vertical="center" wrapText="1"/>
    </xf>
    <xf numFmtId="0" fontId="18" fillId="0" borderId="1" xfId="23" applyFont="1" applyBorder="1" applyAlignment="1">
      <alignment wrapText="1"/>
    </xf>
    <xf numFmtId="178" fontId="41" fillId="0" borderId="1" xfId="23" applyNumberFormat="1" applyFont="1" applyBorder="1" applyAlignment="1">
      <alignment vertical="center"/>
    </xf>
    <xf numFmtId="0" fontId="13" fillId="7" borderId="1" xfId="23" applyFont="1" applyFill="1" applyBorder="1" applyAlignment="1">
      <alignment horizontal="center" vertical="center"/>
    </xf>
    <xf numFmtId="49" fontId="18" fillId="0" borderId="1" xfId="14" applyNumberFormat="1" applyBorder="1" applyAlignment="1">
      <alignment vertical="center"/>
    </xf>
    <xf numFmtId="173" fontId="13" fillId="0" borderId="1" xfId="5" applyNumberFormat="1" applyFont="1" applyBorder="1" applyAlignment="1">
      <alignment horizontal="center" vertical="center"/>
    </xf>
    <xf numFmtId="1" fontId="18" fillId="0" borderId="0" xfId="14" applyNumberFormat="1"/>
    <xf numFmtId="49" fontId="18" fillId="0" borderId="37" xfId="14" applyNumberFormat="1" applyBorder="1" applyAlignment="1">
      <alignment vertical="center"/>
    </xf>
    <xf numFmtId="1" fontId="13" fillId="0" borderId="37" xfId="5" applyNumberFormat="1" applyFont="1" applyBorder="1" applyAlignment="1">
      <alignment horizontal="center" vertical="center"/>
    </xf>
    <xf numFmtId="1" fontId="13" fillId="0" borderId="18" xfId="5" applyNumberFormat="1" applyFont="1" applyBorder="1" applyAlignment="1">
      <alignment horizontal="center" vertical="center"/>
    </xf>
    <xf numFmtId="0" fontId="18" fillId="0" borderId="1" xfId="14" applyBorder="1"/>
    <xf numFmtId="0" fontId="18" fillId="0" borderId="0" xfId="14" applyAlignment="1">
      <alignment horizontal="left"/>
    </xf>
    <xf numFmtId="0" fontId="36" fillId="15" borderId="0" xfId="14" applyFont="1" applyFill="1"/>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12" fillId="0" borderId="0" xfId="14" applyFont="1" applyAlignment="1">
      <alignment vertical="center"/>
    </xf>
    <xf numFmtId="0" fontId="12" fillId="0" borderId="0" xfId="23" applyFont="1" applyAlignment="1">
      <alignment horizontal="center" vertical="center"/>
    </xf>
    <xf numFmtId="0" fontId="12" fillId="0" borderId="1" xfId="23" applyFont="1" applyBorder="1" applyAlignment="1">
      <alignment horizontal="center" vertical="center"/>
    </xf>
    <xf numFmtId="0" fontId="12" fillId="0" borderId="1" xfId="14" applyFont="1" applyBorder="1" applyAlignment="1">
      <alignment horizontal="center" vertical="center"/>
    </xf>
    <xf numFmtId="0" fontId="12" fillId="0" borderId="1" xfId="14" applyFont="1" applyBorder="1" applyAlignment="1">
      <alignment horizontal="center" vertical="center" wrapText="1"/>
    </xf>
    <xf numFmtId="0" fontId="12" fillId="0" borderId="4" xfId="23" applyFont="1" applyBorder="1" applyAlignment="1">
      <alignment horizontal="center" vertical="center"/>
    </xf>
    <xf numFmtId="0" fontId="12" fillId="0" borderId="5" xfId="23" applyFont="1" applyBorder="1" applyAlignment="1">
      <alignment horizontal="center" vertical="center"/>
    </xf>
    <xf numFmtId="0" fontId="12" fillId="0" borderId="3" xfId="23" applyFont="1" applyBorder="1" applyAlignment="1">
      <alignment horizontal="center" vertical="center"/>
    </xf>
    <xf numFmtId="0" fontId="18" fillId="0" borderId="1" xfId="23" applyFont="1" applyBorder="1" applyAlignment="1">
      <alignment horizontal="center" vertical="center"/>
    </xf>
    <xf numFmtId="0" fontId="18" fillId="0" borderId="1" xfId="23" applyFont="1" applyBorder="1" applyAlignment="1">
      <alignment vertical="center" wrapText="1"/>
    </xf>
    <xf numFmtId="0" fontId="18" fillId="0" borderId="0" xfId="23" applyFont="1" applyAlignment="1">
      <alignment vertical="center"/>
    </xf>
    <xf numFmtId="0" fontId="13" fillId="0" borderId="1" xfId="23" applyFont="1" applyBorder="1" applyAlignment="1">
      <alignment vertical="center" wrapText="1"/>
    </xf>
    <xf numFmtId="0" fontId="42" fillId="0" borderId="0" xfId="6" applyFont="1" applyFill="1" applyAlignment="1" applyProtection="1"/>
    <xf numFmtId="0" fontId="13" fillId="0" borderId="0" xfId="23" applyFont="1" applyAlignment="1">
      <alignment wrapText="1"/>
    </xf>
    <xf numFmtId="2" fontId="13" fillId="0" borderId="0" xfId="24" applyNumberFormat="1" applyFont="1" applyFill="1" applyBorder="1" applyAlignment="1" applyProtection="1">
      <alignment horizontal="center" vertical="center"/>
    </xf>
    <xf numFmtId="0" fontId="42" fillId="0" borderId="0" xfId="6" applyFont="1" applyFill="1" applyBorder="1" applyAlignment="1" applyProtection="1">
      <alignment horizontal="left"/>
    </xf>
    <xf numFmtId="0" fontId="18" fillId="0" borderId="0" xfId="23" applyFont="1"/>
    <xf numFmtId="176" fontId="12" fillId="13" borderId="0" xfId="25" applyFont="1" applyAlignment="1">
      <alignment vertical="center" wrapText="1"/>
    </xf>
    <xf numFmtId="176" fontId="42" fillId="13" borderId="0" xfId="6" applyNumberFormat="1" applyFont="1" applyFill="1" applyAlignment="1" applyProtection="1">
      <alignment vertical="center"/>
    </xf>
    <xf numFmtId="173" fontId="43" fillId="14" borderId="1" xfId="22" applyNumberFormat="1" applyFont="1" applyBorder="1" applyAlignment="1">
      <alignment horizontal="center" vertical="center"/>
    </xf>
    <xf numFmtId="0" fontId="18" fillId="0" borderId="0" xfId="23" applyFont="1" applyAlignment="1">
      <alignment horizontal="center" vertical="center"/>
    </xf>
    <xf numFmtId="0" fontId="44" fillId="0" borderId="0" xfId="26" applyNumberFormat="1" applyFont="1" applyFill="1" applyBorder="1" applyAlignment="1" applyProtection="1">
      <alignment horizontal="center" vertical="center"/>
      <protection locked="0"/>
    </xf>
    <xf numFmtId="0" fontId="28" fillId="0" borderId="0" xfId="14" applyFont="1"/>
    <xf numFmtId="168" fontId="13" fillId="0" borderId="0" xfId="5" applyNumberFormat="1" applyFont="1" applyAlignment="1">
      <alignment horizontal="center" vertical="center"/>
    </xf>
    <xf numFmtId="0" fontId="42" fillId="0" borderId="0" xfId="6" applyFont="1" applyFill="1" applyBorder="1" applyAlignment="1" applyProtection="1">
      <alignment vertical="top"/>
    </xf>
    <xf numFmtId="0" fontId="12" fillId="16" borderId="1" xfId="6" applyFont="1" applyFill="1" applyBorder="1" applyAlignment="1" applyProtection="1"/>
    <xf numFmtId="0" fontId="12" fillId="16" borderId="1" xfId="14" applyFont="1" applyFill="1" applyBorder="1" applyAlignment="1">
      <alignment horizontal="center"/>
    </xf>
    <xf numFmtId="0" fontId="15" fillId="16" borderId="1" xfId="5" applyFont="1" applyFill="1" applyBorder="1" applyAlignment="1">
      <alignment horizontal="center" vertical="center"/>
    </xf>
    <xf numFmtId="0" fontId="15" fillId="16" borderId="37" xfId="5" applyFont="1" applyFill="1" applyBorder="1" applyAlignment="1">
      <alignment horizontal="center" vertical="center"/>
    </xf>
    <xf numFmtId="0" fontId="18" fillId="0" borderId="1" xfId="14" applyBorder="1" applyAlignment="1">
      <alignment vertical="center" wrapText="1"/>
    </xf>
    <xf numFmtId="2" fontId="43" fillId="14" borderId="39" xfId="22" applyNumberFormat="1" applyFont="1" applyAlignment="1">
      <alignment horizontal="center" vertical="center"/>
    </xf>
    <xf numFmtId="1" fontId="18" fillId="0" borderId="1" xfId="14" applyNumberFormat="1" applyBorder="1" applyAlignment="1">
      <alignment vertical="center" wrapText="1"/>
    </xf>
    <xf numFmtId="1" fontId="43" fillId="14" borderId="39" xfId="22" applyNumberFormat="1" applyFont="1" applyAlignment="1">
      <alignment horizontal="center" vertical="center"/>
    </xf>
    <xf numFmtId="1" fontId="43" fillId="14" borderId="40" xfId="22" applyNumberFormat="1" applyFont="1" applyBorder="1" applyAlignment="1">
      <alignment horizontal="center" vertical="center"/>
    </xf>
    <xf numFmtId="1" fontId="18" fillId="0" borderId="37" xfId="14" applyNumberFormat="1" applyBorder="1" applyAlignment="1">
      <alignment vertical="center" wrapText="1"/>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0" fillId="19" borderId="1" xfId="0" applyFill="1" applyBorder="1" applyAlignment="1">
      <alignment horizontal="center" vertical="center" wrapText="1"/>
    </xf>
    <xf numFmtId="0" fontId="12"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2" fillId="0" borderId="0" xfId="0" applyNumberFormat="1" applyFont="1" applyAlignment="1">
      <alignment vertical="center"/>
    </xf>
    <xf numFmtId="14" fontId="16"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2"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2"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2"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3" fillId="0" borderId="1" xfId="14" applyNumberFormat="1" applyFont="1" applyBorder="1" applyAlignment="1">
      <alignment horizontal="center" vertical="center"/>
    </xf>
    <xf numFmtId="174" fontId="12"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39" fillId="0" borderId="21" xfId="0" applyFont="1" applyBorder="1"/>
    <xf numFmtId="0" fontId="39"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2"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2" fillId="4" borderId="42" xfId="0" applyNumberFormat="1" applyFont="1" applyFill="1" applyBorder="1" applyAlignment="1">
      <alignment horizontal="center" vertical="center"/>
    </xf>
    <xf numFmtId="0" fontId="0" fillId="5" borderId="49" xfId="0" applyFill="1" applyBorder="1"/>
    <xf numFmtId="0" fontId="12" fillId="4" borderId="1" xfId="0" applyFont="1" applyFill="1" applyBorder="1" applyAlignment="1">
      <alignment horizontal="center" vertical="center"/>
    </xf>
    <xf numFmtId="2" fontId="13" fillId="0" borderId="1" xfId="23" applyNumberFormat="1" applyFont="1" applyBorder="1" applyAlignment="1">
      <alignment horizontal="center" vertical="center"/>
    </xf>
    <xf numFmtId="169" fontId="12" fillId="5" borderId="1" xfId="0" applyNumberFormat="1" applyFont="1" applyFill="1" applyBorder="1" applyAlignment="1">
      <alignment horizontal="center" vertical="center"/>
    </xf>
    <xf numFmtId="0" fontId="51" fillId="0" borderId="1" xfId="6" applyFont="1" applyFill="1" applyBorder="1" applyAlignment="1" applyProtection="1">
      <alignment horizontal="left" vertical="center" wrapText="1"/>
    </xf>
    <xf numFmtId="0" fontId="9" fillId="0" borderId="0" xfId="6" applyAlignment="1" applyProtection="1"/>
    <xf numFmtId="174" fontId="12" fillId="5" borderId="1" xfId="0" applyNumberFormat="1" applyFont="1" applyFill="1" applyBorder="1" applyAlignment="1">
      <alignment horizontal="center" vertical="center"/>
    </xf>
    <xf numFmtId="176" fontId="18" fillId="0" borderId="0" xfId="25" applyFont="1" applyFill="1" applyAlignment="1">
      <alignment vertical="center"/>
    </xf>
    <xf numFmtId="177" fontId="18" fillId="0" borderId="19" xfId="23" applyNumberFormat="1" applyFont="1" applyBorder="1" applyAlignment="1">
      <alignment vertical="center" wrapText="1"/>
    </xf>
    <xf numFmtId="177" fontId="18" fillId="0" borderId="0" xfId="23" applyNumberFormat="1" applyFont="1" applyAlignment="1">
      <alignment vertical="center" wrapText="1"/>
    </xf>
    <xf numFmtId="178" fontId="41" fillId="0" borderId="19" xfId="23" applyNumberFormat="1" applyFont="1" applyBorder="1" applyAlignment="1">
      <alignment vertical="center"/>
    </xf>
    <xf numFmtId="178" fontId="41" fillId="0" borderId="0" xfId="23" applyNumberFormat="1" applyFont="1" applyAlignment="1">
      <alignment vertical="center"/>
    </xf>
    <xf numFmtId="0" fontId="13" fillId="0" borderId="19" xfId="23" applyFont="1" applyBorder="1" applyAlignment="1">
      <alignment horizontal="center" vertical="center"/>
    </xf>
    <xf numFmtId="0" fontId="13" fillId="0" borderId="0" xfId="23" applyFont="1" applyAlignment="1">
      <alignment horizontal="center" vertical="center"/>
    </xf>
    <xf numFmtId="173" fontId="43" fillId="0" borderId="19" xfId="22" applyNumberFormat="1" applyFont="1" applyFill="1" applyBorder="1" applyAlignment="1">
      <alignment horizontal="center" vertical="center"/>
    </xf>
    <xf numFmtId="173" fontId="43"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8"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8" fillId="0" borderId="0" xfId="14" applyAlignment="1">
      <alignment horizontal="center"/>
    </xf>
    <xf numFmtId="0" fontId="13" fillId="0" borderId="0" xfId="14" applyFont="1" applyAlignment="1">
      <alignment horizontal="center"/>
    </xf>
    <xf numFmtId="9" fontId="13" fillId="0" borderId="0" xfId="14" applyNumberFormat="1" applyFont="1" applyAlignment="1">
      <alignment horizontal="center"/>
    </xf>
    <xf numFmtId="9" fontId="18" fillId="0" borderId="0" xfId="14" applyNumberFormat="1" applyAlignment="1">
      <alignment horizontal="center"/>
    </xf>
    <xf numFmtId="0" fontId="15" fillId="0" borderId="0" xfId="14" applyFont="1"/>
    <xf numFmtId="0" fontId="52"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2" fillId="0" borderId="44" xfId="0" applyFont="1" applyBorder="1" applyAlignment="1">
      <alignment horizontal="center"/>
    </xf>
    <xf numFmtId="0" fontId="12" fillId="0" borderId="29" xfId="0" applyFont="1" applyBorder="1" applyAlignment="1">
      <alignment horizontal="center"/>
    </xf>
    <xf numFmtId="169" fontId="12"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39" fillId="24" borderId="60" xfId="40" applyFont="1" applyFill="1" applyBorder="1" applyAlignment="1">
      <alignment horizontal="center" vertical="center"/>
    </xf>
    <xf numFmtId="0" fontId="39" fillId="24" borderId="61" xfId="40" applyFont="1" applyFill="1" applyBorder="1" applyAlignment="1">
      <alignment horizontal="center" vertical="center"/>
    </xf>
    <xf numFmtId="0" fontId="39" fillId="24" borderId="62" xfId="40" applyFont="1" applyFill="1" applyBorder="1" applyAlignment="1">
      <alignment horizontal="center" vertical="center"/>
    </xf>
    <xf numFmtId="0" fontId="12" fillId="0" borderId="1" xfId="0" applyFont="1" applyBorder="1"/>
    <xf numFmtId="0" fontId="39" fillId="24" borderId="63" xfId="40" applyFont="1" applyFill="1" applyBorder="1" applyAlignment="1">
      <alignment horizontal="center" vertical="center"/>
    </xf>
    <xf numFmtId="0" fontId="0" fillId="21" borderId="1" xfId="0" applyFill="1" applyBorder="1"/>
    <xf numFmtId="0" fontId="54" fillId="0" borderId="1" xfId="0" applyFont="1" applyBorder="1"/>
    <xf numFmtId="0" fontId="13" fillId="0" borderId="1" xfId="0" applyFont="1" applyBorder="1"/>
    <xf numFmtId="0" fontId="13" fillId="21" borderId="1" xfId="0" applyFont="1" applyFill="1" applyBorder="1"/>
    <xf numFmtId="0" fontId="54" fillId="25" borderId="1" xfId="0" applyFont="1" applyFill="1" applyBorder="1"/>
    <xf numFmtId="0" fontId="0" fillId="25" borderId="1" xfId="0" applyFill="1" applyBorder="1"/>
    <xf numFmtId="49" fontId="12" fillId="5" borderId="14" xfId="0" applyNumberFormat="1" applyFont="1" applyFill="1" applyBorder="1" applyAlignment="1" applyProtection="1">
      <alignment horizontal="left" vertical="center" wrapText="1"/>
      <protection locked="0"/>
    </xf>
    <xf numFmtId="169" fontId="0" fillId="5" borderId="14" xfId="0" applyNumberFormat="1" applyFill="1" applyBorder="1" applyAlignment="1" applyProtection="1">
      <alignment horizontal="left" vertical="center"/>
      <protection locked="0"/>
    </xf>
    <xf numFmtId="0" fontId="0" fillId="5" borderId="1" xfId="0" applyFill="1" applyBorder="1" applyAlignment="1">
      <alignment horizontal="left" vertical="top" wrapText="1"/>
    </xf>
    <xf numFmtId="0" fontId="0" fillId="5" borderId="1" xfId="0" applyFill="1" applyBorder="1" applyAlignment="1">
      <alignment horizontal="center" vertical="center" wrapText="1"/>
    </xf>
    <xf numFmtId="0" fontId="0" fillId="0" borderId="1" xfId="0" applyBorder="1"/>
    <xf numFmtId="0" fontId="55" fillId="0" borderId="1" xfId="0" applyFont="1" applyBorder="1"/>
    <xf numFmtId="0" fontId="17" fillId="0" borderId="0" xfId="0" applyFont="1"/>
    <xf numFmtId="0" fontId="56" fillId="0" borderId="0" xfId="0" applyFont="1"/>
    <xf numFmtId="0" fontId="29" fillId="8" borderId="0" xfId="0" applyFont="1" applyFill="1" applyAlignment="1">
      <alignment horizontal="left" vertical="center"/>
    </xf>
    <xf numFmtId="0" fontId="30" fillId="8" borderId="0" xfId="6" applyFont="1" applyFill="1" applyBorder="1" applyAlignment="1" applyProtection="1">
      <alignment horizontal="left" vertical="center"/>
    </xf>
    <xf numFmtId="0" fontId="31" fillId="8" borderId="23" xfId="0" applyFont="1" applyFill="1" applyBorder="1" applyAlignment="1">
      <alignment horizontal="left" vertical="center"/>
    </xf>
    <xf numFmtId="0" fontId="31" fillId="8" borderId="0" xfId="0" applyFont="1" applyFill="1" applyAlignment="1">
      <alignment horizontal="left" vertical="center"/>
    </xf>
    <xf numFmtId="0" fontId="31" fillId="8" borderId="24" xfId="0" applyFont="1" applyFill="1" applyBorder="1" applyAlignment="1">
      <alignment horizontal="left" vertical="center"/>
    </xf>
    <xf numFmtId="0" fontId="16" fillId="8" borderId="25" xfId="0" applyFont="1" applyFill="1" applyBorder="1" applyAlignment="1">
      <alignment horizontal="left" vertical="top" wrapText="1"/>
    </xf>
    <xf numFmtId="0" fontId="16" fillId="8" borderId="25" xfId="0" applyFont="1" applyFill="1" applyBorder="1" applyAlignment="1">
      <alignment horizontal="left" vertical="top"/>
    </xf>
    <xf numFmtId="0" fontId="16" fillId="8" borderId="0" xfId="0" applyFont="1" applyFill="1" applyAlignment="1">
      <alignment horizontal="left" vertical="top"/>
    </xf>
    <xf numFmtId="0" fontId="29" fillId="8" borderId="25" xfId="0" applyFont="1" applyFill="1" applyBorder="1" applyAlignment="1">
      <alignment horizontal="center" vertical="top" wrapText="1"/>
    </xf>
    <xf numFmtId="0" fontId="29" fillId="8" borderId="25" xfId="0" applyFont="1" applyFill="1" applyBorder="1" applyAlignment="1">
      <alignment horizontal="center" vertical="top"/>
    </xf>
    <xf numFmtId="0" fontId="29" fillId="8" borderId="0" xfId="0" applyFont="1" applyFill="1" applyAlignment="1">
      <alignment horizontal="center" vertical="top"/>
    </xf>
    <xf numFmtId="0" fontId="16" fillId="8" borderId="25" xfId="0" applyFont="1" applyFill="1" applyBorder="1" applyAlignment="1">
      <alignment horizontal="left" vertical="center"/>
    </xf>
    <xf numFmtId="0" fontId="16" fillId="8" borderId="0" xfId="0" applyFont="1" applyFill="1" applyAlignment="1">
      <alignment horizontal="left" vertical="center"/>
    </xf>
    <xf numFmtId="0" fontId="29"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2"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2" fillId="6" borderId="5" xfId="0" applyFont="1" applyFill="1" applyBorder="1" applyAlignment="1">
      <alignment horizontal="center" vertical="center"/>
    </xf>
    <xf numFmtId="0" fontId="12" fillId="6" borderId="3" xfId="0" applyFont="1" applyFill="1" applyBorder="1" applyAlignment="1">
      <alignment horizontal="center" vertical="center"/>
    </xf>
    <xf numFmtId="0" fontId="12" fillId="6" borderId="0" xfId="0" applyFont="1" applyFill="1" applyAlignment="1">
      <alignment horizontal="center"/>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3" xfId="0" applyFont="1" applyFill="1" applyBorder="1" applyAlignment="1">
      <alignment horizontal="center" vertical="center"/>
    </xf>
    <xf numFmtId="0" fontId="0" fillId="0" borderId="0" xfId="0" applyAlignment="1">
      <alignment horizontal="center"/>
    </xf>
    <xf numFmtId="168" fontId="13" fillId="5" borderId="4" xfId="5" applyNumberFormat="1" applyFont="1" applyFill="1" applyBorder="1" applyAlignment="1">
      <alignment horizontal="left" vertical="center" wrapText="1"/>
    </xf>
    <xf numFmtId="168" fontId="13" fillId="5" borderId="5" xfId="5" applyNumberFormat="1" applyFont="1" applyFill="1" applyBorder="1" applyAlignment="1">
      <alignment horizontal="left" vertical="center" wrapText="1"/>
    </xf>
    <xf numFmtId="168" fontId="13" fillId="5" borderId="3" xfId="5" applyNumberFormat="1" applyFont="1" applyFill="1" applyBorder="1" applyAlignment="1">
      <alignment horizontal="left"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3" xfId="1" applyFont="1" applyBorder="1" applyAlignment="1">
      <alignment horizontal="center" vertical="center" wrapText="1"/>
    </xf>
    <xf numFmtId="168" fontId="13" fillId="5" borderId="18" xfId="5" applyNumberFormat="1" applyFont="1" applyFill="1" applyBorder="1" applyAlignment="1">
      <alignment horizontal="center" vertical="center" wrapText="1"/>
    </xf>
    <xf numFmtId="168" fontId="13" fillId="5" borderId="15" xfId="5" applyNumberFormat="1" applyFont="1" applyFill="1" applyBorder="1" applyAlignment="1">
      <alignment horizontal="center" vertical="center" wrapText="1"/>
    </xf>
    <xf numFmtId="168" fontId="13" fillId="5" borderId="2" xfId="5" applyNumberFormat="1" applyFont="1" applyFill="1" applyBorder="1" applyAlignment="1">
      <alignment horizontal="center" vertical="center" wrapText="1"/>
    </xf>
    <xf numFmtId="168" fontId="13" fillId="5" borderId="20" xfId="5" applyNumberFormat="1" applyFont="1" applyFill="1" applyBorder="1" applyAlignment="1">
      <alignment horizontal="center" vertical="center" wrapText="1"/>
    </xf>
    <xf numFmtId="168" fontId="13" fillId="5" borderId="11" xfId="5" applyNumberFormat="1" applyFont="1" applyFill="1" applyBorder="1" applyAlignment="1">
      <alignment horizontal="center" vertical="center" wrapText="1"/>
    </xf>
    <xf numFmtId="168" fontId="13" fillId="5" borderId="16" xfId="5" applyNumberFormat="1" applyFont="1" applyFill="1" applyBorder="1" applyAlignment="1">
      <alignment horizontal="center" vertical="center" wrapText="1"/>
    </xf>
    <xf numFmtId="168" fontId="13" fillId="5" borderId="4" xfId="5" applyNumberFormat="1" applyFont="1" applyFill="1" applyBorder="1" applyAlignment="1">
      <alignment horizontal="center" vertical="center" wrapText="1"/>
    </xf>
    <xf numFmtId="168" fontId="13" fillId="5" borderId="5" xfId="5" applyNumberFormat="1" applyFont="1" applyFill="1" applyBorder="1" applyAlignment="1">
      <alignment horizontal="center" vertical="center" wrapText="1"/>
    </xf>
    <xf numFmtId="168" fontId="13" fillId="5" borderId="3" xfId="5" applyNumberFormat="1" applyFont="1" applyFill="1" applyBorder="1" applyAlignment="1">
      <alignment horizontal="center" vertical="center" wrapText="1"/>
    </xf>
    <xf numFmtId="0" fontId="4" fillId="0" borderId="1" xfId="14" applyFont="1" applyBorder="1" applyAlignment="1">
      <alignment horizontal="left" vertical="center"/>
    </xf>
    <xf numFmtId="0" fontId="4" fillId="0" borderId="4" xfId="14" applyFont="1" applyBorder="1" applyAlignment="1">
      <alignment horizontal="left" vertical="center" wrapText="1"/>
    </xf>
    <xf numFmtId="0" fontId="4" fillId="0" borderId="5" xfId="14" applyFont="1" applyBorder="1" applyAlignment="1">
      <alignment horizontal="left" vertical="center" wrapText="1"/>
    </xf>
    <xf numFmtId="0" fontId="4" fillId="0" borderId="3" xfId="14" applyFont="1" applyBorder="1" applyAlignment="1">
      <alignment horizontal="left" vertical="center" wrapText="1"/>
    </xf>
    <xf numFmtId="1" fontId="21" fillId="0" borderId="18" xfId="6" applyNumberFormat="1" applyFont="1" applyFill="1" applyBorder="1" applyAlignment="1" applyProtection="1">
      <alignment horizontal="left" vertical="center" wrapText="1"/>
    </xf>
    <xf numFmtId="1" fontId="21" fillId="0" borderId="2" xfId="6" applyNumberFormat="1" applyFont="1" applyFill="1" applyBorder="1" applyAlignment="1" applyProtection="1">
      <alignment horizontal="left" vertical="center" wrapText="1"/>
    </xf>
    <xf numFmtId="0" fontId="12" fillId="16" borderId="1" xfId="14" applyFont="1" applyFill="1" applyBorder="1" applyAlignment="1">
      <alignment horizontal="center"/>
    </xf>
    <xf numFmtId="0" fontId="42" fillId="0" borderId="4" xfId="6" applyFont="1" applyFill="1" applyBorder="1" applyAlignment="1" applyProtection="1">
      <alignment horizontal="left" vertical="center" wrapText="1"/>
    </xf>
    <xf numFmtId="0" fontId="42" fillId="0" borderId="3" xfId="6" applyFont="1" applyFill="1" applyBorder="1" applyAlignment="1" applyProtection="1">
      <alignment horizontal="left" vertical="center" wrapText="1"/>
    </xf>
    <xf numFmtId="0" fontId="40" fillId="0" borderId="4" xfId="6" applyFont="1" applyFill="1" applyBorder="1" applyAlignment="1" applyProtection="1">
      <alignment horizontal="left" vertical="center" wrapText="1"/>
    </xf>
    <xf numFmtId="0" fontId="40" fillId="0" borderId="3" xfId="6" applyFont="1" applyFill="1" applyBorder="1" applyAlignment="1" applyProtection="1">
      <alignment horizontal="left" vertical="center" wrapText="1"/>
    </xf>
    <xf numFmtId="0" fontId="4" fillId="0" borderId="4" xfId="14" applyFont="1" applyBorder="1" applyAlignment="1">
      <alignment horizontal="left" vertical="center"/>
    </xf>
    <xf numFmtId="0" fontId="4" fillId="0" borderId="5" xfId="14" applyFont="1" applyBorder="1" applyAlignment="1">
      <alignment horizontal="left" vertical="center"/>
    </xf>
    <xf numFmtId="0" fontId="4" fillId="0" borderId="3" xfId="14" applyFont="1" applyBorder="1" applyAlignment="1">
      <alignment horizontal="left" vertical="center"/>
    </xf>
    <xf numFmtId="0" fontId="40" fillId="0" borderId="1" xfId="6" applyFont="1" applyFill="1" applyBorder="1" applyAlignment="1" applyProtection="1">
      <alignment horizontal="left" vertical="center"/>
    </xf>
    <xf numFmtId="0" fontId="13" fillId="0" borderId="4" xfId="14" applyFont="1" applyBorder="1" applyAlignment="1">
      <alignment horizontal="center"/>
    </xf>
    <xf numFmtId="0" fontId="13" fillId="0" borderId="3" xfId="14" applyFont="1" applyBorder="1" applyAlignment="1">
      <alignment horizontal="center"/>
    </xf>
    <xf numFmtId="0" fontId="17" fillId="0" borderId="1" xfId="6" applyFont="1" applyBorder="1" applyAlignment="1" applyProtection="1">
      <alignment horizontal="left" vertical="center" wrapText="1"/>
    </xf>
    <xf numFmtId="1" fontId="42" fillId="0" borderId="1" xfId="6" applyNumberFormat="1" applyFont="1" applyFill="1" applyBorder="1" applyAlignment="1" applyProtection="1">
      <alignment horizontal="left" vertical="center" wrapText="1"/>
    </xf>
    <xf numFmtId="0" fontId="12" fillId="16" borderId="1" xfId="14" applyFont="1" applyFill="1" applyBorder="1" applyAlignment="1">
      <alignment horizontal="center" vertical="center" wrapText="1"/>
    </xf>
    <xf numFmtId="0" fontId="12" fillId="16" borderId="1" xfId="23" applyFont="1" applyFill="1" applyBorder="1" applyAlignment="1">
      <alignment horizontal="center" vertical="center"/>
    </xf>
    <xf numFmtId="0" fontId="12" fillId="16" borderId="1" xfId="14" applyFont="1" applyFill="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2" fillId="0" borderId="1" xfId="0" applyFont="1" applyBorder="1" applyAlignment="1">
      <alignment horizontal="center" vertical="center"/>
    </xf>
    <xf numFmtId="0" fontId="12" fillId="2" borderId="42" xfId="0" applyFont="1" applyFill="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2" borderId="47" xfId="0" applyFont="1" applyFill="1" applyBorder="1" applyAlignment="1">
      <alignment horizontal="center" vertical="center"/>
    </xf>
    <xf numFmtId="0" fontId="12" fillId="0" borderId="45" xfId="0" applyFont="1" applyBorder="1" applyAlignment="1">
      <alignment horizontal="center"/>
    </xf>
    <xf numFmtId="0" fontId="12" fillId="0" borderId="44" xfId="0" applyFont="1" applyBorder="1" applyAlignment="1">
      <alignment horizontal="center"/>
    </xf>
    <xf numFmtId="0" fontId="12"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2" fillId="2" borderId="46" xfId="0" applyFont="1" applyFill="1" applyBorder="1" applyAlignment="1">
      <alignment horizontal="center" vertical="center"/>
    </xf>
    <xf numFmtId="0" fontId="12" fillId="0" borderId="41" xfId="0" applyFont="1" applyBorder="1" applyAlignment="1">
      <alignment horizontal="center" vertical="center" textRotation="90" wrapText="1"/>
    </xf>
    <xf numFmtId="0" fontId="12" fillId="0" borderId="43" xfId="0" applyFont="1" applyBorder="1" applyAlignment="1">
      <alignment horizontal="center" vertical="center" textRotation="90" wrapText="1"/>
    </xf>
    <xf numFmtId="0" fontId="12" fillId="0" borderId="10" xfId="0" applyFont="1" applyBorder="1" applyAlignment="1">
      <alignment horizontal="center" vertical="center" textRotation="90" wrapText="1"/>
    </xf>
    <xf numFmtId="0" fontId="12" fillId="3" borderId="37" xfId="0" applyFont="1" applyFill="1" applyBorder="1" applyAlignment="1">
      <alignment horizontal="center" vertical="center" textRotation="90" wrapText="1"/>
    </xf>
    <xf numFmtId="0" fontId="12" fillId="3" borderId="13" xfId="0" applyFont="1" applyFill="1" applyBorder="1" applyAlignment="1">
      <alignment horizontal="center" vertical="center" textRotation="90" wrapText="1"/>
    </xf>
    <xf numFmtId="0" fontId="12" fillId="3" borderId="14" xfId="0" applyFont="1" applyFill="1" applyBorder="1" applyAlignment="1">
      <alignment horizontal="center" vertical="center" textRotation="90" wrapText="1"/>
    </xf>
    <xf numFmtId="3" fontId="12" fillId="0" borderId="6" xfId="0" applyNumberFormat="1" applyFont="1" applyBorder="1" applyAlignment="1">
      <alignment horizontal="center"/>
    </xf>
    <xf numFmtId="0" fontId="12" fillId="0" borderId="41" xfId="0" applyFont="1" applyBorder="1" applyAlignment="1">
      <alignment horizontal="center" vertical="center" textRotation="90"/>
    </xf>
    <xf numFmtId="0" fontId="12" fillId="0" borderId="43" xfId="0" applyFont="1" applyBorder="1" applyAlignment="1">
      <alignment horizontal="center" vertical="center" textRotation="90"/>
    </xf>
    <xf numFmtId="0" fontId="12" fillId="0" borderId="10" xfId="0" applyFont="1" applyBorder="1" applyAlignment="1">
      <alignment horizontal="center" vertical="center" textRotation="90"/>
    </xf>
    <xf numFmtId="0" fontId="12" fillId="3" borderId="37"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2" fillId="3" borderId="43" xfId="0" applyFont="1" applyFill="1" applyBorder="1" applyAlignment="1">
      <alignment horizontal="center" vertical="center" textRotation="90" wrapText="1"/>
    </xf>
    <xf numFmtId="0" fontId="12" fillId="3" borderId="10" xfId="0" applyFont="1" applyFill="1" applyBorder="1" applyAlignment="1">
      <alignment horizontal="center" vertical="center" textRotation="90" wrapText="1"/>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50" fillId="21" borderId="38" xfId="0" applyFont="1" applyFill="1" applyBorder="1" applyAlignment="1">
      <alignment horizontal="center"/>
    </xf>
    <xf numFmtId="0" fontId="50" fillId="21" borderId="7" xfId="0" applyFont="1" applyFill="1" applyBorder="1" applyAlignment="1">
      <alignment horizontal="center"/>
    </xf>
    <xf numFmtId="0" fontId="50" fillId="21" borderId="52" xfId="0" applyFont="1" applyFill="1" applyBorder="1" applyAlignment="1">
      <alignment horizontal="center"/>
    </xf>
    <xf numFmtId="0" fontId="12" fillId="0" borderId="19" xfId="0" applyFont="1" applyBorder="1" applyAlignment="1">
      <alignment horizontal="center" wrapText="1"/>
    </xf>
    <xf numFmtId="0" fontId="12" fillId="0" borderId="0" xfId="0" applyFont="1" applyAlignment="1">
      <alignment horizontal="center" wrapText="1"/>
    </xf>
    <xf numFmtId="0" fontId="12" fillId="0" borderId="8" xfId="0" applyFont="1" applyBorder="1" applyAlignment="1">
      <alignment horizontal="center" wrapText="1"/>
    </xf>
    <xf numFmtId="0" fontId="12" fillId="0" borderId="20" xfId="0" applyFont="1" applyBorder="1" applyAlignment="1">
      <alignment horizontal="center" wrapText="1"/>
    </xf>
    <xf numFmtId="0" fontId="12" fillId="0" borderId="11" xfId="0" applyFont="1" applyBorder="1" applyAlignment="1">
      <alignment horizontal="center" wrapText="1"/>
    </xf>
    <xf numFmtId="0" fontId="12" fillId="0" borderId="16" xfId="0" applyFont="1" applyBorder="1" applyAlignment="1">
      <alignment horizontal="center" wrapText="1"/>
    </xf>
    <xf numFmtId="0" fontId="12" fillId="0" borderId="19" xfId="0" applyFont="1" applyBorder="1" applyAlignment="1">
      <alignment horizontal="center" vertical="top" wrapText="1"/>
    </xf>
    <xf numFmtId="0" fontId="12" fillId="0" borderId="0" xfId="0" applyFont="1" applyAlignment="1">
      <alignment horizontal="center" vertical="top" wrapText="1"/>
    </xf>
    <xf numFmtId="0" fontId="12" fillId="0" borderId="8" xfId="0" applyFont="1" applyBorder="1" applyAlignment="1">
      <alignment horizontal="center" vertical="top" wrapText="1"/>
    </xf>
    <xf numFmtId="0" fontId="12" fillId="0" borderId="20" xfId="0" applyFont="1" applyBorder="1" applyAlignment="1">
      <alignment horizontal="center" vertical="top" wrapText="1"/>
    </xf>
    <xf numFmtId="0" fontId="12" fillId="0" borderId="11" xfId="0" applyFont="1" applyBorder="1" applyAlignment="1">
      <alignment horizontal="center" vertical="top" wrapText="1"/>
    </xf>
    <xf numFmtId="0" fontId="12"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2" fillId="0" borderId="4" xfId="0" applyFont="1" applyBorder="1" applyAlignment="1">
      <alignment horizontal="center" wrapText="1"/>
    </xf>
    <xf numFmtId="0" fontId="12" fillId="0" borderId="5" xfId="0" applyFont="1" applyBorder="1" applyAlignment="1">
      <alignment horizontal="center" wrapText="1"/>
    </xf>
    <xf numFmtId="0" fontId="12"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0" fillId="0" borderId="0" xfId="0" applyAlignment="1">
      <alignment horizontal="center" wrapText="1"/>
    </xf>
    <xf numFmtId="0" fontId="12" fillId="0" borderId="1" xfId="0" applyFont="1" applyBorder="1" applyAlignment="1">
      <alignment horizontal="center"/>
    </xf>
    <xf numFmtId="0" fontId="12" fillId="2" borderId="37" xfId="0" applyFont="1" applyFill="1" applyBorder="1" applyAlignment="1">
      <alignment horizontal="center" vertical="center" textRotation="90" wrapText="1"/>
    </xf>
    <xf numFmtId="0" fontId="12" fillId="2" borderId="13" xfId="0" applyFont="1" applyFill="1" applyBorder="1" applyAlignment="1">
      <alignment horizontal="center" vertical="center" textRotation="90" wrapText="1"/>
    </xf>
    <xf numFmtId="0" fontId="12" fillId="2" borderId="14" xfId="0" applyFont="1" applyFill="1" applyBorder="1" applyAlignment="1">
      <alignment horizontal="center" vertical="center" textRotation="90" wrapText="1"/>
    </xf>
    <xf numFmtId="2" fontId="53" fillId="23" borderId="58" xfId="39" applyNumberFormat="1" applyFont="1" applyFill="1" applyBorder="1" applyAlignment="1">
      <alignment horizontal="center" vertical="center"/>
    </xf>
    <xf numFmtId="2" fontId="53" fillId="23" borderId="59" xfId="39" applyNumberFormat="1" applyFont="1" applyFill="1" applyBorder="1" applyAlignment="1">
      <alignment horizontal="center" vertical="center"/>
    </xf>
    <xf numFmtId="169" fontId="0" fillId="5" borderId="18" xfId="0" applyNumberFormat="1" applyFill="1" applyBorder="1" applyAlignment="1" applyProtection="1">
      <alignment horizontal="center" vertical="center"/>
      <protection locked="0"/>
    </xf>
  </cellXfs>
  <cellStyles count="41">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urrency 2" xfId="4" xr:uid="{00000000-0005-0000-0000-000006000000}"/>
    <cellStyle name="Currency 2 2" xfId="21" xr:uid="{0EEF1AA9-F31C-4DA3-AA1C-623F9133D6EB}"/>
    <cellStyle name="Currency 2 3" xfId="24" xr:uid="{4337EDB6-CBD7-4301-BAD2-45A03F8FFBB3}"/>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3 10 4" xfId="38" xr:uid="{4F4DB750-E4B7-4A70-A6D6-72E232E0EE44}"/>
    <cellStyle name="Normal 228" xfId="33" xr:uid="{83E602C7-3B8B-40C0-9F08-259F40E36540}"/>
    <cellStyle name="Normal 232" xfId="34" xr:uid="{9F05C433-66D2-4CC9-8C85-CF1FE762C5D8}"/>
    <cellStyle name="Normal 233" xfId="35" xr:uid="{AEFB5264-9817-44AF-B195-2F52341710F4}"/>
    <cellStyle name="Normal 3" xfId="28" xr:uid="{BA35DF3C-3E5F-4629-8643-DCF723FAF017}"/>
    <cellStyle name="Normal 58 4 3 5" xfId="39" xr:uid="{A8D12919-C486-4DFB-AF81-1AA542DC3D06}"/>
    <cellStyle name="Normal 58 4 3 6" xfId="40" xr:uid="{1B6411CC-1AAE-4E60-BB4D-FC13BC847DA0}"/>
    <cellStyle name="Normal 98" xfId="36" xr:uid="{8CC386FD-3CEA-4396-A67A-39DE6C7CFC7B}"/>
    <cellStyle name="Percent" xfId="9" builtinId="5"/>
    <cellStyle name="Percent 2" xfId="2" xr:uid="{00000000-0005-0000-0000-00000E000000}"/>
    <cellStyle name="Percent 2 2" xfId="19" xr:uid="{47D720D4-4204-4BF5-AABF-D67E791E1301}"/>
    <cellStyle name="Percent 2 3" xfId="26" xr:uid="{9AE7B663-DCFE-430D-9312-70609CAD0D17}"/>
    <cellStyle name="Percent 2 4" xfId="30" xr:uid="{70A8A3B3-F236-4892-A4E5-4E76201FF67D}"/>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0" defaultTableStyle="TableStyleMedium2" defaultPivotStyle="PivotStyleLight16"/>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295275</xdr:colOff>
      <xdr:row>4</xdr:row>
      <xdr:rowOff>38100</xdr:rowOff>
    </xdr:from>
    <xdr:to>
      <xdr:col>23</xdr:col>
      <xdr:colOff>582788</xdr:colOff>
      <xdr:row>18</xdr:row>
      <xdr:rowOff>87025</xdr:rowOff>
    </xdr:to>
    <xdr:pic>
      <xdr:nvPicPr>
        <xdr:cNvPr id="2" name="Picture 1">
          <a:extLst>
            <a:ext uri="{FF2B5EF4-FFF2-40B4-BE49-F238E27FC236}">
              <a16:creationId xmlns:a16="http://schemas.microsoft.com/office/drawing/2014/main" id="{4B92AAEB-1287-4FA4-905C-BFCF701A6AC9}"/>
            </a:ext>
          </a:extLst>
        </xdr:cNvPr>
        <xdr:cNvPicPr>
          <a:picLocks noChangeAspect="1"/>
        </xdr:cNvPicPr>
      </xdr:nvPicPr>
      <xdr:blipFill>
        <a:blip xmlns:r="http://schemas.openxmlformats.org/officeDocument/2006/relationships" r:embed="rId1"/>
        <a:stretch>
          <a:fillRect/>
        </a:stretch>
      </xdr:blipFill>
      <xdr:spPr>
        <a:xfrm>
          <a:off x="12258675" y="685800"/>
          <a:ext cx="5088113" cy="2487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419100</xdr:colOff>
      <xdr:row>4</xdr:row>
      <xdr:rowOff>47625</xdr:rowOff>
    </xdr:from>
    <xdr:to>
      <xdr:col>24</xdr:col>
      <xdr:colOff>20813</xdr:colOff>
      <xdr:row>18</xdr:row>
      <xdr:rowOff>96550</xdr:rowOff>
    </xdr:to>
    <xdr:pic>
      <xdr:nvPicPr>
        <xdr:cNvPr id="2" name="Picture 1">
          <a:extLst>
            <a:ext uri="{FF2B5EF4-FFF2-40B4-BE49-F238E27FC236}">
              <a16:creationId xmlns:a16="http://schemas.microsoft.com/office/drawing/2014/main" id="{EF16FBF1-E69F-4E43-8145-D96288C3A6A8}"/>
            </a:ext>
          </a:extLst>
        </xdr:cNvPr>
        <xdr:cNvPicPr>
          <a:picLocks noChangeAspect="1"/>
        </xdr:cNvPicPr>
      </xdr:nvPicPr>
      <xdr:blipFill>
        <a:blip xmlns:r="http://schemas.openxmlformats.org/officeDocument/2006/relationships" r:embed="rId1"/>
        <a:stretch>
          <a:fillRect/>
        </a:stretch>
      </xdr:blipFill>
      <xdr:spPr>
        <a:xfrm>
          <a:off x="12382500" y="695325"/>
          <a:ext cx="5088113" cy="24873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228600</xdr:colOff>
      <xdr:row>4</xdr:row>
      <xdr:rowOff>95250</xdr:rowOff>
    </xdr:from>
    <xdr:to>
      <xdr:col>23</xdr:col>
      <xdr:colOff>516113</xdr:colOff>
      <xdr:row>19</xdr:row>
      <xdr:rowOff>153700</xdr:rowOff>
    </xdr:to>
    <xdr:pic>
      <xdr:nvPicPr>
        <xdr:cNvPr id="2" name="Picture 1">
          <a:extLst>
            <a:ext uri="{FF2B5EF4-FFF2-40B4-BE49-F238E27FC236}">
              <a16:creationId xmlns:a16="http://schemas.microsoft.com/office/drawing/2014/main" id="{9084D71D-1C16-4445-BC0C-3F11C4651C07}"/>
            </a:ext>
          </a:extLst>
        </xdr:cNvPr>
        <xdr:cNvPicPr>
          <a:picLocks noChangeAspect="1"/>
        </xdr:cNvPicPr>
      </xdr:nvPicPr>
      <xdr:blipFill>
        <a:blip xmlns:r="http://schemas.openxmlformats.org/officeDocument/2006/relationships" r:embed="rId1"/>
        <a:stretch>
          <a:fillRect/>
        </a:stretch>
      </xdr:blipFill>
      <xdr:spPr>
        <a:xfrm>
          <a:off x="12192000" y="742950"/>
          <a:ext cx="5088113" cy="24873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228600</xdr:colOff>
      <xdr:row>4</xdr:row>
      <xdr:rowOff>95250</xdr:rowOff>
    </xdr:from>
    <xdr:to>
      <xdr:col>24</xdr:col>
      <xdr:colOff>516113</xdr:colOff>
      <xdr:row>21</xdr:row>
      <xdr:rowOff>1300</xdr:rowOff>
    </xdr:to>
    <xdr:pic>
      <xdr:nvPicPr>
        <xdr:cNvPr id="2" name="Picture 1">
          <a:extLst>
            <a:ext uri="{FF2B5EF4-FFF2-40B4-BE49-F238E27FC236}">
              <a16:creationId xmlns:a16="http://schemas.microsoft.com/office/drawing/2014/main" id="{BA788103-0AE1-4EF6-94A0-5C4DD0E53AD5}"/>
            </a:ext>
          </a:extLst>
        </xdr:cNvPr>
        <xdr:cNvPicPr>
          <a:picLocks noChangeAspect="1"/>
        </xdr:cNvPicPr>
      </xdr:nvPicPr>
      <xdr:blipFill>
        <a:blip xmlns:r="http://schemas.openxmlformats.org/officeDocument/2006/relationships" r:embed="rId1"/>
        <a:stretch>
          <a:fillRect/>
        </a:stretch>
      </xdr:blipFill>
      <xdr:spPr>
        <a:xfrm>
          <a:off x="12877800" y="742950"/>
          <a:ext cx="5088113" cy="2658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3.5"/>
  <cols>
    <col min="1" max="16384" width="9" style="41"/>
  </cols>
  <sheetData>
    <row r="6" spans="1:10" ht="14" thickBot="1"/>
    <row r="7" spans="1:10" ht="14" thickTop="1">
      <c r="A7" s="337" t="s">
        <v>0</v>
      </c>
      <c r="B7" s="337"/>
      <c r="C7" s="337"/>
      <c r="D7" s="337"/>
      <c r="E7" s="337"/>
      <c r="F7" s="337"/>
      <c r="G7" s="337"/>
      <c r="H7" s="337"/>
      <c r="I7" s="337"/>
      <c r="J7" s="337"/>
    </row>
    <row r="8" spans="1:10">
      <c r="A8" s="338"/>
      <c r="B8" s="338"/>
      <c r="C8" s="338"/>
      <c r="D8" s="338"/>
      <c r="E8" s="338"/>
      <c r="F8" s="338"/>
      <c r="G8" s="338"/>
      <c r="H8" s="338"/>
      <c r="I8" s="338"/>
      <c r="J8" s="338"/>
    </row>
    <row r="9" spans="1:10">
      <c r="A9" s="339"/>
      <c r="B9" s="339"/>
      <c r="C9" s="339"/>
      <c r="D9" s="339"/>
      <c r="E9" s="339"/>
      <c r="F9" s="339"/>
      <c r="G9" s="339"/>
      <c r="H9" s="339"/>
      <c r="I9" s="339"/>
      <c r="J9" s="339"/>
    </row>
    <row r="10" spans="1:10">
      <c r="A10" s="340" t="s">
        <v>1</v>
      </c>
      <c r="B10" s="341"/>
      <c r="C10" s="343"/>
      <c r="D10" s="344"/>
      <c r="E10" s="346" t="s">
        <v>2</v>
      </c>
      <c r="F10" s="346"/>
      <c r="G10" s="348"/>
      <c r="H10" s="348"/>
      <c r="I10" s="348"/>
      <c r="J10" s="348"/>
    </row>
    <row r="11" spans="1:10">
      <c r="A11" s="342"/>
      <c r="B11" s="342"/>
      <c r="C11" s="345"/>
      <c r="D11" s="345"/>
      <c r="E11" s="347"/>
      <c r="F11" s="347"/>
      <c r="G11" s="335"/>
      <c r="H11" s="335"/>
      <c r="I11" s="335"/>
      <c r="J11" s="335"/>
    </row>
    <row r="12" spans="1:10">
      <c r="A12" s="342"/>
      <c r="B12" s="342"/>
      <c r="C12" s="345"/>
      <c r="D12" s="345"/>
      <c r="E12" s="347"/>
      <c r="F12" s="347"/>
      <c r="G12" s="335"/>
      <c r="H12" s="335"/>
      <c r="I12" s="335"/>
      <c r="J12" s="335"/>
    </row>
    <row r="13" spans="1:10">
      <c r="A13" s="342"/>
      <c r="B13" s="342"/>
      <c r="C13" s="345"/>
      <c r="D13" s="345"/>
      <c r="E13" s="347"/>
      <c r="F13" s="347"/>
      <c r="G13" s="335"/>
      <c r="H13" s="335"/>
      <c r="I13" s="335"/>
      <c r="J13" s="335"/>
    </row>
    <row r="14" spans="1:10">
      <c r="A14" s="342"/>
      <c r="B14" s="342"/>
      <c r="C14" s="345"/>
      <c r="D14" s="345"/>
      <c r="E14" s="347" t="s">
        <v>3</v>
      </c>
      <c r="F14" s="347"/>
      <c r="G14" s="335" t="s">
        <v>4</v>
      </c>
      <c r="H14" s="335"/>
      <c r="I14" s="335"/>
      <c r="J14" s="335"/>
    </row>
    <row r="15" spans="1:10">
      <c r="A15" s="342"/>
      <c r="B15" s="342"/>
      <c r="C15" s="345"/>
      <c r="D15" s="345"/>
      <c r="E15" s="347"/>
      <c r="F15" s="347"/>
      <c r="G15" s="335"/>
      <c r="H15" s="335"/>
      <c r="I15" s="335"/>
      <c r="J15" s="335"/>
    </row>
    <row r="16" spans="1:10">
      <c r="A16" s="342"/>
      <c r="B16" s="342"/>
      <c r="C16" s="345"/>
      <c r="D16" s="345"/>
      <c r="E16" s="347"/>
      <c r="F16" s="347"/>
      <c r="G16" s="335"/>
      <c r="H16" s="335"/>
      <c r="I16" s="335"/>
      <c r="J16" s="335"/>
    </row>
    <row r="17" spans="1:10">
      <c r="A17" s="342"/>
      <c r="B17" s="342"/>
      <c r="C17" s="345"/>
      <c r="D17" s="345"/>
      <c r="E17" s="347"/>
      <c r="F17" s="347"/>
      <c r="G17" s="335"/>
      <c r="H17" s="335"/>
      <c r="I17" s="335"/>
      <c r="J17" s="335"/>
    </row>
    <row r="18" spans="1:10">
      <c r="A18" s="342"/>
      <c r="B18" s="342"/>
      <c r="C18" s="345"/>
      <c r="D18" s="345"/>
      <c r="E18" s="347" t="s">
        <v>5</v>
      </c>
      <c r="F18" s="347"/>
      <c r="G18" s="335"/>
      <c r="H18" s="335"/>
      <c r="I18" s="335"/>
      <c r="J18" s="335"/>
    </row>
    <row r="19" spans="1:10">
      <c r="A19" s="342"/>
      <c r="B19" s="342"/>
      <c r="C19" s="345"/>
      <c r="D19" s="345"/>
      <c r="E19" s="347"/>
      <c r="F19" s="347"/>
      <c r="G19" s="335"/>
      <c r="H19" s="335"/>
      <c r="I19" s="335"/>
      <c r="J19" s="335"/>
    </row>
    <row r="20" spans="1:10">
      <c r="A20" s="342"/>
      <c r="B20" s="342"/>
      <c r="C20" s="345"/>
      <c r="D20" s="345"/>
      <c r="E20" s="347"/>
      <c r="F20" s="347"/>
      <c r="G20" s="335"/>
      <c r="H20" s="335"/>
      <c r="I20" s="335"/>
      <c r="J20" s="335"/>
    </row>
    <row r="21" spans="1:10">
      <c r="A21" s="342"/>
      <c r="B21" s="342"/>
      <c r="C21" s="345"/>
      <c r="D21" s="345"/>
      <c r="E21" s="347"/>
      <c r="F21" s="347"/>
      <c r="G21" s="335"/>
      <c r="H21" s="335"/>
      <c r="I21" s="335"/>
      <c r="J21" s="335"/>
    </row>
    <row r="22" spans="1:10">
      <c r="A22" s="342"/>
      <c r="B22" s="342"/>
      <c r="C22" s="345"/>
      <c r="D22" s="345"/>
      <c r="E22" s="347" t="s">
        <v>6</v>
      </c>
      <c r="F22" s="347"/>
      <c r="G22" s="336"/>
      <c r="H22" s="335"/>
      <c r="I22" s="335"/>
      <c r="J22" s="335"/>
    </row>
    <row r="23" spans="1:10">
      <c r="A23" s="342"/>
      <c r="B23" s="342"/>
      <c r="C23" s="345"/>
      <c r="D23" s="345"/>
      <c r="E23" s="347"/>
      <c r="F23" s="347"/>
      <c r="G23" s="335"/>
      <c r="H23" s="335"/>
      <c r="I23" s="335"/>
      <c r="J23" s="335"/>
    </row>
    <row r="24" spans="1:10">
      <c r="A24" s="342"/>
      <c r="B24" s="342"/>
      <c r="C24" s="345"/>
      <c r="D24" s="345"/>
      <c r="E24" s="347"/>
      <c r="F24" s="347"/>
      <c r="G24" s="335"/>
      <c r="H24" s="335"/>
      <c r="I24" s="335"/>
      <c r="J24" s="335"/>
    </row>
    <row r="25" spans="1:10">
      <c r="A25" s="342"/>
      <c r="B25" s="342"/>
      <c r="C25" s="345"/>
      <c r="D25" s="345"/>
      <c r="E25" s="347"/>
      <c r="F25" s="347"/>
      <c r="G25" s="335"/>
      <c r="H25" s="335"/>
      <c r="I25" s="335"/>
      <c r="J25" s="335"/>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workbookViewId="0">
      <selection activeCell="A6" sqref="A6"/>
    </sheetView>
  </sheetViews>
  <sheetFormatPr defaultRowHeight="13.5"/>
  <cols>
    <col min="1" max="1" width="22" customWidth="1"/>
  </cols>
  <sheetData>
    <row r="1" spans="1:19">
      <c r="A1" s="4" t="s">
        <v>509</v>
      </c>
    </row>
    <row r="2" spans="1:19">
      <c r="A2" s="475" t="s">
        <v>510</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6" spans="1:19">
      <c r="A6" s="4" t="s">
        <v>511</v>
      </c>
    </row>
    <row r="19" spans="1:19">
      <c r="A19" s="4" t="s">
        <v>512</v>
      </c>
    </row>
    <row r="20" spans="1:19">
      <c r="A20" s="475" t="s">
        <v>513</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494</v>
      </c>
      <c r="B23" s="476" t="s">
        <v>514</v>
      </c>
      <c r="C23" s="476"/>
      <c r="D23" s="476"/>
      <c r="E23" s="476"/>
      <c r="F23" s="476"/>
      <c r="G23" s="476"/>
      <c r="H23" s="476"/>
      <c r="I23" s="476"/>
      <c r="J23" s="476"/>
      <c r="K23" s="476"/>
      <c r="L23" s="476"/>
      <c r="M23" s="476"/>
      <c r="N23" s="476"/>
      <c r="O23" s="476"/>
      <c r="P23" s="476"/>
      <c r="Q23" s="476"/>
      <c r="R23" s="476"/>
      <c r="S23" s="476"/>
    </row>
    <row r="24" spans="1:19">
      <c r="A24" s="158" t="s">
        <v>495</v>
      </c>
      <c r="B24" s="476" t="s">
        <v>515</v>
      </c>
      <c r="C24" s="476"/>
      <c r="D24" s="476"/>
      <c r="E24" s="476"/>
      <c r="F24" s="476"/>
      <c r="G24" s="476"/>
      <c r="H24" s="476"/>
      <c r="I24" s="476"/>
      <c r="J24" s="476"/>
      <c r="K24" s="476"/>
      <c r="L24" s="476"/>
      <c r="M24" s="476"/>
      <c r="N24" s="476"/>
      <c r="O24" s="476"/>
      <c r="P24" s="476"/>
      <c r="Q24" s="476"/>
      <c r="R24" s="476"/>
      <c r="S24" s="476"/>
    </row>
    <row r="25" spans="1:19">
      <c r="A25" s="159" t="s">
        <v>397</v>
      </c>
      <c r="B25" s="476" t="s">
        <v>516</v>
      </c>
      <c r="C25" s="476"/>
      <c r="D25" s="476"/>
      <c r="E25" s="476"/>
      <c r="F25" s="476"/>
      <c r="G25" s="476"/>
      <c r="H25" s="476"/>
      <c r="I25" s="476"/>
      <c r="J25" s="476"/>
      <c r="K25" s="476"/>
      <c r="L25" s="476"/>
      <c r="M25" s="476"/>
      <c r="N25" s="476"/>
      <c r="O25" s="476"/>
      <c r="P25" s="476"/>
      <c r="Q25" s="476"/>
      <c r="R25" s="476"/>
      <c r="S25" s="476"/>
    </row>
    <row r="26" spans="1:19">
      <c r="A26" s="159" t="s">
        <v>473</v>
      </c>
      <c r="B26" s="476" t="s">
        <v>516</v>
      </c>
      <c r="C26" s="476"/>
      <c r="D26" s="476"/>
      <c r="E26" s="476"/>
      <c r="F26" s="476"/>
      <c r="G26" s="476"/>
      <c r="H26" s="476"/>
      <c r="I26" s="476"/>
      <c r="J26" s="476"/>
      <c r="K26" s="476"/>
      <c r="L26" s="476"/>
      <c r="M26" s="476"/>
      <c r="N26" s="476"/>
      <c r="O26" s="476"/>
      <c r="P26" s="476"/>
      <c r="Q26" s="476"/>
      <c r="R26" s="476"/>
      <c r="S26" s="476"/>
    </row>
    <row r="27" spans="1:19">
      <c r="A27" s="159" t="s">
        <v>474</v>
      </c>
      <c r="B27" s="476" t="s">
        <v>516</v>
      </c>
      <c r="C27" s="476"/>
      <c r="D27" s="476"/>
      <c r="E27" s="476"/>
      <c r="F27" s="476"/>
      <c r="G27" s="476"/>
      <c r="H27" s="476"/>
      <c r="I27" s="476"/>
      <c r="J27" s="476"/>
      <c r="K27" s="476"/>
      <c r="L27" s="476"/>
      <c r="M27" s="476"/>
      <c r="N27" s="476"/>
      <c r="O27" s="476"/>
      <c r="P27" s="476"/>
      <c r="Q27" s="476"/>
      <c r="R27" s="476"/>
      <c r="S27" s="476"/>
    </row>
    <row r="31" spans="1:19">
      <c r="A31" s="4" t="s">
        <v>517</v>
      </c>
    </row>
    <row r="32" spans="1:19">
      <c r="A32" t="s">
        <v>518</v>
      </c>
    </row>
    <row r="34" spans="1:1">
      <c r="A34" s="4" t="s">
        <v>519</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A45" zoomScale="70" zoomScaleNormal="70" workbookViewId="0">
      <selection activeCell="C162" sqref="C150:C162"/>
    </sheetView>
  </sheetViews>
  <sheetFormatPr defaultColWidth="9" defaultRowHeight="13.5" outlineLevelRow="3"/>
  <cols>
    <col min="1" max="1" width="31.3828125" customWidth="1"/>
    <col min="2" max="2" width="32.84375" customWidth="1"/>
    <col min="3" max="3" width="41.1523437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40" t="s">
        <v>344</v>
      </c>
      <c r="J2" s="441"/>
      <c r="K2" s="441"/>
      <c r="L2" s="441"/>
      <c r="M2" s="441"/>
      <c r="N2" s="441"/>
      <c r="O2" s="441"/>
      <c r="P2" s="441"/>
      <c r="Q2" s="441"/>
      <c r="R2" s="441"/>
      <c r="S2" s="441"/>
      <c r="T2" s="441"/>
      <c r="U2" s="442"/>
    </row>
    <row r="3" spans="1:21" ht="13.5" customHeight="1" outlineLevel="1" thickBot="1">
      <c r="A3" s="3"/>
      <c r="B3" s="7"/>
      <c r="F3" s="24"/>
      <c r="G3" s="10"/>
      <c r="I3" s="443" t="s">
        <v>345</v>
      </c>
      <c r="J3" s="444"/>
      <c r="K3" s="444"/>
      <c r="L3" s="444"/>
      <c r="M3" s="444"/>
      <c r="N3" s="445"/>
      <c r="O3" s="1"/>
      <c r="P3" s="449" t="s">
        <v>346</v>
      </c>
      <c r="Q3" s="450"/>
      <c r="R3" s="450"/>
      <c r="S3" s="450"/>
      <c r="T3" s="450"/>
      <c r="U3" s="451"/>
    </row>
    <row r="4" spans="1:21" ht="56.25" customHeight="1" outlineLevel="1">
      <c r="A4" s="31" t="s">
        <v>163</v>
      </c>
      <c r="B4" s="327" t="s">
        <v>170</v>
      </c>
      <c r="E4" s="53" t="s">
        <v>347</v>
      </c>
      <c r="F4" s="91">
        <v>45632</v>
      </c>
      <c r="G4" s="28"/>
      <c r="H4" s="10"/>
      <c r="I4" s="446"/>
      <c r="J4" s="447"/>
      <c r="K4" s="447"/>
      <c r="L4" s="447"/>
      <c r="M4" s="447"/>
      <c r="N4" s="448"/>
      <c r="P4" s="452"/>
      <c r="Q4" s="453"/>
      <c r="R4" s="453"/>
      <c r="S4" s="453"/>
      <c r="T4" s="453"/>
      <c r="U4" s="454"/>
    </row>
    <row r="5" spans="1:21" outlineLevel="1">
      <c r="A5" s="13" t="s">
        <v>348</v>
      </c>
      <c r="B5" s="88" t="s">
        <v>349</v>
      </c>
      <c r="E5" s="14"/>
      <c r="H5" s="10"/>
      <c r="I5" s="455" t="s">
        <v>171</v>
      </c>
      <c r="J5" s="467"/>
      <c r="K5" s="467"/>
      <c r="L5" s="467"/>
      <c r="M5" s="467"/>
      <c r="N5" s="468"/>
      <c r="P5" s="455" t="s">
        <v>520</v>
      </c>
      <c r="Q5" s="467"/>
      <c r="R5" s="467"/>
      <c r="S5" s="467"/>
      <c r="T5" s="467"/>
      <c r="U5" s="468"/>
    </row>
    <row r="6" spans="1:21" outlineLevel="1">
      <c r="A6" s="13" t="s">
        <v>351</v>
      </c>
      <c r="B6" s="88" t="s">
        <v>352</v>
      </c>
      <c r="E6" s="53" t="s">
        <v>353</v>
      </c>
      <c r="F6" s="90" t="s">
        <v>354</v>
      </c>
      <c r="H6" s="10"/>
      <c r="I6" s="469"/>
      <c r="J6" s="470"/>
      <c r="K6" s="470"/>
      <c r="L6" s="470"/>
      <c r="M6" s="470"/>
      <c r="N6" s="471"/>
      <c r="P6" s="469"/>
      <c r="Q6" s="470"/>
      <c r="R6" s="470"/>
      <c r="S6" s="470"/>
      <c r="T6" s="470"/>
      <c r="U6" s="471"/>
    </row>
    <row r="7" spans="1:21" outlineLevel="1">
      <c r="A7" s="13" t="s">
        <v>355</v>
      </c>
      <c r="B7" s="88" t="s">
        <v>166</v>
      </c>
      <c r="E7" s="14"/>
      <c r="H7" s="10"/>
      <c r="I7" s="469"/>
      <c r="J7" s="470"/>
      <c r="K7" s="470"/>
      <c r="L7" s="470"/>
      <c r="M7" s="470"/>
      <c r="N7" s="471"/>
      <c r="P7" s="469"/>
      <c r="Q7" s="470"/>
      <c r="R7" s="470"/>
      <c r="S7" s="470"/>
      <c r="T7" s="470"/>
      <c r="U7" s="471"/>
    </row>
    <row r="8" spans="1:21" ht="41" outlineLevel="1" thickBot="1">
      <c r="A8" s="34" t="s">
        <v>357</v>
      </c>
      <c r="B8" s="89" t="s">
        <v>358</v>
      </c>
      <c r="E8" s="14"/>
      <c r="H8" s="10"/>
      <c r="I8" s="469"/>
      <c r="J8" s="470"/>
      <c r="K8" s="470"/>
      <c r="L8" s="470"/>
      <c r="M8" s="470"/>
      <c r="N8" s="471"/>
      <c r="P8" s="469"/>
      <c r="Q8" s="470"/>
      <c r="R8" s="470"/>
      <c r="S8" s="470"/>
      <c r="T8" s="470"/>
      <c r="U8" s="471"/>
    </row>
    <row r="9" spans="1:21" outlineLevel="1">
      <c r="E9" s="14"/>
      <c r="H9" s="10"/>
      <c r="I9" s="469"/>
      <c r="J9" s="470"/>
      <c r="K9" s="470"/>
      <c r="L9" s="470"/>
      <c r="M9" s="470"/>
      <c r="N9" s="471"/>
      <c r="P9" s="469"/>
      <c r="Q9" s="470"/>
      <c r="R9" s="470"/>
      <c r="S9" s="470"/>
      <c r="T9" s="470"/>
      <c r="U9" s="471"/>
    </row>
    <row r="10" spans="1:21" ht="14" outlineLevel="1" thickBot="1">
      <c r="A10" s="32" t="s">
        <v>359</v>
      </c>
      <c r="B10" s="35">
        <f>Baseline!B10</f>
        <v>2027</v>
      </c>
      <c r="E10" s="14"/>
      <c r="H10" s="10"/>
      <c r="I10" s="469"/>
      <c r="J10" s="470"/>
      <c r="K10" s="470"/>
      <c r="L10" s="470"/>
      <c r="M10" s="470"/>
      <c r="N10" s="471"/>
      <c r="P10" s="469"/>
      <c r="Q10" s="470"/>
      <c r="R10" s="470"/>
      <c r="S10" s="470"/>
      <c r="T10" s="470"/>
      <c r="U10" s="471"/>
    </row>
    <row r="11" spans="1:21" outlineLevel="1">
      <c r="A11" s="16"/>
      <c r="H11" s="10"/>
      <c r="I11" s="469"/>
      <c r="J11" s="470"/>
      <c r="K11" s="470"/>
      <c r="L11" s="470"/>
      <c r="M11" s="470"/>
      <c r="N11" s="471"/>
      <c r="P11" s="469"/>
      <c r="Q11" s="470"/>
      <c r="R11" s="470"/>
      <c r="S11" s="470"/>
      <c r="T11" s="470"/>
      <c r="U11" s="471"/>
    </row>
    <row r="12" spans="1:21" ht="40.5" outlineLevel="1">
      <c r="A12" s="26" t="s">
        <v>360</v>
      </c>
      <c r="B12" s="26" t="s">
        <v>361</v>
      </c>
      <c r="C12" s="26" t="s">
        <v>362</v>
      </c>
      <c r="D12" s="26" t="s">
        <v>363</v>
      </c>
      <c r="E12" s="26" t="s">
        <v>364</v>
      </c>
      <c r="F12" s="26" t="s">
        <v>365</v>
      </c>
      <c r="G12" s="26" t="s">
        <v>366</v>
      </c>
      <c r="I12" s="469"/>
      <c r="J12" s="470"/>
      <c r="K12" s="470"/>
      <c r="L12" s="470"/>
      <c r="M12" s="470"/>
      <c r="N12" s="471"/>
      <c r="P12" s="469"/>
      <c r="Q12" s="470"/>
      <c r="R12" s="470"/>
      <c r="S12" s="470"/>
      <c r="T12" s="470"/>
      <c r="U12" s="471"/>
    </row>
    <row r="13" spans="1:21" outlineLevel="1">
      <c r="A13" s="58">
        <v>2035</v>
      </c>
      <c r="B13" s="21">
        <f t="shared" ref="B13:B18" si="0">INDEX($E$204:$AW$204,1,MATCH($A13,$E$53:$BB$53,0))</f>
        <v>-314.44298478726671</v>
      </c>
      <c r="C13" s="21">
        <f>B13-Baseline!B13</f>
        <v>1.1435513682210967</v>
      </c>
      <c r="D13" s="21">
        <f t="shared" ref="D13:D18" si="1">INDEX($E$205:$AW$205,1,MATCH($A13,$E$53:$BB$53,0))</f>
        <v>-231.20075530584836</v>
      </c>
      <c r="E13" s="21">
        <f>D13-Baseline!D13</f>
        <v>-7.0331405507594695</v>
      </c>
      <c r="F13" s="21">
        <f t="shared" ref="F13:F18" si="2">INDEX($E$206:$AW$206,1,MATCH($A13,$E$53:$BB$53,0))</f>
        <v>-397.69365850720118</v>
      </c>
      <c r="G13" s="21">
        <f>F13-Baseline!F13</f>
        <v>9.3106999856987045</v>
      </c>
      <c r="I13" s="469"/>
      <c r="J13" s="470"/>
      <c r="K13" s="470"/>
      <c r="L13" s="470"/>
      <c r="M13" s="470"/>
      <c r="N13" s="471"/>
      <c r="P13" s="469"/>
      <c r="Q13" s="470"/>
      <c r="R13" s="470"/>
      <c r="S13" s="470"/>
      <c r="T13" s="470"/>
      <c r="U13" s="471"/>
    </row>
    <row r="14" spans="1:21" outlineLevel="1">
      <c r="A14" s="58">
        <v>2040</v>
      </c>
      <c r="B14" s="21">
        <f t="shared" si="0"/>
        <v>-467.78919898077424</v>
      </c>
      <c r="C14" s="21">
        <f>B14-Baseline!B14</f>
        <v>10.479230003925352</v>
      </c>
      <c r="D14" s="21">
        <f t="shared" si="1"/>
        <v>-342.99068016257502</v>
      </c>
      <c r="E14" s="21">
        <f>D14-Baseline!D14</f>
        <v>-4.2467445912046173</v>
      </c>
      <c r="F14" s="21">
        <f t="shared" si="2"/>
        <v>-592.71289569356452</v>
      </c>
      <c r="G14" s="21">
        <f>F14-Baseline!F14</f>
        <v>25.214028951227078</v>
      </c>
      <c r="I14" s="469"/>
      <c r="J14" s="470"/>
      <c r="K14" s="470"/>
      <c r="L14" s="470"/>
      <c r="M14" s="470"/>
      <c r="N14" s="471"/>
      <c r="P14" s="469"/>
      <c r="Q14" s="470"/>
      <c r="R14" s="470"/>
      <c r="S14" s="470"/>
      <c r="T14" s="470"/>
      <c r="U14" s="471"/>
    </row>
    <row r="15" spans="1:21" outlineLevel="1">
      <c r="A15" s="58">
        <v>2045</v>
      </c>
      <c r="B15" s="21">
        <f t="shared" si="0"/>
        <v>-608.49589889652759</v>
      </c>
      <c r="C15" s="21">
        <f>B15-Baseline!B15</f>
        <v>24.843948428330009</v>
      </c>
      <c r="D15" s="21">
        <f t="shared" si="1"/>
        <v>-443.58958522215244</v>
      </c>
      <c r="E15" s="21">
        <f>D15-Baseline!D15</f>
        <v>3.7621195752623748</v>
      </c>
      <c r="F15" s="21">
        <f t="shared" si="2"/>
        <v>-773.47073197775319</v>
      </c>
      <c r="G15" s="21">
        <f>F15-Baseline!F15</f>
        <v>45.92562889532735</v>
      </c>
      <c r="I15" s="469"/>
      <c r="J15" s="470"/>
      <c r="K15" s="470"/>
      <c r="L15" s="470"/>
      <c r="M15" s="470"/>
      <c r="N15" s="471"/>
      <c r="P15" s="469"/>
      <c r="Q15" s="470"/>
      <c r="R15" s="470"/>
      <c r="S15" s="470"/>
      <c r="T15" s="470"/>
      <c r="U15" s="471"/>
    </row>
    <row r="16" spans="1:21" outlineLevel="1">
      <c r="A16" s="58">
        <v>2050</v>
      </c>
      <c r="B16" s="21">
        <f t="shared" si="0"/>
        <v>-739.30193989259237</v>
      </c>
      <c r="C16" s="21">
        <f>B16-Baseline!B16</f>
        <v>42.31284440465754</v>
      </c>
      <c r="D16" s="21">
        <f t="shared" si="1"/>
        <v>-535.71640514772787</v>
      </c>
      <c r="E16" s="21">
        <f>D16-Baseline!D16</f>
        <v>15.06462453470624</v>
      </c>
      <c r="F16" s="21">
        <f t="shared" si="2"/>
        <v>-942.8623405698338</v>
      </c>
      <c r="G16" s="21">
        <f>F16-Baseline!F16</f>
        <v>69.545977491715576</v>
      </c>
      <c r="I16" s="469"/>
      <c r="J16" s="470"/>
      <c r="K16" s="470"/>
      <c r="L16" s="470"/>
      <c r="M16" s="470"/>
      <c r="N16" s="471"/>
      <c r="P16" s="469"/>
      <c r="Q16" s="470"/>
      <c r="R16" s="470"/>
      <c r="S16" s="470"/>
      <c r="T16" s="470"/>
      <c r="U16" s="471"/>
    </row>
    <row r="17" spans="1:21" outlineLevel="1">
      <c r="A17" s="58">
        <v>2060</v>
      </c>
      <c r="B17" s="21">
        <f t="shared" si="0"/>
        <v>-982.26876220964243</v>
      </c>
      <c r="C17" s="21">
        <f>B17-Baseline!B17</f>
        <v>78.814395887958085</v>
      </c>
      <c r="D17" s="21">
        <f t="shared" si="1"/>
        <v>-705.22950174834386</v>
      </c>
      <c r="E17" s="21">
        <f>D17-Baseline!D17</f>
        <v>39.737525241052026</v>
      </c>
      <c r="F17" s="21">
        <f t="shared" si="2"/>
        <v>-1258.6018622917159</v>
      </c>
      <c r="G17" s="21">
        <f>F17-Baseline!F17</f>
        <v>117.76638491348695</v>
      </c>
      <c r="I17" s="469"/>
      <c r="J17" s="470"/>
      <c r="K17" s="470"/>
      <c r="L17" s="470"/>
      <c r="M17" s="470"/>
      <c r="N17" s="471"/>
      <c r="P17" s="469"/>
      <c r="Q17" s="470"/>
      <c r="R17" s="470"/>
      <c r="S17" s="470"/>
      <c r="T17" s="470"/>
      <c r="U17" s="471"/>
    </row>
    <row r="18" spans="1:21" outlineLevel="1">
      <c r="A18" s="58">
        <v>2070</v>
      </c>
      <c r="B18" s="21">
        <f t="shared" si="0"/>
        <v>-1214.5122433189131</v>
      </c>
      <c r="C18" s="21">
        <f>B18-Baseline!B18</f>
        <v>114.52772364719976</v>
      </c>
      <c r="D18" s="21">
        <f t="shared" si="1"/>
        <v>-867.2205753634255</v>
      </c>
      <c r="E18" s="21">
        <f>D18-Baseline!D18</f>
        <v>63.960865161155311</v>
      </c>
      <c r="F18" s="21">
        <f t="shared" si="2"/>
        <v>-1559.8920617580766</v>
      </c>
      <c r="G18" s="21">
        <f>F18-Baseline!F18</f>
        <v>164.7723973576999</v>
      </c>
      <c r="I18" s="472"/>
      <c r="J18" s="473"/>
      <c r="K18" s="473"/>
      <c r="L18" s="473"/>
      <c r="M18" s="473"/>
      <c r="N18" s="474"/>
      <c r="P18" s="472"/>
      <c r="Q18" s="473"/>
      <c r="R18" s="473"/>
      <c r="S18" s="473"/>
      <c r="T18" s="473"/>
      <c r="U18" s="474"/>
    </row>
    <row r="19" spans="1:21" ht="14" outlineLevel="1" thickBot="1">
      <c r="A19" s="430"/>
      <c r="B19" s="430"/>
      <c r="I19" s="250"/>
      <c r="J19" s="251"/>
      <c r="K19" s="251"/>
      <c r="L19" s="251"/>
      <c r="M19" s="251"/>
      <c r="N19" s="251"/>
      <c r="P19" s="249"/>
      <c r="Q19" s="249"/>
      <c r="R19" s="249"/>
      <c r="S19" s="249"/>
      <c r="T19" s="249"/>
      <c r="U19" s="232"/>
    </row>
    <row r="20" spans="1:21" ht="26.25" customHeight="1" outlineLevel="1">
      <c r="A20" s="54" t="s">
        <v>367</v>
      </c>
      <c r="B20" s="55">
        <f>Baseline!B20</f>
        <v>1</v>
      </c>
      <c r="E20" s="154"/>
      <c r="I20" s="464" t="s">
        <v>368</v>
      </c>
      <c r="J20" s="465"/>
      <c r="K20" s="465"/>
      <c r="L20" s="465"/>
      <c r="M20" s="465"/>
      <c r="N20" s="466"/>
      <c r="P20" s="464" t="s">
        <v>369</v>
      </c>
      <c r="Q20" s="465"/>
      <c r="R20" s="465"/>
      <c r="S20" s="465"/>
      <c r="T20" s="465"/>
      <c r="U20" s="466"/>
    </row>
    <row r="21" spans="1:21" ht="12.75" customHeight="1" outlineLevel="1">
      <c r="A21" s="154"/>
      <c r="B21" s="155"/>
      <c r="I21" s="455" t="s">
        <v>370</v>
      </c>
      <c r="J21" s="467"/>
      <c r="K21" s="467"/>
      <c r="L21" s="467"/>
      <c r="M21" s="467"/>
      <c r="N21" s="468"/>
      <c r="P21" s="455" t="s">
        <v>172</v>
      </c>
      <c r="Q21" s="456"/>
      <c r="R21" s="456"/>
      <c r="S21" s="456"/>
      <c r="T21" s="456"/>
      <c r="U21" s="457"/>
    </row>
    <row r="22" spans="1:21" ht="12.75" customHeight="1" outlineLevel="1">
      <c r="A22" s="154"/>
      <c r="B22" s="155"/>
      <c r="I22" s="469"/>
      <c r="J22" s="470"/>
      <c r="K22" s="470"/>
      <c r="L22" s="470"/>
      <c r="M22" s="470"/>
      <c r="N22" s="471"/>
      <c r="P22" s="458"/>
      <c r="Q22" s="459"/>
      <c r="R22" s="459"/>
      <c r="S22" s="459"/>
      <c r="T22" s="459"/>
      <c r="U22" s="460"/>
    </row>
    <row r="23" spans="1:21" outlineLevel="1">
      <c r="A23" s="154"/>
      <c r="B23" s="412" t="s">
        <v>371</v>
      </c>
      <c r="C23" s="413"/>
      <c r="D23" s="413"/>
      <c r="E23" s="413"/>
      <c r="F23" s="413"/>
      <c r="G23" s="414"/>
      <c r="I23" s="469"/>
      <c r="J23" s="470"/>
      <c r="K23" s="470"/>
      <c r="L23" s="470"/>
      <c r="M23" s="470"/>
      <c r="N23" s="471"/>
      <c r="P23" s="458"/>
      <c r="Q23" s="459"/>
      <c r="R23" s="459"/>
      <c r="S23" s="459"/>
      <c r="T23" s="459"/>
      <c r="U23" s="460"/>
    </row>
    <row r="24" spans="1:21" outlineLevel="1">
      <c r="B24" s="17">
        <v>2027</v>
      </c>
      <c r="C24" s="17">
        <v>2028</v>
      </c>
      <c r="D24" s="17">
        <v>2029</v>
      </c>
      <c r="E24" s="17">
        <v>2030</v>
      </c>
      <c r="F24" s="17">
        <v>2031</v>
      </c>
      <c r="G24" s="17" t="s">
        <v>372</v>
      </c>
      <c r="I24" s="469"/>
      <c r="J24" s="470"/>
      <c r="K24" s="470"/>
      <c r="L24" s="470"/>
      <c r="M24" s="470"/>
      <c r="N24" s="471"/>
      <c r="P24" s="458"/>
      <c r="Q24" s="459"/>
      <c r="R24" s="459"/>
      <c r="S24" s="459"/>
      <c r="T24" s="459"/>
      <c r="U24" s="460"/>
    </row>
    <row r="25" spans="1:21" ht="14" outlineLevel="1" thickBot="1">
      <c r="B25" s="30" t="s">
        <v>373</v>
      </c>
      <c r="C25" s="30" t="s">
        <v>373</v>
      </c>
      <c r="D25" s="30" t="s">
        <v>373</v>
      </c>
      <c r="E25" s="30" t="s">
        <v>373</v>
      </c>
      <c r="F25" s="30" t="s">
        <v>373</v>
      </c>
      <c r="G25" s="30" t="s">
        <v>373</v>
      </c>
      <c r="I25" s="469"/>
      <c r="J25" s="470"/>
      <c r="K25" s="470"/>
      <c r="L25" s="470"/>
      <c r="M25" s="470"/>
      <c r="N25" s="471"/>
      <c r="P25" s="458"/>
      <c r="Q25" s="459"/>
      <c r="R25" s="459"/>
      <c r="S25" s="459"/>
      <c r="T25" s="459"/>
      <c r="U25" s="460"/>
    </row>
    <row r="26" spans="1:21" outlineLevel="1">
      <c r="A26" s="54" t="s">
        <v>374</v>
      </c>
      <c r="B26" s="21">
        <f>E64</f>
        <v>-7.7629353707831541</v>
      </c>
      <c r="C26" s="21">
        <f>F64</f>
        <v>-8.2404904571155093</v>
      </c>
      <c r="D26" s="21">
        <f>G64</f>
        <v>-8.7849300916818862</v>
      </c>
      <c r="E26" s="21">
        <f>H64</f>
        <v>-9.3372758883054914</v>
      </c>
      <c r="F26" s="21">
        <f>I64</f>
        <v>-9.8297609015865017</v>
      </c>
      <c r="G26" s="21">
        <f>SUM(J64:BB64)</f>
        <v>0</v>
      </c>
      <c r="I26" s="469"/>
      <c r="J26" s="470"/>
      <c r="K26" s="470"/>
      <c r="L26" s="470"/>
      <c r="M26" s="470"/>
      <c r="N26" s="471"/>
      <c r="P26" s="458"/>
      <c r="Q26" s="459"/>
      <c r="R26" s="459"/>
      <c r="S26" s="459"/>
      <c r="T26" s="459"/>
      <c r="U26" s="460"/>
    </row>
    <row r="27" spans="1:21" outlineLevel="1">
      <c r="A27" s="54" t="s">
        <v>375</v>
      </c>
      <c r="B27" s="21">
        <f>E71+E77</f>
        <v>-3.5076575656736999</v>
      </c>
      <c r="C27" s="21">
        <f>F71+F77</f>
        <v>-3.4523457820952395</v>
      </c>
      <c r="D27" s="21">
        <f>G71+G77</f>
        <v>-3.3952705082502161</v>
      </c>
      <c r="E27" s="21">
        <f>H71+H77</f>
        <v>-3.3363856253275692</v>
      </c>
      <c r="F27" s="21">
        <f>I71+I77</f>
        <v>-3.2756434608696732</v>
      </c>
      <c r="G27" s="21">
        <f>SUM(J71:BB71)+SUM(J77:BB77)</f>
        <v>-192.10794106930723</v>
      </c>
      <c r="I27" s="469"/>
      <c r="J27" s="470"/>
      <c r="K27" s="470"/>
      <c r="L27" s="470"/>
      <c r="M27" s="470"/>
      <c r="N27" s="471"/>
      <c r="P27" s="458"/>
      <c r="Q27" s="459"/>
      <c r="R27" s="459"/>
      <c r="S27" s="459"/>
      <c r="T27" s="459"/>
      <c r="U27" s="460"/>
    </row>
    <row r="28" spans="1:21" outlineLevel="1">
      <c r="A28" s="154"/>
      <c r="B28" s="248"/>
      <c r="C28" s="248"/>
      <c r="D28" s="248"/>
      <c r="E28" s="248"/>
      <c r="F28" s="248"/>
      <c r="G28" s="248"/>
      <c r="I28" s="469"/>
      <c r="J28" s="470"/>
      <c r="K28" s="470"/>
      <c r="L28" s="470"/>
      <c r="M28" s="470"/>
      <c r="N28" s="471"/>
      <c r="P28" s="458"/>
      <c r="Q28" s="459"/>
      <c r="R28" s="459"/>
      <c r="S28" s="459"/>
      <c r="T28" s="459"/>
      <c r="U28" s="460"/>
    </row>
    <row r="29" spans="1:21" ht="14" outlineLevel="1" thickBot="1">
      <c r="A29" s="154"/>
      <c r="B29" s="248"/>
      <c r="C29" s="248"/>
      <c r="D29" s="248"/>
      <c r="E29" s="248"/>
      <c r="F29" s="248"/>
      <c r="G29" s="248"/>
      <c r="I29" s="469"/>
      <c r="J29" s="470"/>
      <c r="K29" s="470"/>
      <c r="L29" s="470"/>
      <c r="M29" s="470"/>
      <c r="N29" s="471"/>
      <c r="P29" s="458"/>
      <c r="Q29" s="459"/>
      <c r="R29" s="459"/>
      <c r="S29" s="459"/>
      <c r="T29" s="459"/>
      <c r="U29" s="460"/>
    </row>
    <row r="30" spans="1:21" ht="14" outlineLevel="1" thickBot="1">
      <c r="A30" s="308"/>
      <c r="B30" s="309" t="s">
        <v>376</v>
      </c>
      <c r="C30" s="310" t="s">
        <v>377</v>
      </c>
      <c r="D30" s="416" t="s">
        <v>330</v>
      </c>
      <c r="E30" s="417"/>
      <c r="F30" s="417"/>
      <c r="G30" s="418"/>
      <c r="I30" s="469"/>
      <c r="J30" s="470"/>
      <c r="K30" s="470"/>
      <c r="L30" s="470"/>
      <c r="M30" s="470"/>
      <c r="N30" s="471"/>
      <c r="P30" s="458"/>
      <c r="Q30" s="459"/>
      <c r="R30" s="459"/>
      <c r="S30" s="459"/>
      <c r="T30" s="459"/>
      <c r="U30" s="460"/>
    </row>
    <row r="31" spans="1:21" outlineLevel="1">
      <c r="A31" s="436" t="s">
        <v>378</v>
      </c>
      <c r="B31" s="328" t="s">
        <v>379</v>
      </c>
      <c r="C31" s="307">
        <f>27.9*5</f>
        <v>139.5</v>
      </c>
      <c r="D31" s="438" t="s">
        <v>521</v>
      </c>
      <c r="E31" s="438"/>
      <c r="F31" s="438"/>
      <c r="G31" s="439"/>
      <c r="I31" s="469"/>
      <c r="J31" s="470"/>
      <c r="K31" s="470"/>
      <c r="L31" s="470"/>
      <c r="M31" s="470"/>
      <c r="N31" s="471"/>
      <c r="P31" s="458"/>
      <c r="Q31" s="459"/>
      <c r="R31" s="459"/>
      <c r="S31" s="459"/>
      <c r="T31" s="459"/>
      <c r="U31" s="460"/>
    </row>
    <row r="32" spans="1:21" outlineLevel="1">
      <c r="A32" s="436"/>
      <c r="B32" s="312"/>
      <c r="C32" s="252"/>
      <c r="D32" s="421"/>
      <c r="E32" s="421"/>
      <c r="F32" s="421"/>
      <c r="G32" s="422"/>
      <c r="I32" s="469"/>
      <c r="J32" s="470"/>
      <c r="K32" s="470"/>
      <c r="L32" s="470"/>
      <c r="M32" s="470"/>
      <c r="N32" s="471"/>
      <c r="P32" s="458"/>
      <c r="Q32" s="459"/>
      <c r="R32" s="459"/>
      <c r="S32" s="459"/>
      <c r="T32" s="459"/>
      <c r="U32" s="460"/>
    </row>
    <row r="33" spans="1:21" outlineLevel="1">
      <c r="A33" s="436"/>
      <c r="B33" s="312"/>
      <c r="C33" s="252"/>
      <c r="D33" s="421"/>
      <c r="E33" s="421"/>
      <c r="F33" s="421"/>
      <c r="G33" s="422"/>
      <c r="I33" s="469"/>
      <c r="J33" s="470"/>
      <c r="K33" s="470"/>
      <c r="L33" s="470"/>
      <c r="M33" s="470"/>
      <c r="N33" s="471"/>
      <c r="P33" s="458"/>
      <c r="Q33" s="459"/>
      <c r="R33" s="459"/>
      <c r="S33" s="459"/>
      <c r="T33" s="459"/>
      <c r="U33" s="460"/>
    </row>
    <row r="34" spans="1:21" outlineLevel="1">
      <c r="A34" s="436"/>
      <c r="B34" s="312"/>
      <c r="C34" s="252"/>
      <c r="D34" s="421"/>
      <c r="E34" s="421"/>
      <c r="F34" s="421"/>
      <c r="G34" s="422"/>
      <c r="I34" s="469"/>
      <c r="J34" s="470"/>
      <c r="K34" s="470"/>
      <c r="L34" s="470"/>
      <c r="M34" s="470"/>
      <c r="N34" s="471"/>
      <c r="P34" s="458"/>
      <c r="Q34" s="459"/>
      <c r="R34" s="459"/>
      <c r="S34" s="459"/>
      <c r="T34" s="459"/>
      <c r="U34" s="460"/>
    </row>
    <row r="35" spans="1:21" outlineLevel="1">
      <c r="A35" s="436"/>
      <c r="B35" s="312"/>
      <c r="C35" s="252"/>
      <c r="D35" s="421"/>
      <c r="E35" s="421"/>
      <c r="F35" s="421"/>
      <c r="G35" s="422"/>
      <c r="I35" s="469"/>
      <c r="J35" s="470"/>
      <c r="K35" s="470"/>
      <c r="L35" s="470"/>
      <c r="M35" s="470"/>
      <c r="N35" s="471"/>
      <c r="P35" s="458"/>
      <c r="Q35" s="459"/>
      <c r="R35" s="459"/>
      <c r="S35" s="459"/>
      <c r="T35" s="459"/>
      <c r="U35" s="460"/>
    </row>
    <row r="36" spans="1:21" outlineLevel="1">
      <c r="A36" s="436"/>
      <c r="B36" s="312"/>
      <c r="C36" s="252"/>
      <c r="D36" s="421"/>
      <c r="E36" s="421"/>
      <c r="F36" s="421"/>
      <c r="G36" s="422"/>
      <c r="I36" s="469"/>
      <c r="J36" s="470"/>
      <c r="K36" s="470"/>
      <c r="L36" s="470"/>
      <c r="M36" s="470"/>
      <c r="N36" s="471"/>
      <c r="P36" s="458"/>
      <c r="Q36" s="459"/>
      <c r="R36" s="459"/>
      <c r="S36" s="459"/>
      <c r="T36" s="459"/>
      <c r="U36" s="460"/>
    </row>
    <row r="37" spans="1:21" outlineLevel="1">
      <c r="A37" s="436"/>
      <c r="B37" s="312"/>
      <c r="C37" s="252"/>
      <c r="D37" s="421"/>
      <c r="E37" s="421"/>
      <c r="F37" s="421"/>
      <c r="G37" s="422"/>
      <c r="I37" s="469"/>
      <c r="J37" s="470"/>
      <c r="K37" s="470"/>
      <c r="L37" s="470"/>
      <c r="M37" s="470"/>
      <c r="N37" s="471"/>
      <c r="P37" s="458"/>
      <c r="Q37" s="459"/>
      <c r="R37" s="459"/>
      <c r="S37" s="459"/>
      <c r="T37" s="459"/>
      <c r="U37" s="460"/>
    </row>
    <row r="38" spans="1:21" outlineLevel="1">
      <c r="A38" s="436"/>
      <c r="B38" s="312"/>
      <c r="C38" s="252"/>
      <c r="D38" s="421"/>
      <c r="E38" s="421"/>
      <c r="F38" s="421"/>
      <c r="G38" s="422"/>
      <c r="I38" s="469"/>
      <c r="J38" s="470"/>
      <c r="K38" s="470"/>
      <c r="L38" s="470"/>
      <c r="M38" s="470"/>
      <c r="N38" s="471"/>
      <c r="P38" s="458"/>
      <c r="Q38" s="459"/>
      <c r="R38" s="459"/>
      <c r="S38" s="459"/>
      <c r="T38" s="459"/>
      <c r="U38" s="460"/>
    </row>
    <row r="39" spans="1:21" outlineLevel="1">
      <c r="A39" s="436"/>
      <c r="B39" s="312"/>
      <c r="C39" s="252"/>
      <c r="D39" s="421"/>
      <c r="E39" s="421"/>
      <c r="F39" s="421"/>
      <c r="G39" s="422"/>
      <c r="I39" s="469"/>
      <c r="J39" s="470"/>
      <c r="K39" s="470"/>
      <c r="L39" s="470"/>
      <c r="M39" s="470"/>
      <c r="N39" s="471"/>
      <c r="P39" s="458"/>
      <c r="Q39" s="459"/>
      <c r="R39" s="459"/>
      <c r="S39" s="459"/>
      <c r="T39" s="459"/>
      <c r="U39" s="460"/>
    </row>
    <row r="40" spans="1:21" ht="14" outlineLevel="1" thickBot="1">
      <c r="A40" s="437"/>
      <c r="B40" s="313"/>
      <c r="C40" s="314"/>
      <c r="D40" s="419"/>
      <c r="E40" s="419"/>
      <c r="F40" s="419"/>
      <c r="G40" s="420"/>
      <c r="I40" s="469"/>
      <c r="J40" s="470"/>
      <c r="K40" s="470"/>
      <c r="L40" s="470"/>
      <c r="M40" s="470"/>
      <c r="N40" s="471"/>
      <c r="P40" s="458"/>
      <c r="Q40" s="459"/>
      <c r="R40" s="459"/>
      <c r="S40" s="459"/>
      <c r="T40" s="459"/>
      <c r="U40" s="460"/>
    </row>
    <row r="41" spans="1:21" outlineLevel="1">
      <c r="A41" s="154"/>
      <c r="B41" s="248"/>
      <c r="C41" s="248"/>
      <c r="D41" s="248"/>
      <c r="E41" s="248"/>
      <c r="F41" s="248"/>
      <c r="G41" s="248"/>
      <c r="I41" s="469"/>
      <c r="J41" s="470"/>
      <c r="K41" s="470"/>
      <c r="L41" s="470"/>
      <c r="M41" s="470"/>
      <c r="N41" s="471"/>
      <c r="P41" s="458"/>
      <c r="Q41" s="459"/>
      <c r="R41" s="459"/>
      <c r="S41" s="459"/>
      <c r="T41" s="459"/>
      <c r="U41" s="460"/>
    </row>
    <row r="42" spans="1:21" outlineLevel="1">
      <c r="A42" s="154"/>
      <c r="B42" s="248"/>
      <c r="C42" s="248"/>
      <c r="D42" s="248"/>
      <c r="E42" s="248"/>
      <c r="F42" s="248"/>
      <c r="G42" s="248"/>
      <c r="I42" s="469"/>
      <c r="J42" s="470"/>
      <c r="K42" s="470"/>
      <c r="L42" s="470"/>
      <c r="M42" s="470"/>
      <c r="N42" s="471"/>
      <c r="P42" s="458"/>
      <c r="Q42" s="459"/>
      <c r="R42" s="459"/>
      <c r="S42" s="459"/>
      <c r="T42" s="459"/>
      <c r="U42" s="460"/>
    </row>
    <row r="43" spans="1:21" outlineLevel="1">
      <c r="A43" s="154"/>
      <c r="B43" s="248"/>
      <c r="C43" s="248"/>
      <c r="D43" s="248"/>
      <c r="E43" s="248"/>
      <c r="F43" s="248"/>
      <c r="G43" s="248"/>
      <c r="I43" s="469"/>
      <c r="J43" s="470"/>
      <c r="K43" s="470"/>
      <c r="L43" s="470"/>
      <c r="M43" s="470"/>
      <c r="N43" s="471"/>
      <c r="P43" s="458"/>
      <c r="Q43" s="459"/>
      <c r="R43" s="459"/>
      <c r="S43" s="459"/>
      <c r="T43" s="459"/>
      <c r="U43" s="460"/>
    </row>
    <row r="44" spans="1:21" outlineLevel="1">
      <c r="A44" s="154"/>
      <c r="B44" s="248"/>
      <c r="C44" s="248"/>
      <c r="D44" s="248"/>
      <c r="E44" s="248"/>
      <c r="F44" s="248"/>
      <c r="G44" s="248"/>
      <c r="I44" s="469"/>
      <c r="J44" s="470"/>
      <c r="K44" s="470"/>
      <c r="L44" s="470"/>
      <c r="M44" s="470"/>
      <c r="N44" s="471"/>
      <c r="P44" s="458"/>
      <c r="Q44" s="459"/>
      <c r="R44" s="459"/>
      <c r="S44" s="459"/>
      <c r="T44" s="459"/>
      <c r="U44" s="460"/>
    </row>
    <row r="45" spans="1:21" outlineLevel="1">
      <c r="A45" s="154"/>
      <c r="B45" s="248"/>
      <c r="C45" s="248"/>
      <c r="D45" s="248"/>
      <c r="E45" s="248"/>
      <c r="F45" s="248"/>
      <c r="G45" s="248"/>
      <c r="I45" s="472"/>
      <c r="J45" s="473"/>
      <c r="K45" s="473"/>
      <c r="L45" s="473"/>
      <c r="M45" s="473"/>
      <c r="N45" s="474"/>
      <c r="P45" s="461"/>
      <c r="Q45" s="462"/>
      <c r="R45" s="462"/>
      <c r="S45" s="462"/>
      <c r="T45" s="462"/>
      <c r="U45" s="463"/>
    </row>
    <row r="46" spans="1:21" outlineLevel="1">
      <c r="A46" s="154"/>
      <c r="B46" s="248"/>
      <c r="C46" s="248"/>
      <c r="D46" s="248"/>
      <c r="E46" s="248"/>
      <c r="F46" s="248"/>
      <c r="G46" s="248"/>
    </row>
    <row r="47" spans="1:21">
      <c r="A47" s="154"/>
      <c r="B47" s="155"/>
    </row>
    <row r="48" spans="1:21" ht="15">
      <c r="A48" s="12" t="s">
        <v>381</v>
      </c>
    </row>
    <row r="49" spans="1:54" ht="15" outlineLevel="1">
      <c r="A49" s="12"/>
      <c r="AV49" s="295">
        <f>100*AW49</f>
        <v>9.6618357487922718E-2</v>
      </c>
      <c r="AW49" s="294">
        <f>1/45/23</f>
        <v>9.6618357487922714E-4</v>
      </c>
    </row>
    <row r="50" spans="1:54" ht="14" outlineLevel="1" thickBot="1">
      <c r="A50" s="4" t="s">
        <v>382</v>
      </c>
    </row>
    <row r="51" spans="1:54" outlineLevel="2">
      <c r="B51" s="19"/>
      <c r="C51" s="19"/>
      <c r="D51" s="19"/>
      <c r="E51" s="423" t="s">
        <v>277</v>
      </c>
      <c r="F51" s="411"/>
      <c r="G51" s="411"/>
      <c r="H51" s="411"/>
      <c r="I51" s="411"/>
      <c r="J51" s="411" t="s">
        <v>278</v>
      </c>
      <c r="K51" s="411"/>
      <c r="L51" s="411"/>
      <c r="M51" s="411"/>
      <c r="N51" s="411"/>
      <c r="O51" s="411" t="s">
        <v>279</v>
      </c>
      <c r="P51" s="411"/>
      <c r="Q51" s="411"/>
      <c r="R51" s="411"/>
      <c r="S51" s="411"/>
      <c r="T51" s="411" t="s">
        <v>280</v>
      </c>
      <c r="U51" s="411"/>
      <c r="V51" s="411"/>
      <c r="W51" s="411"/>
      <c r="X51" s="411"/>
      <c r="Y51" s="411" t="s">
        <v>383</v>
      </c>
      <c r="Z51" s="411"/>
      <c r="AA51" s="411"/>
      <c r="AB51" s="411"/>
      <c r="AC51" s="411"/>
      <c r="AD51" s="411" t="s">
        <v>384</v>
      </c>
      <c r="AE51" s="411"/>
      <c r="AF51" s="411"/>
      <c r="AG51" s="411"/>
      <c r="AH51" s="411"/>
      <c r="AI51" s="411" t="s">
        <v>385</v>
      </c>
      <c r="AJ51" s="411"/>
      <c r="AK51" s="411"/>
      <c r="AL51" s="411"/>
      <c r="AM51" s="411"/>
      <c r="AN51" s="411" t="s">
        <v>386</v>
      </c>
      <c r="AO51" s="411"/>
      <c r="AP51" s="411"/>
      <c r="AQ51" s="411"/>
      <c r="AR51" s="411"/>
      <c r="AS51" s="411" t="s">
        <v>387</v>
      </c>
      <c r="AT51" s="411"/>
      <c r="AU51" s="411"/>
      <c r="AV51" s="411"/>
      <c r="AW51" s="411"/>
      <c r="AX51" s="411" t="s">
        <v>388</v>
      </c>
      <c r="AY51" s="411"/>
      <c r="AZ51" s="411"/>
      <c r="BA51" s="411"/>
      <c r="BB51" s="41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1" t="s">
        <v>390</v>
      </c>
      <c r="B54" s="127" t="s">
        <v>299</v>
      </c>
      <c r="C54" s="127" t="s">
        <v>288</v>
      </c>
      <c r="D54" s="124" t="s">
        <v>391</v>
      </c>
      <c r="E54" s="242">
        <f>('Option_1 Workings'!G$8/3)*-1</f>
        <v>-2.3549360238143415</v>
      </c>
      <c r="F54" s="242">
        <f>('Option_1 Workings'!H$8/3)*-1</f>
        <v>-2.4894085737246328</v>
      </c>
      <c r="G54" s="242">
        <f>('Option_1 Workings'!I$8/3)*-1</f>
        <v>-2.6432887005613082</v>
      </c>
      <c r="H54" s="242">
        <f>('Option_1 Workings'!J$8/3)*-1</f>
        <v>-2.7997352447524122</v>
      </c>
      <c r="I54" s="242">
        <f>('Option_1 Workings'!K$8/3)*-1</f>
        <v>-2.9378184096564062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32"/>
      <c r="B55" s="36" t="s">
        <v>301</v>
      </c>
      <c r="C55" s="121" t="s">
        <v>288</v>
      </c>
      <c r="D55" s="2" t="s">
        <v>391</v>
      </c>
      <c r="E55" s="241">
        <f>('Option_1 Workings'!$G$8/3)*-1</f>
        <v>-2.3549360238143415</v>
      </c>
      <c r="F55" s="241">
        <f>('Option_1 Workings'!H$8/3)*-1</f>
        <v>-2.4894085737246328</v>
      </c>
      <c r="G55" s="241">
        <f>('Option_1 Workings'!I$8/3)*-1</f>
        <v>-2.6432887005613082</v>
      </c>
      <c r="H55" s="241">
        <f>('Option_1 Workings'!J$8/3)*-1</f>
        <v>-2.7997352447524122</v>
      </c>
      <c r="I55" s="241">
        <f>('Option_1 Workings'!K$8/3)*-1</f>
        <v>-2.9378184096564062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2"/>
      <c r="B56" s="36" t="s">
        <v>303</v>
      </c>
      <c r="C56" s="121" t="s">
        <v>288</v>
      </c>
      <c r="D56" s="2" t="s">
        <v>391</v>
      </c>
      <c r="E56" s="241">
        <f>('Option_1 Workings'!$G$8/3)*-1</f>
        <v>-2.3549360238143415</v>
      </c>
      <c r="F56" s="241">
        <f>('Option_1 Workings'!H$8/3)*-1</f>
        <v>-2.4894085737246328</v>
      </c>
      <c r="G56" s="241">
        <f>('Option_1 Workings'!I$8/3)*-1</f>
        <v>-2.6432887005613082</v>
      </c>
      <c r="H56" s="241">
        <f>('Option_1 Workings'!J$8/3)*-1</f>
        <v>-2.7997352447524122</v>
      </c>
      <c r="I56" s="241">
        <f>('Option_1 Workings'!K$8/3)*-1</f>
        <v>-2.9378184096564062</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2"/>
      <c r="B57" s="36" t="s">
        <v>308</v>
      </c>
      <c r="C57" s="121" t="s">
        <v>288</v>
      </c>
      <c r="D57" s="2" t="s">
        <v>391</v>
      </c>
      <c r="E57" s="241">
        <f>'Option_1 Workings'!G9*-1</f>
        <v>-0.69812729934012863</v>
      </c>
      <c r="F57" s="241">
        <f>'Option_1 Workings'!H9*-1</f>
        <v>-0.77226473594161138</v>
      </c>
      <c r="G57" s="241">
        <f>'Option_1 Workings'!I9*-1</f>
        <v>-0.85506398999796218</v>
      </c>
      <c r="H57" s="241">
        <f>'Option_1 Workings'!J9*-1</f>
        <v>-0.93807015404825478</v>
      </c>
      <c r="I57" s="241">
        <f>'Option_1 Workings'!K9*-1</f>
        <v>-1.0163056726172841</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2"/>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2"/>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2"/>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2"/>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2"/>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2"/>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3"/>
      <c r="B64" s="122" t="s">
        <v>392</v>
      </c>
      <c r="C64" s="296" t="s">
        <v>393</v>
      </c>
      <c r="D64" s="123" t="s">
        <v>391</v>
      </c>
      <c r="E64" s="23">
        <f>SUM(E54:E63)</f>
        <v>-7.7629353707831541</v>
      </c>
      <c r="F64" s="23">
        <f t="shared" ref="F64:BB64" si="3">SUM(F54:F63)</f>
        <v>-8.2404904571155093</v>
      </c>
      <c r="G64" s="23">
        <f t="shared" si="3"/>
        <v>-8.7849300916818862</v>
      </c>
      <c r="H64" s="23">
        <f t="shared" si="3"/>
        <v>-9.3372758883054914</v>
      </c>
      <c r="I64" s="23">
        <f t="shared" si="3"/>
        <v>-9.8297609015865017</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4"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5"/>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5"/>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5"/>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5"/>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6"/>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4" t="s">
        <v>396</v>
      </c>
      <c r="B75" s="127" t="s">
        <v>397</v>
      </c>
      <c r="C75" s="274"/>
      <c r="D75" s="124" t="s">
        <v>391</v>
      </c>
      <c r="E75" s="275">
        <f>-E158*'Fixed Data'!$B$27/10^2</f>
        <v>-3.5076575656736999</v>
      </c>
      <c r="F75" s="275">
        <f>-F158*'Fixed Data'!$B$27/10^2</f>
        <v>-3.4523457820952395</v>
      </c>
      <c r="G75" s="275">
        <f>-G158*'Fixed Data'!$B$27/10^2</f>
        <v>-3.3952705082502161</v>
      </c>
      <c r="H75" s="275">
        <f>-H158*'Fixed Data'!$B$27/10^2</f>
        <v>-3.3363856253275692</v>
      </c>
      <c r="I75" s="275">
        <f>-I158*'Fixed Data'!$B$27/10^2</f>
        <v>-3.2756434608696732</v>
      </c>
      <c r="J75" s="275">
        <f>-J158*'Fixed Data'!$B$27/10^2</f>
        <v>-3.2129947256648475</v>
      </c>
      <c r="K75" s="275">
        <f>-K158*'Fixed Data'!$B$27/10^2</f>
        <v>-3.250323274211111</v>
      </c>
      <c r="L75" s="275">
        <f>-L158*'Fixed Data'!$B$27/10^2</f>
        <v>-3.288219195999023</v>
      </c>
      <c r="M75" s="275">
        <f>-M158*'Fixed Data'!$B$27/10^2</f>
        <v>-3.3266952665410225</v>
      </c>
      <c r="N75" s="275">
        <f>-N158*'Fixed Data'!$B$27/10^2</f>
        <v>-3.3657646490099102</v>
      </c>
      <c r="O75" s="275">
        <f>-O158*'Fixed Data'!$B$27/10^2</f>
        <v>-3.4054409130208403</v>
      </c>
      <c r="P75" s="275">
        <f>-P158*'Fixed Data'!$B$27/10^2</f>
        <v>-3.4457380443979559</v>
      </c>
      <c r="Q75" s="275">
        <f>-Q158*'Fixed Data'!$B$27/10^2</f>
        <v>-3.4866704609512684</v>
      </c>
      <c r="R75" s="275">
        <f>-R158*'Fixed Data'!$B$27/10^2</f>
        <v>-3.5282530267509715</v>
      </c>
      <c r="S75" s="275">
        <f>-S158*'Fixed Data'!$B$27/10^2</f>
        <v>-3.5705010701581519</v>
      </c>
      <c r="T75" s="275">
        <f>-T158*'Fixed Data'!$B$27/10^2</f>
        <v>-3.6134303980991116</v>
      </c>
      <c r="U75" s="275">
        <f>-U158*'Fixed Data'!$B$27/10^2</f>
        <v>-3.6570573140960749</v>
      </c>
      <c r="V75" s="275">
        <f>-V158*'Fixed Data'!$B$27/10^2</f>
        <v>-3.7013986332927913</v>
      </c>
      <c r="W75" s="275">
        <f>-W158*'Fixed Data'!$B$27/10^2</f>
        <v>-3.7464717034903634</v>
      </c>
      <c r="X75" s="275">
        <f>-X158*'Fixed Data'!$B$27/10^2</f>
        <v>-3.7922944239292415</v>
      </c>
      <c r="Y75" s="275">
        <f>-Y158*'Fixed Data'!$B$27/10^2</f>
        <v>-3.8388852610661024</v>
      </c>
      <c r="Z75" s="275">
        <f>-Z158*'Fixed Data'!$B$27/10^2</f>
        <v>-3.8862632741173577</v>
      </c>
      <c r="AA75" s="275">
        <f>-AA158*'Fixed Data'!$B$27/10^2</f>
        <v>-3.9344481300847525</v>
      </c>
      <c r="AB75" s="275">
        <f>-AB158*'Fixed Data'!$B$27/10^2</f>
        <v>-3.9834601315527123</v>
      </c>
      <c r="AC75" s="275">
        <f>-AC158*'Fixed Data'!$B$27/10^2</f>
        <v>-4.0333202339677809</v>
      </c>
      <c r="AD75" s="275">
        <f>-AD158*'Fixed Data'!$B$27/10^2</f>
        <v>-4.0840500711821326</v>
      </c>
      <c r="AE75" s="275">
        <f>-AE158*'Fixed Data'!$B$27/10^2</f>
        <v>-4.1356719794945249</v>
      </c>
      <c r="AF75" s="275">
        <f>-AF158*'Fixed Data'!$B$27/10^2</f>
        <v>-4.1882090239450873</v>
      </c>
      <c r="AG75" s="275">
        <f>-AG158*'Fixed Data'!$B$27/10^2</f>
        <v>-4.2416850216049973</v>
      </c>
      <c r="AH75" s="275">
        <f>-AH158*'Fixed Data'!$B$27/10^2</f>
        <v>-4.2961245701251087</v>
      </c>
      <c r="AI75" s="275">
        <f>-AI158*'Fixed Data'!$B$27/10^2</f>
        <v>-4.3515530740307504</v>
      </c>
      <c r="AJ75" s="275">
        <f>-AJ158*'Fixed Data'!$B$27/10^2</f>
        <v>-4.4079967770267441</v>
      </c>
      <c r="AK75" s="275">
        <f>-AK158*'Fixed Data'!$B$27/10^2</f>
        <v>-4.4654827890434872</v>
      </c>
      <c r="AL75" s="275">
        <f>-AL158*'Fixed Data'!$B$27/10^2</f>
        <v>-4.5240391162881393</v>
      </c>
      <c r="AM75" s="275">
        <f>-AM158*'Fixed Data'!$B$27/10^2</f>
        <v>-4.5836946973060488</v>
      </c>
      <c r="AN75" s="275">
        <f>-AN158*'Fixed Data'!$B$27/10^2</f>
        <v>-4.6444794330319494</v>
      </c>
      <c r="AO75" s="275">
        <f>-AO158*'Fixed Data'!$B$27/10^2</f>
        <v>-4.706424223602661</v>
      </c>
      <c r="AP75" s="275">
        <f>-AP158*'Fixed Data'!$B$27/10^2</f>
        <v>-4.7695610021646857</v>
      </c>
      <c r="AQ75" s="275">
        <f>-AQ158*'Fixed Data'!$B$27/10^2</f>
        <v>-4.8339227739407526</v>
      </c>
      <c r="AR75" s="275">
        <f>-AR158*'Fixed Data'!$B$27/10^2</f>
        <v>-4.8995436537938044</v>
      </c>
      <c r="AS75" s="275">
        <f>-AS158*'Fixed Data'!$B$27/10^2</f>
        <v>-4.966458905293555</v>
      </c>
      <c r="AT75" s="275">
        <f>-AT158*'Fixed Data'!$B$27/10^2</f>
        <v>-5.0347049850419809</v>
      </c>
      <c r="AU75" s="275">
        <f>-AU158*'Fixed Data'!$B$27/10^2</f>
        <v>-5.1043195824911605</v>
      </c>
      <c r="AV75" s="275">
        <f>-AV158*'Fixed Data'!$B$27/10^2</f>
        <v>-5.1753416672738934</v>
      </c>
      <c r="AW75" s="275">
        <f>-AW158*'Fixed Data'!$B$27/10^2</f>
        <v>-5.2478115320266481</v>
      </c>
      <c r="AX75" s="275">
        <f>-AX158*'Fixed Data'!$B$27/10^2</f>
        <v>-5.3217708442278715</v>
      </c>
      <c r="AY75" s="275">
        <f>-AY158*'Fixed Data'!$B$27/10^2</f>
        <v>-5.3972626935286074</v>
      </c>
      <c r="AZ75" s="275">
        <f>-AZ158*'Fixed Data'!$B$27/10^2</f>
        <v>-5.4743316420882389</v>
      </c>
      <c r="BA75" s="275">
        <f>-BA158*'Fixed Data'!$B$27/10^2</f>
        <v>-5.5530237809204834</v>
      </c>
      <c r="BB75" s="275">
        <f>-BB158*'Fixed Data'!$B$27/10^2</f>
        <v>-5.6328470994325217</v>
      </c>
    </row>
    <row r="76" spans="1:54" ht="19.5" customHeight="1" outlineLevel="2">
      <c r="A76" s="425"/>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6"/>
      <c r="B77" s="273" t="s">
        <v>398</v>
      </c>
      <c r="C77" s="271"/>
      <c r="D77" s="123" t="s">
        <v>391</v>
      </c>
      <c r="E77" s="23">
        <f t="shared" ref="E77:AJ77" si="5">SUM(E75:E76)</f>
        <v>-3.5076575656736999</v>
      </c>
      <c r="F77" s="23">
        <f t="shared" si="5"/>
        <v>-3.4523457820952395</v>
      </c>
      <c r="G77" s="23">
        <f t="shared" si="5"/>
        <v>-3.3952705082502161</v>
      </c>
      <c r="H77" s="23">
        <f t="shared" si="5"/>
        <v>-3.3363856253275692</v>
      </c>
      <c r="I77" s="23">
        <f t="shared" si="5"/>
        <v>-3.2756434608696732</v>
      </c>
      <c r="J77" s="23">
        <f t="shared" si="5"/>
        <v>-3.2129947256648475</v>
      </c>
      <c r="K77" s="23">
        <f t="shared" si="5"/>
        <v>-3.250323274211111</v>
      </c>
      <c r="L77" s="23">
        <f t="shared" si="5"/>
        <v>-3.288219195999023</v>
      </c>
      <c r="M77" s="23">
        <f t="shared" si="5"/>
        <v>-3.3266952665410225</v>
      </c>
      <c r="N77" s="23">
        <f t="shared" si="5"/>
        <v>-3.3657646490099102</v>
      </c>
      <c r="O77" s="23">
        <f t="shared" si="5"/>
        <v>-3.4054409130208403</v>
      </c>
      <c r="P77" s="23">
        <f t="shared" si="5"/>
        <v>-3.4457380443979559</v>
      </c>
      <c r="Q77" s="23">
        <f t="shared" si="5"/>
        <v>-3.4866704609512684</v>
      </c>
      <c r="R77" s="23">
        <f t="shared" si="5"/>
        <v>-3.5282530267509715</v>
      </c>
      <c r="S77" s="23">
        <f t="shared" si="5"/>
        <v>-3.5705010701581519</v>
      </c>
      <c r="T77" s="23">
        <f t="shared" si="5"/>
        <v>-3.6134303980991116</v>
      </c>
      <c r="U77" s="23">
        <f t="shared" si="5"/>
        <v>-3.6570573140960749</v>
      </c>
      <c r="V77" s="23">
        <f t="shared" si="5"/>
        <v>-3.7013986332927913</v>
      </c>
      <c r="W77" s="23">
        <f t="shared" si="5"/>
        <v>-3.7464717034903634</v>
      </c>
      <c r="X77" s="23">
        <f t="shared" si="5"/>
        <v>-3.7922944239292415</v>
      </c>
      <c r="Y77" s="23">
        <f t="shared" si="5"/>
        <v>-3.8388852610661024</v>
      </c>
      <c r="Z77" s="23">
        <f t="shared" si="5"/>
        <v>-3.8862632741173577</v>
      </c>
      <c r="AA77" s="23">
        <f t="shared" si="5"/>
        <v>-3.9344481300847525</v>
      </c>
      <c r="AB77" s="23">
        <f t="shared" si="5"/>
        <v>-3.9834601315527123</v>
      </c>
      <c r="AC77" s="23">
        <f t="shared" si="5"/>
        <v>-4.0333202339677809</v>
      </c>
      <c r="AD77" s="23">
        <f t="shared" si="5"/>
        <v>-4.0840500711821326</v>
      </c>
      <c r="AE77" s="23">
        <f t="shared" si="5"/>
        <v>-4.1356719794945249</v>
      </c>
      <c r="AF77" s="23">
        <f t="shared" si="5"/>
        <v>-4.1882090239450873</v>
      </c>
      <c r="AG77" s="23">
        <f t="shared" si="5"/>
        <v>-4.2416850216049973</v>
      </c>
      <c r="AH77" s="23">
        <f t="shared" si="5"/>
        <v>-4.2961245701251087</v>
      </c>
      <c r="AI77" s="23">
        <f t="shared" si="5"/>
        <v>-4.3515530740307504</v>
      </c>
      <c r="AJ77" s="23">
        <f t="shared" si="5"/>
        <v>-4.4079967770267441</v>
      </c>
      <c r="AK77" s="23">
        <f t="shared" ref="AK77:BB77" si="6">SUM(AK75:AK76)</f>
        <v>-4.4654827890434872</v>
      </c>
      <c r="AL77" s="23">
        <f t="shared" si="6"/>
        <v>-4.5240391162881393</v>
      </c>
      <c r="AM77" s="23">
        <f t="shared" si="6"/>
        <v>-4.5836946973060488</v>
      </c>
      <c r="AN77" s="23">
        <f t="shared" si="6"/>
        <v>-4.6444794330319494</v>
      </c>
      <c r="AO77" s="23">
        <f t="shared" si="6"/>
        <v>-4.706424223602661</v>
      </c>
      <c r="AP77" s="23">
        <f t="shared" si="6"/>
        <v>-4.7695610021646857</v>
      </c>
      <c r="AQ77" s="23">
        <f t="shared" si="6"/>
        <v>-4.8339227739407526</v>
      </c>
      <c r="AR77" s="23">
        <f t="shared" si="6"/>
        <v>-4.8995436537938044</v>
      </c>
      <c r="AS77" s="23">
        <f t="shared" si="6"/>
        <v>-4.966458905293555</v>
      </c>
      <c r="AT77" s="23">
        <f t="shared" si="6"/>
        <v>-5.0347049850419809</v>
      </c>
      <c r="AU77" s="23">
        <f t="shared" si="6"/>
        <v>-5.1043195824911605</v>
      </c>
      <c r="AV77" s="23">
        <f t="shared" si="6"/>
        <v>-5.1753416672738934</v>
      </c>
      <c r="AW77" s="23">
        <f t="shared" si="6"/>
        <v>-5.2478115320266481</v>
      </c>
      <c r="AX77" s="23">
        <f t="shared" si="6"/>
        <v>-5.3217708442278715</v>
      </c>
      <c r="AY77" s="23">
        <f t="shared" si="6"/>
        <v>-5.3972626935286074</v>
      </c>
      <c r="AZ77" s="23">
        <f t="shared" si="6"/>
        <v>-5.4743316420882389</v>
      </c>
      <c r="BA77" s="23">
        <f t="shared" si="6"/>
        <v>-5.5530237809204834</v>
      </c>
      <c r="BB77" s="255">
        <f t="shared" si="6"/>
        <v>-5.6328470994325217</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-7.7629353707831541</v>
      </c>
      <c r="F82" s="21">
        <f t="shared" si="8"/>
        <v>-8.2404904571155093</v>
      </c>
      <c r="G82" s="21">
        <f t="shared" si="8"/>
        <v>-8.7849300916818862</v>
      </c>
      <c r="H82" s="21">
        <f t="shared" si="8"/>
        <v>-9.3372758883054914</v>
      </c>
      <c r="I82" s="21">
        <f t="shared" si="8"/>
        <v>-9.8297609015865017</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-0.64691128089859617</v>
      </c>
      <c r="G84" s="21">
        <f>IF($E$82&lt;0,(IF(2050-F$80&lt;=0,0,(2/(2050-F$80+1))*(1-(SUM($E84:F84)/$E$82))*$E$82*'Fixed Data'!D$52)),0)</f>
        <v>-0.61878470346822234</v>
      </c>
      <c r="H84" s="21">
        <f>IF($E$82&lt;0,(IF(2050-G$80&lt;=0,0,(2/(2050-G$80+1))*(1-(SUM($E84:G84)/$E$82))*$E$82*'Fixed Data'!E$52)),0)</f>
        <v>-0.59065812603784862</v>
      </c>
      <c r="I84" s="21">
        <f>IF($E$82&lt;0,(IF(2050-H$80&lt;=0,0,(2/(2050-H$80+1))*(1-(SUM($E84:H84)/$E$82))*$E$82*'Fixed Data'!F$52)),0)</f>
        <v>-0.56253154860747501</v>
      </c>
      <c r="J84" s="21">
        <f>IF($E$82&lt;0,(IF(2050-I$80&lt;=0,0,(2/(2050-I$80+1))*(1-(SUM($E84:I84)/$E$82))*$E$82*'Fixed Data'!G$52)),0)</f>
        <v>-0.53440497117710117</v>
      </c>
      <c r="K84" s="21">
        <f>IF($E$82&lt;0,(IF(2050-J$80&lt;=0,0,(2/(2050-J$80+1))*(1-(SUM($E84:J84)/$E$82))*$E$82*'Fixed Data'!H$52)),0)</f>
        <v>-0.50627839374672745</v>
      </c>
      <c r="L84" s="21">
        <f>IF($E$82&lt;0,(IF(2050-K$80&lt;=0,0,(2/(2050-K$80+1))*(1-(SUM($E84:K84)/$E$82))*$E$82*'Fixed Data'!I$52)),0)</f>
        <v>-0.47815181631635367</v>
      </c>
      <c r="M84" s="21">
        <f>IF($E$82&lt;0,(IF(2050-L$80&lt;=0,0,(2/(2050-L$80+1))*(1-(SUM($E84:L84)/$E$82))*$E$82*'Fixed Data'!J$52)),0)</f>
        <v>-0.45002523888598001</v>
      </c>
      <c r="N84" s="21">
        <f>IF($E$82&lt;0,(IF(2050-M$80&lt;=0,0,(2/(2050-M$80+1))*(1-(SUM($E84:M84)/$E$82))*$E$82*'Fixed Data'!K$52)),0)</f>
        <v>-0.42189866145560612</v>
      </c>
      <c r="O84" s="21">
        <f>IF($E$82&lt;0,(IF(2050-N$80&lt;=0,0,(2/(2050-N$80+1))*(1-(SUM($E84:N84)/$E$82))*$E$82*'Fixed Data'!L$52)),0)</f>
        <v>-0.39377208402523239</v>
      </c>
      <c r="P84" s="21">
        <f>IF($E$82&lt;0,(IF(2050-O$80&lt;=0,0,(2/(2050-O$80+1))*(1-(SUM($E84:O84)/$E$82))*$E$82*'Fixed Data'!M$52)),0)</f>
        <v>-0.36564550659485862</v>
      </c>
      <c r="Q84" s="21">
        <f>IF($E$82&lt;0,(IF(2050-P$80&lt;=0,0,(2/(2050-P$80+1))*(1-(SUM($E84:P84)/$E$82))*$E$82*'Fixed Data'!N$52)),0)</f>
        <v>-0.337518929164485</v>
      </c>
      <c r="R84" s="21">
        <f>IF($E$82&lt;0,(IF(2050-Q$80&lt;=0,0,(2/(2050-Q$80+1))*(1-(SUM($E84:Q84)/$E$82))*$E$82*'Fixed Data'!O$52)),0)</f>
        <v>-0.30939235173411112</v>
      </c>
      <c r="S84" s="21">
        <f>IF($E$82&lt;0,(IF(2050-R$80&lt;=0,0,(2/(2050-R$80+1))*(1-(SUM($E84:R84)/$E$82))*$E$82*'Fixed Data'!P$52)),0)</f>
        <v>-0.2812657743037375</v>
      </c>
      <c r="T84" s="21">
        <f>IF($E$82&lt;0,(IF(2050-S$80&lt;=0,0,(2/(2050-S$80+1))*(1-(SUM($E84:S84)/$E$82))*$E$82*'Fixed Data'!Q$52)),0)</f>
        <v>-0.25313919687336367</v>
      </c>
      <c r="U84" s="21">
        <f>IF($E$82&lt;0,(IF(2050-T$80&lt;=0,0,(2/(2050-T$80+1))*(1-(SUM($E84:T84)/$E$82))*$E$82*'Fixed Data'!R$52)),0)</f>
        <v>-0.22501261944298981</v>
      </c>
      <c r="V84" s="21">
        <f>IF($E$82&lt;0,(IF(2050-U$80&lt;=0,0,(2/(2050-U$80+1))*(1-(SUM($E84:U84)/$E$82))*$E$82*'Fixed Data'!S$52)),0)</f>
        <v>-0.19688604201261625</v>
      </c>
      <c r="W84" s="21">
        <f>IF($E$82&lt;0,(IF(2050-V$80&lt;=0,0,(2/(2050-V$80+1))*(1-(SUM($E84:V84)/$E$82))*$E$82*'Fixed Data'!T$52)),0)</f>
        <v>-0.16875946458224222</v>
      </c>
      <c r="X84" s="21">
        <f>IF($E$82&lt;0,(IF(2050-W$80&lt;=0,0,(2/(2050-W$80+1))*(1-(SUM($E84:W84)/$E$82))*$E$82*'Fixed Data'!U$52)),0)</f>
        <v>-0.1406328871518685</v>
      </c>
      <c r="Y84" s="21">
        <f>IF($E$82&lt;0,(IF(2050-X$80&lt;=0,0,(2/(2050-X$80+1))*(1-(SUM($E84:X84)/$E$82))*$E$82*'Fixed Data'!V$52)),0)</f>
        <v>-0.11250630972149479</v>
      </c>
      <c r="Z84" s="21">
        <f>IF($E$82&lt;0,(IF(2050-Y$80&lt;=0,0,(2/(2050-Y$80+1))*(1-(SUM($E84:Y84)/$E$82))*$E$82*'Fixed Data'!W$52)),0)</f>
        <v>-8.4379732291121182E-2</v>
      </c>
      <c r="AA84" s="21">
        <f>IF($E$82&lt;0,(IF(2050-Z$80&lt;=0,0,(2/(2050-Z$80+1))*(1-(SUM($E84:Z84)/$E$82))*$E$82*'Fixed Data'!X$52)),0)</f>
        <v>-5.6253154860747744E-2</v>
      </c>
      <c r="AB84" s="21">
        <f>IF($E$82&lt;0,(IF(2050-AA$80&lt;=0,0,(2/(2050-AA$80+1))*(1-(SUM($E84:AA84)/$E$82))*$E$82*'Fixed Data'!Y$52)),0)</f>
        <v>-2.8126577430373011E-2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-0.71656438757526164</v>
      </c>
      <c r="H85" s="21">
        <f>IF($F$82&lt;0,(IF(2050-G$80&lt;=0,0,(2/(2050-G$80+1))*(1-(SUM($E85:G85)/$F$82))*$F$82*'Fixed Data'!E$52)),0)</f>
        <v>-0.68399327904911345</v>
      </c>
      <c r="I85" s="21">
        <f>IF($F$82&lt;0,(IF(2050-H$80&lt;=0,0,(2/(2050-H$80+1))*(1-(SUM($E85:H85)/$F$82))*$F$82*'Fixed Data'!F$52)),0)</f>
        <v>-0.65142217052296503</v>
      </c>
      <c r="J85" s="21">
        <f>IF($F$82&lt;0,(IF(2050-I$80&lt;=0,0,(2/(2050-I$80+1))*(1-(SUM($E85:I85)/$F$82))*$F$82*'Fixed Data'!G$52)),0)</f>
        <v>-0.61885106199681694</v>
      </c>
      <c r="K85" s="21">
        <f>IF($F$82&lt;0,(IF(2050-J$80&lt;=0,0,(2/(2050-J$80+1))*(1-(SUM($E85:J85)/$F$82))*$F$82*'Fixed Data'!H$52)),0)</f>
        <v>-0.58627995347066875</v>
      </c>
      <c r="L85" s="21">
        <f>IF($F$82&lt;0,(IF(2050-K$80&lt;=0,0,(2/(2050-K$80+1))*(1-(SUM($E85:K85)/$F$82))*$F$82*'Fixed Data'!I$52)),0)</f>
        <v>-0.55370884494452044</v>
      </c>
      <c r="M85" s="21">
        <f>IF($F$82&lt;0,(IF(2050-L$80&lt;=0,0,(2/(2050-L$80+1))*(1-(SUM($E85:L85)/$F$82))*$F$82*'Fixed Data'!J$52)),0)</f>
        <v>-0.52113773641837213</v>
      </c>
      <c r="N85" s="21">
        <f>IF($F$82&lt;0,(IF(2050-M$80&lt;=0,0,(2/(2050-M$80+1))*(1-(SUM($E85:M85)/$F$82))*$F$82*'Fixed Data'!K$52)),0)</f>
        <v>-0.48856662789222377</v>
      </c>
      <c r="O85" s="21">
        <f>IF($F$82&lt;0,(IF(2050-N$80&lt;=0,0,(2/(2050-N$80+1))*(1-(SUM($E85:N85)/$F$82))*$F$82*'Fixed Data'!L$52)),0)</f>
        <v>-0.45599551936607557</v>
      </c>
      <c r="P85" s="21">
        <f>IF($F$82&lt;0,(IF(2050-O$80&lt;=0,0,(2/(2050-O$80+1))*(1-(SUM($E85:O85)/$F$82))*$F$82*'Fixed Data'!M$52)),0)</f>
        <v>-0.42342441083992738</v>
      </c>
      <c r="Q85" s="21">
        <f>IF($F$82&lt;0,(IF(2050-P$80&lt;=0,0,(2/(2050-P$80+1))*(1-(SUM($E85:P85)/$F$82))*$F$82*'Fixed Data'!N$52)),0)</f>
        <v>-0.39085330231377913</v>
      </c>
      <c r="R85" s="21">
        <f>IF($F$82&lt;0,(IF(2050-Q$80&lt;=0,0,(2/(2050-Q$80+1))*(1-(SUM($E85:Q85)/$F$82))*$F$82*'Fixed Data'!O$52)),0)</f>
        <v>-0.35828219378763071</v>
      </c>
      <c r="S85" s="21">
        <f>IF($F$82&lt;0,(IF(2050-R$80&lt;=0,0,(2/(2050-R$80+1))*(1-(SUM($E85:R85)/$F$82))*$F$82*'Fixed Data'!P$52)),0)</f>
        <v>-0.32571108526148268</v>
      </c>
      <c r="T85" s="21">
        <f>IF($F$82&lt;0,(IF(2050-S$80&lt;=0,0,(2/(2050-S$80+1))*(1-(SUM($E85:S85)/$F$82))*$F$82*'Fixed Data'!Q$52)),0)</f>
        <v>-0.29313997673533448</v>
      </c>
      <c r="U85" s="21">
        <f>IF($F$82&lt;0,(IF(2050-T$80&lt;=0,0,(2/(2050-T$80+1))*(1-(SUM($E85:T85)/$F$82))*$F$82*'Fixed Data'!R$52)),0)</f>
        <v>-0.26056886820918618</v>
      </c>
      <c r="V85" s="21">
        <f>IF($F$82&lt;0,(IF(2050-U$80&lt;=0,0,(2/(2050-U$80+1))*(1-(SUM($E85:U85)/$F$82))*$F$82*'Fixed Data'!S$52)),0)</f>
        <v>-0.22799775968303787</v>
      </c>
      <c r="W85" s="21">
        <f>IF($F$82&lt;0,(IF(2050-V$80&lt;=0,0,(2/(2050-V$80+1))*(1-(SUM($E85:V85)/$F$82))*$F$82*'Fixed Data'!T$52)),0)</f>
        <v>-0.1954266511568897</v>
      </c>
      <c r="X85" s="21">
        <f>IF($F$82&lt;0,(IF(2050-W$80&lt;=0,0,(2/(2050-W$80+1))*(1-(SUM($E85:W85)/$F$82))*$F$82*'Fixed Data'!U$52)),0)</f>
        <v>-0.16285554263074126</v>
      </c>
      <c r="Y85" s="21">
        <f>IF($F$82&lt;0,(IF(2050-X$80&lt;=0,0,(2/(2050-X$80+1))*(1-(SUM($E85:X85)/$F$82))*$F$82*'Fixed Data'!V$52)),0)</f>
        <v>-0.13028443410459303</v>
      </c>
      <c r="Z85" s="21">
        <f>IF($F$82&lt;0,(IF(2050-Y$80&lt;=0,0,(2/(2050-Y$80+1))*(1-(SUM($E85:Y85)/$F$82))*$F$82*'Fixed Data'!W$52)),0)</f>
        <v>-9.7713325578444671E-2</v>
      </c>
      <c r="AA85" s="21">
        <f>IF($F$82&lt;0,(IF(2050-Z$80&lt;=0,0,(2/(2050-Z$80+1))*(1-(SUM($E85:Z85)/$F$82))*$F$82*'Fixed Data'!X$52)),0)</f>
        <v>-6.5142217052296739E-2</v>
      </c>
      <c r="AB85" s="21">
        <f>IF($F$82&lt;0,(IF(2050-AA$80&lt;=0,0,(2/(2050-AA$80+1))*(1-(SUM($E85:AA85)/$F$82))*$F$82*'Fixed Data'!Y$52)),0)</f>
        <v>-3.2571108526148987E-2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-0.79863000833471698</v>
      </c>
      <c r="I86" s="21">
        <f>IF($G$82&lt;0,(IF(2050-H$80&lt;=0,0,(2/(2050-H$80+1))*(1-(SUM($E86:H86)/$G$82))*$G$82*'Fixed Data'!F$52)),0)</f>
        <v>-0.76060000793782556</v>
      </c>
      <c r="J86" s="21">
        <f>IF($G$82&lt;0,(IF(2050-I$80&lt;=0,0,(2/(2050-I$80+1))*(1-(SUM($E86:I86)/$G$82))*$G$82*'Fixed Data'!G$52)),0)</f>
        <v>-0.72257000754093437</v>
      </c>
      <c r="K86" s="21">
        <f>IF($G$82&lt;0,(IF(2050-J$80&lt;=0,0,(2/(2050-J$80+1))*(1-(SUM($E86:J86)/$G$82))*$G$82*'Fixed Data'!H$52)),0)</f>
        <v>-0.68454000714404295</v>
      </c>
      <c r="L86" s="21">
        <f>IF($G$82&lt;0,(IF(2050-K$80&lt;=0,0,(2/(2050-K$80+1))*(1-(SUM($E86:K86)/$G$82))*$G$82*'Fixed Data'!I$52)),0)</f>
        <v>-0.64651000674715176</v>
      </c>
      <c r="M86" s="21">
        <f>IF($G$82&lt;0,(IF(2050-L$80&lt;=0,0,(2/(2050-L$80+1))*(1-(SUM($E86:L86)/$G$82))*$G$82*'Fixed Data'!J$52)),0)</f>
        <v>-0.60848000635026056</v>
      </c>
      <c r="N86" s="21">
        <f>IF($G$82&lt;0,(IF(2050-M$80&lt;=0,0,(2/(2050-M$80+1))*(1-(SUM($E86:M86)/$G$82))*$G$82*'Fixed Data'!K$52)),0)</f>
        <v>-0.57045000595336914</v>
      </c>
      <c r="O86" s="21">
        <f>IF($G$82&lt;0,(IF(2050-N$80&lt;=0,0,(2/(2050-N$80+1))*(1-(SUM($E86:N86)/$G$82))*$G$82*'Fixed Data'!L$52)),0)</f>
        <v>-0.53242000555647795</v>
      </c>
      <c r="P86" s="21">
        <f>IF($G$82&lt;0,(IF(2050-O$80&lt;=0,0,(2/(2050-O$80+1))*(1-(SUM($E86:O86)/$G$82))*$G$82*'Fixed Data'!M$52)),0)</f>
        <v>-0.49439000515958664</v>
      </c>
      <c r="Q86" s="21">
        <f>IF($G$82&lt;0,(IF(2050-P$80&lt;=0,0,(2/(2050-P$80+1))*(1-(SUM($E86:P86)/$G$82))*$G$82*'Fixed Data'!N$52)),0)</f>
        <v>-0.45636000476269539</v>
      </c>
      <c r="R86" s="21">
        <f>IF($G$82&lt;0,(IF(2050-Q$80&lt;=0,0,(2/(2050-Q$80+1))*(1-(SUM($E86:Q86)/$G$82))*$G$82*'Fixed Data'!O$52)),0)</f>
        <v>-0.41833000436580409</v>
      </c>
      <c r="S86" s="21">
        <f>IF($G$82&lt;0,(IF(2050-R$80&lt;=0,0,(2/(2050-R$80+1))*(1-(SUM($E86:R86)/$G$82))*$G$82*'Fixed Data'!P$52)),0)</f>
        <v>-0.38030000396891295</v>
      </c>
      <c r="T86" s="21">
        <f>IF($G$82&lt;0,(IF(2050-S$80&lt;=0,0,(2/(2050-S$80+1))*(1-(SUM($E86:S86)/$G$82))*$G$82*'Fixed Data'!Q$52)),0)</f>
        <v>-0.34227000357202148</v>
      </c>
      <c r="U86" s="21">
        <f>IF($G$82&lt;0,(IF(2050-T$80&lt;=0,0,(2/(2050-T$80+1))*(1-(SUM($E86:T86)/$G$82))*$G$82*'Fixed Data'!R$52)),0)</f>
        <v>-0.30424000317513011</v>
      </c>
      <c r="V86" s="21">
        <f>IF($G$82&lt;0,(IF(2050-U$80&lt;=0,0,(2/(2050-U$80+1))*(1-(SUM($E86:U86)/$G$82))*$G$82*'Fixed Data'!S$52)),0)</f>
        <v>-0.26621000277823875</v>
      </c>
      <c r="W86" s="21">
        <f>IF($G$82&lt;0,(IF(2050-V$80&lt;=0,0,(2/(2050-V$80+1))*(1-(SUM($E86:V86)/$G$82))*$G$82*'Fixed Data'!T$52)),0)</f>
        <v>-0.22818000238134747</v>
      </c>
      <c r="X86" s="21">
        <f>IF($G$82&lt;0,(IF(2050-W$80&lt;=0,0,(2/(2050-W$80+1))*(1-(SUM($E86:W86)/$G$82))*$G$82*'Fixed Data'!U$52)),0)</f>
        <v>-0.19015000198445614</v>
      </c>
      <c r="Y86" s="21">
        <f>IF($G$82&lt;0,(IF(2050-X$80&lt;=0,0,(2/(2050-X$80+1))*(1-(SUM($E86:X86)/$G$82))*$G$82*'Fixed Data'!V$52)),0)</f>
        <v>-0.15212000158756506</v>
      </c>
      <c r="Z86" s="21">
        <f>IF($G$82&lt;0,(IF(2050-Y$80&lt;=0,0,(2/(2050-Y$80+1))*(1-(SUM($E86:Y86)/$G$82))*$G$82*'Fixed Data'!W$52)),0)</f>
        <v>-0.1140900011906734</v>
      </c>
      <c r="AA86" s="21">
        <f>IF($G$82&lt;0,(IF(2050-Z$80&lt;=0,0,(2/(2050-Z$80+1))*(1-(SUM($E86:Z86)/$G$82))*$G$82*'Fixed Data'!X$52)),0)</f>
        <v>-7.6060000793781946E-2</v>
      </c>
      <c r="AB86" s="21">
        <f>IF($G$82&lt;0,(IF(2050-AA$80&lt;=0,0,(2/(2050-AA$80+1))*(1-(SUM($E86:AA86)/$G$82))*$G$82*'Fixed Data'!Y$52)),0)</f>
        <v>-3.8030000396890973E-2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-0.88926437031480865</v>
      </c>
      <c r="J87" s="21">
        <f>IF($H$82&lt;0,(IF(2050-I$80&lt;=0,0,(2/(2050-I$80+1))*(1-(SUM($E87:I87)/$H$82))*$H$82*'Fixed Data'!G$52)),0)</f>
        <v>-0.84480115179906834</v>
      </c>
      <c r="K87" s="21">
        <f>IF($H$82&lt;0,(IF(2050-J$80&lt;=0,0,(2/(2050-J$80+1))*(1-(SUM($E87:J87)/$H$82))*$H$82*'Fixed Data'!H$52)),0)</f>
        <v>-0.80033793328332781</v>
      </c>
      <c r="L87" s="21">
        <f>IF($H$82&lt;0,(IF(2050-K$80&lt;=0,0,(2/(2050-K$80+1))*(1-(SUM($E87:K87)/$H$82))*$H$82*'Fixed Data'!I$52)),0)</f>
        <v>-0.75587471476758739</v>
      </c>
      <c r="M87" s="21">
        <f>IF($H$82&lt;0,(IF(2050-L$80&lt;=0,0,(2/(2050-L$80+1))*(1-(SUM($E87:L87)/$H$82))*$H$82*'Fixed Data'!J$52)),0)</f>
        <v>-0.71141149625184708</v>
      </c>
      <c r="N87" s="21">
        <f>IF($H$82&lt;0,(IF(2050-M$80&lt;=0,0,(2/(2050-M$80+1))*(1-(SUM($E87:M87)/$H$82))*$H$82*'Fixed Data'!K$52)),0)</f>
        <v>-0.66694827773610654</v>
      </c>
      <c r="O87" s="21">
        <f>IF($H$82&lt;0,(IF(2050-N$80&lt;=0,0,(2/(2050-N$80+1))*(1-(SUM($E87:N87)/$H$82))*$H$82*'Fixed Data'!L$52)),0)</f>
        <v>-0.62248505922036612</v>
      </c>
      <c r="P87" s="21">
        <f>IF($H$82&lt;0,(IF(2050-O$80&lt;=0,0,(2/(2050-O$80+1))*(1-(SUM($E87:O87)/$H$82))*$H$82*'Fixed Data'!M$52)),0)</f>
        <v>-0.57802184070462548</v>
      </c>
      <c r="Q87" s="21">
        <f>IF($H$82&lt;0,(IF(2050-P$80&lt;=0,0,(2/(2050-P$80+1))*(1-(SUM($E87:P87)/$H$82))*$H$82*'Fixed Data'!N$52)),0)</f>
        <v>-0.53355862218888517</v>
      </c>
      <c r="R87" s="21">
        <f>IF($H$82&lt;0,(IF(2050-Q$80&lt;=0,0,(2/(2050-Q$80+1))*(1-(SUM($E87:Q87)/$H$82))*$H$82*'Fixed Data'!O$52)),0)</f>
        <v>-0.48909540367314458</v>
      </c>
      <c r="S87" s="21">
        <f>IF($H$82&lt;0,(IF(2050-R$80&lt;=0,0,(2/(2050-R$80+1))*(1-(SUM($E87:R87)/$H$82))*$H$82*'Fixed Data'!P$52)),0)</f>
        <v>-0.44463218515740427</v>
      </c>
      <c r="T87" s="21">
        <f>IF($H$82&lt;0,(IF(2050-S$80&lt;=0,0,(2/(2050-S$80+1))*(1-(SUM($E87:S87)/$H$82))*$H$82*'Fixed Data'!Q$52)),0)</f>
        <v>-0.40016896664166379</v>
      </c>
      <c r="U87" s="21">
        <f>IF($H$82&lt;0,(IF(2050-T$80&lt;=0,0,(2/(2050-T$80+1))*(1-(SUM($E87:T87)/$H$82))*$H$82*'Fixed Data'!R$52)),0)</f>
        <v>-0.35570574812592332</v>
      </c>
      <c r="V87" s="21">
        <f>IF($H$82&lt;0,(IF(2050-U$80&lt;=0,0,(2/(2050-U$80+1))*(1-(SUM($E87:U87)/$H$82))*$H$82*'Fixed Data'!S$52)),0)</f>
        <v>-0.31124252961018323</v>
      </c>
      <c r="W87" s="21">
        <f>IF($H$82&lt;0,(IF(2050-V$80&lt;=0,0,(2/(2050-V$80+1))*(1-(SUM($E87:V87)/$H$82))*$H$82*'Fixed Data'!T$52)),0)</f>
        <v>-0.26677931109444281</v>
      </c>
      <c r="X87" s="21">
        <f>IF($H$82&lt;0,(IF(2050-W$80&lt;=0,0,(2/(2050-W$80+1))*(1-(SUM($E87:W87)/$H$82))*$H$82*'Fixed Data'!U$52)),0)</f>
        <v>-0.22231609257870241</v>
      </c>
      <c r="Y87" s="21">
        <f>IF($H$82&lt;0,(IF(2050-X$80&lt;=0,0,(2/(2050-X$80+1))*(1-(SUM($E87:X87)/$H$82))*$H$82*'Fixed Data'!V$52)),0)</f>
        <v>-0.17785287406296196</v>
      </c>
      <c r="Z87" s="21">
        <f>IF($H$82&lt;0,(IF(2050-Y$80&lt;=0,0,(2/(2050-Y$80+1))*(1-(SUM($E87:Y87)/$H$82))*$H$82*'Fixed Data'!W$52)),0)</f>
        <v>-0.13338965554722135</v>
      </c>
      <c r="AA87" s="21">
        <f>IF($H$82&lt;0,(IF(2050-Z$80&lt;=0,0,(2/(2050-Z$80+1))*(1-(SUM($E87:Z87)/$H$82))*$H$82*'Fixed Data'!X$52)),0)</f>
        <v>-8.8926437031480551E-2</v>
      </c>
      <c r="AB87" s="21">
        <f>IF($H$82&lt;0,(IF(2050-AA$80&lt;=0,0,(2/(2050-AA$80+1))*(1-(SUM($E87:AA87)/$H$82))*$H$82*'Fixed Data'!Y$52)),0)</f>
        <v>-4.4463218515741317E-2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-0.98297609015865017</v>
      </c>
      <c r="K88" s="21">
        <f>IF($I$82&lt;0,(IF(2050-J$80&lt;=0,0,(2/(2050-J$80+1))*(1-(SUM($E88:J88)/$I$82))*$I$82*'Fixed Data'!H$52)),0)</f>
        <v>-0.93124050646608969</v>
      </c>
      <c r="L88" s="21">
        <f>IF($I$82&lt;0,(IF(2050-K$80&lt;=0,0,(2/(2050-K$80+1))*(1-(SUM($E88:K88)/$I$82))*$I$82*'Fixed Data'!I$52)),0)</f>
        <v>-0.87950492277352899</v>
      </c>
      <c r="M88" s="21">
        <f>IF($I$82&lt;0,(IF(2050-L$80&lt;=0,0,(2/(2050-L$80+1))*(1-(SUM($E88:L88)/$I$82))*$I$82*'Fixed Data'!J$52)),0)</f>
        <v>-0.8277693390809685</v>
      </c>
      <c r="N88" s="21">
        <f>IF($I$82&lt;0,(IF(2050-M$80&lt;=0,0,(2/(2050-M$80+1))*(1-(SUM($E88:M88)/$I$82))*$I$82*'Fixed Data'!K$52)),0)</f>
        <v>-0.77603375538840802</v>
      </c>
      <c r="O88" s="21">
        <f>IF($I$82&lt;0,(IF(2050-N$80&lt;=0,0,(2/(2050-N$80+1))*(1-(SUM($E88:N88)/$I$82))*$I$82*'Fixed Data'!L$52)),0)</f>
        <v>-0.72429817169584743</v>
      </c>
      <c r="P88" s="21">
        <f>IF($I$82&lt;0,(IF(2050-O$80&lt;=0,0,(2/(2050-O$80+1))*(1-(SUM($E88:O88)/$I$82))*$I$82*'Fixed Data'!M$52)),0)</f>
        <v>-0.67256258800328683</v>
      </c>
      <c r="Q88" s="21">
        <f>IF($I$82&lt;0,(IF(2050-P$80&lt;=0,0,(2/(2050-P$80+1))*(1-(SUM($E88:P88)/$I$82))*$I$82*'Fixed Data'!N$52)),0)</f>
        <v>-0.62082700431072635</v>
      </c>
      <c r="R88" s="21">
        <f>IF($I$82&lt;0,(IF(2050-Q$80&lt;=0,0,(2/(2050-Q$80+1))*(1-(SUM($E88:Q88)/$I$82))*$I$82*'Fixed Data'!O$52)),0)</f>
        <v>-0.56909142061816587</v>
      </c>
      <c r="S88" s="21">
        <f>IF($I$82&lt;0,(IF(2050-R$80&lt;=0,0,(2/(2050-R$80+1))*(1-(SUM($E88:R88)/$I$82))*$I$82*'Fixed Data'!P$52)),0)</f>
        <v>-0.51735583692560538</v>
      </c>
      <c r="T88" s="21">
        <f>IF($I$82&lt;0,(IF(2050-S$80&lt;=0,0,(2/(2050-S$80+1))*(1-(SUM($E88:S88)/$I$82))*$I$82*'Fixed Data'!Q$52)),0)</f>
        <v>-0.46562025323304496</v>
      </c>
      <c r="U88" s="21">
        <f>IF($I$82&lt;0,(IF(2050-T$80&lt;=0,0,(2/(2050-T$80+1))*(1-(SUM($E88:T88)/$I$82))*$I$82*'Fixed Data'!R$52)),0)</f>
        <v>-0.41388466954048436</v>
      </c>
      <c r="V88" s="21">
        <f>IF($I$82&lt;0,(IF(2050-U$80&lt;=0,0,(2/(2050-U$80+1))*(1-(SUM($E88:U88)/$I$82))*$I$82*'Fixed Data'!S$52)),0)</f>
        <v>-0.36214908584792405</v>
      </c>
      <c r="W88" s="21">
        <f>IF($I$82&lt;0,(IF(2050-V$80&lt;=0,0,(2/(2050-V$80+1))*(1-(SUM($E88:V88)/$I$82))*$I$82*'Fixed Data'!T$52)),0)</f>
        <v>-0.31041350215536323</v>
      </c>
      <c r="X88" s="21">
        <f>IF($I$82&lt;0,(IF(2050-W$80&lt;=0,0,(2/(2050-W$80+1))*(1-(SUM($E88:W88)/$I$82))*$I$82*'Fixed Data'!U$52)),0)</f>
        <v>-0.25867791846280275</v>
      </c>
      <c r="Y88" s="21">
        <f>IF($I$82&lt;0,(IF(2050-X$80&lt;=0,0,(2/(2050-X$80+1))*(1-(SUM($E88:X88)/$I$82))*$I$82*'Fixed Data'!V$52)),0)</f>
        <v>-0.20694233477024193</v>
      </c>
      <c r="Z88" s="21">
        <f>IF($I$82&lt;0,(IF(2050-Y$80&lt;=0,0,(2/(2050-Y$80+1))*(1-(SUM($E88:Y88)/$I$82))*$I$82*'Fixed Data'!W$52)),0)</f>
        <v>-0.15520675107768153</v>
      </c>
      <c r="AA88" s="21">
        <f>IF($I$82&lt;0,(IF(2050-Z$80&lt;=0,0,(2/(2050-Z$80+1))*(1-(SUM($E88:Z88)/$I$82))*$I$82*'Fixed Data'!X$52)),0)</f>
        <v>-0.1034711673851214</v>
      </c>
      <c r="AB88" s="21">
        <f>IF($I$82&lt;0,(IF(2050-AA$80&lt;=0,0,(2/(2050-AA$80+1))*(1-(SUM($E88:AA88)/$I$82))*$I$82*'Fixed Data'!Y$52)),0)</f>
        <v>-5.1735583692559602E-2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-0.64691128089859617</v>
      </c>
      <c r="G128" s="21">
        <f t="shared" si="10"/>
        <v>-1.335349091043484</v>
      </c>
      <c r="H128" s="21">
        <f t="shared" si="10"/>
        <v>-2.0732814134216793</v>
      </c>
      <c r="I128" s="21">
        <f t="shared" si="10"/>
        <v>-2.8638180973830742</v>
      </c>
      <c r="J128" s="21">
        <f t="shared" si="10"/>
        <v>-3.7036032826725709</v>
      </c>
      <c r="K128" s="21">
        <f t="shared" si="10"/>
        <v>-3.5086767941108565</v>
      </c>
      <c r="L128" s="21">
        <f t="shared" si="10"/>
        <v>-3.3137503055491422</v>
      </c>
      <c r="M128" s="21">
        <f t="shared" si="10"/>
        <v>-3.1188238169874283</v>
      </c>
      <c r="N128" s="21">
        <f t="shared" si="10"/>
        <v>-2.9238973284257135</v>
      </c>
      <c r="O128" s="21">
        <f t="shared" si="10"/>
        <v>-2.7289708398639996</v>
      </c>
      <c r="P128" s="21">
        <f t="shared" si="10"/>
        <v>-2.5340443513022848</v>
      </c>
      <c r="Q128" s="21">
        <f t="shared" si="10"/>
        <v>-2.3391178627405709</v>
      </c>
      <c r="R128" s="21">
        <f t="shared" si="10"/>
        <v>-2.1441913741788561</v>
      </c>
      <c r="S128" s="21">
        <f t="shared" si="10"/>
        <v>-1.9492648856171426</v>
      </c>
      <c r="T128" s="21">
        <f t="shared" si="10"/>
        <v>-1.7543383970554285</v>
      </c>
      <c r="U128" s="21">
        <f t="shared" si="10"/>
        <v>-1.5594119084937137</v>
      </c>
      <c r="V128" s="21">
        <f t="shared" si="10"/>
        <v>-1.364485419932</v>
      </c>
      <c r="W128" s="21">
        <f t="shared" si="10"/>
        <v>-1.1695589313702857</v>
      </c>
      <c r="X128" s="21">
        <f t="shared" si="10"/>
        <v>-0.97463244280857109</v>
      </c>
      <c r="Y128" s="21">
        <f t="shared" si="10"/>
        <v>-0.77970595424685674</v>
      </c>
      <c r="Z128" s="21">
        <f t="shared" si="10"/>
        <v>-0.58477946568514216</v>
      </c>
      <c r="AA128" s="21">
        <f t="shared" si="10"/>
        <v>-0.38985297712342837</v>
      </c>
      <c r="AB128" s="21">
        <f t="shared" si="10"/>
        <v>-0.19492648856171388</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-7.7629353707831541</v>
      </c>
      <c r="G129" s="21">
        <f t="shared" ref="G129:AW129" si="11">F131</f>
        <v>-15.356514547000067</v>
      </c>
      <c r="H129" s="21">
        <f t="shared" si="11"/>
        <v>-22.806095547638471</v>
      </c>
      <c r="I129" s="21">
        <f t="shared" si="11"/>
        <v>-30.070090022522283</v>
      </c>
      <c r="J129" s="21">
        <f t="shared" si="11"/>
        <v>-37.036032826725709</v>
      </c>
      <c r="K129" s="21">
        <f t="shared" si="11"/>
        <v>-33.332429544053142</v>
      </c>
      <c r="L129" s="21">
        <f t="shared" si="11"/>
        <v>-29.823752749942287</v>
      </c>
      <c r="M129" s="21">
        <f t="shared" si="11"/>
        <v>-26.510002444393145</v>
      </c>
      <c r="N129" s="21">
        <f t="shared" si="11"/>
        <v>-23.391178627405715</v>
      </c>
      <c r="O129" s="21">
        <f t="shared" si="11"/>
        <v>-20.467281298980001</v>
      </c>
      <c r="P129" s="21">
        <f t="shared" si="11"/>
        <v>-17.738310459116001</v>
      </c>
      <c r="Q129" s="21">
        <f t="shared" si="11"/>
        <v>-15.204266107813716</v>
      </c>
      <c r="R129" s="21">
        <f t="shared" si="11"/>
        <v>-12.865148245073145</v>
      </c>
      <c r="S129" s="21">
        <f t="shared" si="11"/>
        <v>-10.720956870894289</v>
      </c>
      <c r="T129" s="21">
        <f t="shared" si="11"/>
        <v>-8.7716919852771476</v>
      </c>
      <c r="U129" s="21">
        <f t="shared" si="11"/>
        <v>-7.0173535882217193</v>
      </c>
      <c r="V129" s="21">
        <f t="shared" si="11"/>
        <v>-5.4579416797280054</v>
      </c>
      <c r="W129" s="21">
        <f t="shared" si="11"/>
        <v>-4.0934562597960049</v>
      </c>
      <c r="X129" s="21">
        <f t="shared" si="11"/>
        <v>-2.9238973284257193</v>
      </c>
      <c r="Y129" s="21">
        <f t="shared" si="11"/>
        <v>-1.9492648856171482</v>
      </c>
      <c r="Z129" s="21">
        <f t="shared" si="11"/>
        <v>-1.1695589313702914</v>
      </c>
      <c r="AA129" s="21">
        <f t="shared" si="11"/>
        <v>-0.58477946568514927</v>
      </c>
      <c r="AB129" s="21">
        <f t="shared" si="11"/>
        <v>-0.1949264885617209</v>
      </c>
      <c r="AC129" s="21">
        <f t="shared" si="11"/>
        <v>-7.0221606307541151E-15</v>
      </c>
      <c r="AD129" s="21">
        <f t="shared" si="11"/>
        <v>-7.0221606307541151E-15</v>
      </c>
      <c r="AE129" s="21">
        <f t="shared" si="11"/>
        <v>-7.0221606307541151E-15</v>
      </c>
      <c r="AF129" s="21">
        <f t="shared" si="11"/>
        <v>-7.0221606307541151E-15</v>
      </c>
      <c r="AG129" s="21">
        <f t="shared" si="11"/>
        <v>-7.0221606307541151E-15</v>
      </c>
      <c r="AH129" s="21">
        <f t="shared" si="11"/>
        <v>-7.0221606307541151E-15</v>
      </c>
      <c r="AI129" s="21">
        <f t="shared" si="11"/>
        <v>-7.0221606307541151E-15</v>
      </c>
      <c r="AJ129" s="21">
        <f t="shared" si="11"/>
        <v>-7.0221606307541151E-15</v>
      </c>
      <c r="AK129" s="21">
        <f t="shared" si="11"/>
        <v>-7.0221606307541151E-15</v>
      </c>
      <c r="AL129" s="21">
        <f t="shared" si="11"/>
        <v>-7.0221606307541151E-15</v>
      </c>
      <c r="AM129" s="21">
        <f t="shared" si="11"/>
        <v>-7.0221606307541151E-15</v>
      </c>
      <c r="AN129" s="21">
        <f t="shared" si="11"/>
        <v>-7.0221606307541151E-15</v>
      </c>
      <c r="AO129" s="21">
        <f t="shared" si="11"/>
        <v>-7.0221606307541151E-15</v>
      </c>
      <c r="AP129" s="21">
        <f t="shared" si="11"/>
        <v>-7.0221606307541151E-15</v>
      </c>
      <c r="AQ129" s="21">
        <f t="shared" si="11"/>
        <v>-7.0221606307541151E-15</v>
      </c>
      <c r="AR129" s="21">
        <f t="shared" si="11"/>
        <v>-7.0221606307541151E-15</v>
      </c>
      <c r="AS129" s="21">
        <f t="shared" si="11"/>
        <v>-7.0221606307541151E-15</v>
      </c>
      <c r="AT129" s="21">
        <f t="shared" si="11"/>
        <v>-7.0221606307541151E-15</v>
      </c>
      <c r="AU129" s="21">
        <f t="shared" si="11"/>
        <v>-7.0221606307541151E-15</v>
      </c>
      <c r="AV129" s="21">
        <f t="shared" si="11"/>
        <v>-7.0221606307541151E-15</v>
      </c>
      <c r="AW129" s="21">
        <f t="shared" si="11"/>
        <v>-7.0221606307541151E-15</v>
      </c>
      <c r="AX129" s="21">
        <f>AW131</f>
        <v>-7.0221606307541151E-15</v>
      </c>
      <c r="AY129" s="21">
        <f>AX131</f>
        <v>-7.0221606307541151E-15</v>
      </c>
      <c r="AZ129" s="21">
        <f>AY131</f>
        <v>-7.0221606307541151E-15</v>
      </c>
      <c r="BA129" s="21">
        <f>AZ131</f>
        <v>-7.0221606307541151E-15</v>
      </c>
      <c r="BB129" s="21">
        <f>BA131</f>
        <v>-7.0221606307541151E-15</v>
      </c>
    </row>
    <row r="130" spans="1:54" ht="15" customHeight="1" outlineLevel="2">
      <c r="A130" s="8"/>
      <c r="B130" t="s">
        <v>459</v>
      </c>
      <c r="C130" t="s">
        <v>460</v>
      </c>
      <c r="D130" t="s">
        <v>391</v>
      </c>
      <c r="E130" s="21">
        <f>E131*(1/(1+'Fixed Data'!$B$10))</f>
        <v>-7.470107169729749</v>
      </c>
      <c r="F130" s="21">
        <f>F131*(1/(1+'Fixed Data'!$B$10))</f>
        <v>-14.777246484796063</v>
      </c>
      <c r="G130" s="21">
        <f>G131*(1/(1+'Fixed Data'!$B$10))</f>
        <v>-21.945819426134019</v>
      </c>
      <c r="H130" s="21">
        <f>H131*(1/(1+'Fixed Data'!$B$10))</f>
        <v>-28.935806411203124</v>
      </c>
      <c r="I130" s="21">
        <f>I131*(1/(1+'Fixed Data'!$B$10))</f>
        <v>-35.638984629258772</v>
      </c>
      <c r="J130" s="21">
        <f>J131*(1/(1+'Fixed Data'!$B$10))</f>
        <v>-32.075086166332895</v>
      </c>
      <c r="K130" s="21">
        <f>K131*(1/(1+'Fixed Data'!$B$10))</f>
        <v>-28.698761306718911</v>
      </c>
      <c r="L130" s="21">
        <f>L131*(1/(1+'Fixed Data'!$B$10))</f>
        <v>-25.51001005041681</v>
      </c>
      <c r="M130" s="21">
        <f>M131*(1/(1+'Fixed Data'!$B$10))</f>
        <v>-22.508832397426595</v>
      </c>
      <c r="N130" s="21">
        <f>N131*(1/(1+'Fixed Data'!$B$10))</f>
        <v>-19.695228347748273</v>
      </c>
      <c r="O130" s="21">
        <f>O131*(1/(1+'Fixed Data'!$B$10))</f>
        <v>-17.069197901381834</v>
      </c>
      <c r="P130" s="21">
        <f>P131*(1/(1+'Fixed Data'!$B$10))</f>
        <v>-14.630741058327288</v>
      </c>
      <c r="Q130" s="21">
        <f>Q131*(1/(1+'Fixed Data'!$B$10))</f>
        <v>-12.379857818584629</v>
      </c>
      <c r="R130" s="21">
        <f>R131*(1/(1+'Fixed Data'!$B$10))</f>
        <v>-10.316548182153859</v>
      </c>
      <c r="S130" s="21">
        <f>S131*(1/(1+'Fixed Data'!$B$10))</f>
        <v>-8.4408121490349775</v>
      </c>
      <c r="T130" s="21">
        <f>T131*(1/(1+'Fixed Data'!$B$10))</f>
        <v>-6.7526497192279828</v>
      </c>
      <c r="U130" s="21">
        <f>U131*(1/(1+'Fixed Data'!$B$10))</f>
        <v>-5.2520608927328771</v>
      </c>
      <c r="V130" s="21">
        <f>V131*(1/(1+'Fixed Data'!$B$10))</f>
        <v>-3.939045669549659</v>
      </c>
      <c r="W130" s="21">
        <f>W131*(1/(1+'Fixed Data'!$B$10))</f>
        <v>-2.8136040496783292</v>
      </c>
      <c r="X130" s="21">
        <f>X131*(1/(1+'Fixed Data'!$B$10))</f>
        <v>-1.8757360331188879</v>
      </c>
      <c r="Y130" s="21">
        <f>Y131*(1/(1+'Fixed Data'!$B$10))</f>
        <v>-1.1254416198713353</v>
      </c>
      <c r="Z130" s="21">
        <f>Z131*(1/(1+'Fixed Data'!$B$10))</f>
        <v>-0.56272080993567108</v>
      </c>
      <c r="AA130" s="21">
        <f>AA131*(1/(1+'Fixed Data'!$B$10))</f>
        <v>-0.18757360331189465</v>
      </c>
      <c r="AB130" s="21">
        <f>AB131*(1/(1+'Fixed Data'!$B$10))</f>
        <v>-6.7572754337510739E-15</v>
      </c>
      <c r="AC130" s="21">
        <f>AC131*(1/(1+'Fixed Data'!$B$10))</f>
        <v>-6.7572754337510739E-15</v>
      </c>
      <c r="AD130" s="21">
        <f>AD131*(1/(1+'Fixed Data'!$B$10))</f>
        <v>-6.7572754337510739E-15</v>
      </c>
      <c r="AE130" s="21">
        <f>AE131*(1/(1+'Fixed Data'!$B$10))</f>
        <v>-6.7572754337510739E-15</v>
      </c>
      <c r="AF130" s="21">
        <f>AF131*(1/(1+'Fixed Data'!$B$10))</f>
        <v>-6.7572754337510739E-15</v>
      </c>
      <c r="AG130" s="21">
        <f>AG131*(1/(1+'Fixed Data'!$B$10))</f>
        <v>-6.7572754337510739E-15</v>
      </c>
      <c r="AH130" s="21">
        <f>AH131*(1/(1+'Fixed Data'!$B$10))</f>
        <v>-6.7572754337510739E-15</v>
      </c>
      <c r="AI130" s="21">
        <f>AI131*(1/(1+'Fixed Data'!$B$10))</f>
        <v>-6.7572754337510739E-15</v>
      </c>
      <c r="AJ130" s="21">
        <f>AJ131*(1/(1+'Fixed Data'!$B$10))</f>
        <v>-6.7572754337510739E-15</v>
      </c>
      <c r="AK130" s="21">
        <f>AK131*(1/(1+'Fixed Data'!$B$10))</f>
        <v>-6.7572754337510739E-15</v>
      </c>
      <c r="AL130" s="21">
        <f>AL131*(1/(1+'Fixed Data'!$B$10))</f>
        <v>-6.7572754337510739E-15</v>
      </c>
      <c r="AM130" s="21">
        <f>AM131*(1/(1+'Fixed Data'!$B$10))</f>
        <v>-6.7572754337510739E-15</v>
      </c>
      <c r="AN130" s="21">
        <f>AN131*(1/(1+'Fixed Data'!$B$10))</f>
        <v>-6.7572754337510739E-15</v>
      </c>
      <c r="AO130" s="21">
        <f>AO131*(1/(1+'Fixed Data'!$B$10))</f>
        <v>-6.7572754337510739E-15</v>
      </c>
      <c r="AP130" s="21">
        <f>AP131*(1/(1+'Fixed Data'!$B$10))</f>
        <v>-6.7572754337510739E-15</v>
      </c>
      <c r="AQ130" s="21">
        <f>AQ131*(1/(1+'Fixed Data'!$B$10))</f>
        <v>-6.7572754337510739E-15</v>
      </c>
      <c r="AR130" s="21">
        <f>AR131*(1/(1+'Fixed Data'!$B$10))</f>
        <v>-6.7572754337510739E-15</v>
      </c>
      <c r="AS130" s="21">
        <f>AS131*(1/(1+'Fixed Data'!$B$10))</f>
        <v>-6.7572754337510739E-15</v>
      </c>
      <c r="AT130" s="21">
        <f>AT131*(1/(1+'Fixed Data'!$B$10))</f>
        <v>-6.7572754337510739E-15</v>
      </c>
      <c r="AU130" s="21">
        <f>AU131*(1/(1+'Fixed Data'!$B$10))</f>
        <v>-6.7572754337510739E-15</v>
      </c>
      <c r="AV130" s="21">
        <f>AV131*(1/(1+'Fixed Data'!$B$10))</f>
        <v>-6.7572754337510739E-15</v>
      </c>
      <c r="AW130" s="21">
        <f>AW131*(1/(1+'Fixed Data'!$B$10))</f>
        <v>-6.7572754337510739E-15</v>
      </c>
      <c r="AX130" s="21">
        <f>AX131*(1/(1+'Fixed Data'!$B$10))</f>
        <v>-6.7572754337510739E-15</v>
      </c>
      <c r="AY130" s="21">
        <f>AY131*(1/(1+'Fixed Data'!$B$10))</f>
        <v>-6.7572754337510739E-15</v>
      </c>
      <c r="AZ130" s="21">
        <f>AZ131*(1/(1+'Fixed Data'!$B$10))</f>
        <v>-6.7572754337510739E-15</v>
      </c>
      <c r="BA130" s="21">
        <f>BA131*(1/(1+'Fixed Data'!$B$10))</f>
        <v>-6.7572754337510739E-15</v>
      </c>
      <c r="BB130" s="21">
        <f>BB131*(1/(1+'Fixed Data'!$B$10))</f>
        <v>-6.7572754337510739E-15</v>
      </c>
    </row>
    <row r="131" spans="1:54" ht="13.9" customHeight="1" outlineLevel="2">
      <c r="A131" s="8"/>
      <c r="B131" t="s">
        <v>461</v>
      </c>
      <c r="C131" t="s">
        <v>462</v>
      </c>
      <c r="D131" t="s">
        <v>391</v>
      </c>
      <c r="E131" s="21">
        <f t="shared" ref="E131:BB131" si="12">E82-E128+E129</f>
        <v>-7.7629353707831541</v>
      </c>
      <c r="F131" s="21">
        <f t="shared" si="12"/>
        <v>-15.356514547000067</v>
      </c>
      <c r="G131" s="21">
        <f t="shared" si="12"/>
        <v>-22.806095547638471</v>
      </c>
      <c r="H131" s="21">
        <f t="shared" si="12"/>
        <v>-30.070090022522283</v>
      </c>
      <c r="I131" s="21">
        <f t="shared" si="12"/>
        <v>-37.036032826725709</v>
      </c>
      <c r="J131" s="21">
        <f t="shared" si="12"/>
        <v>-33.332429544053142</v>
      </c>
      <c r="K131" s="21">
        <f t="shared" si="12"/>
        <v>-29.823752749942287</v>
      </c>
      <c r="L131" s="21">
        <f t="shared" si="12"/>
        <v>-26.510002444393145</v>
      </c>
      <c r="M131" s="21">
        <f t="shared" si="12"/>
        <v>-23.391178627405715</v>
      </c>
      <c r="N131" s="21">
        <f t="shared" si="12"/>
        <v>-20.467281298980001</v>
      </c>
      <c r="O131" s="21">
        <f t="shared" si="12"/>
        <v>-17.738310459116001</v>
      </c>
      <c r="P131" s="21">
        <f t="shared" si="12"/>
        <v>-15.204266107813716</v>
      </c>
      <c r="Q131" s="21">
        <f t="shared" si="12"/>
        <v>-12.865148245073145</v>
      </c>
      <c r="R131" s="21">
        <f t="shared" si="12"/>
        <v>-10.720956870894289</v>
      </c>
      <c r="S131" s="21">
        <f t="shared" si="12"/>
        <v>-8.7716919852771476</v>
      </c>
      <c r="T131" s="21">
        <f t="shared" si="12"/>
        <v>-7.0173535882217193</v>
      </c>
      <c r="U131" s="21">
        <f t="shared" si="12"/>
        <v>-5.4579416797280054</v>
      </c>
      <c r="V131" s="21">
        <f t="shared" si="12"/>
        <v>-4.0934562597960049</v>
      </c>
      <c r="W131" s="21">
        <f t="shared" si="12"/>
        <v>-2.9238973284257193</v>
      </c>
      <c r="X131" s="21">
        <f t="shared" si="12"/>
        <v>-1.9492648856171482</v>
      </c>
      <c r="Y131" s="21">
        <f t="shared" si="12"/>
        <v>-1.1695589313702914</v>
      </c>
      <c r="Z131" s="21">
        <f t="shared" si="12"/>
        <v>-0.58477946568514927</v>
      </c>
      <c r="AA131" s="21">
        <f t="shared" si="12"/>
        <v>-0.1949264885617209</v>
      </c>
      <c r="AB131" s="21">
        <f t="shared" si="12"/>
        <v>-7.0221606307541151E-15</v>
      </c>
      <c r="AC131" s="21">
        <f t="shared" si="12"/>
        <v>-7.0221606307541151E-15</v>
      </c>
      <c r="AD131" s="21">
        <f t="shared" si="12"/>
        <v>-7.0221606307541151E-15</v>
      </c>
      <c r="AE131" s="21">
        <f t="shared" si="12"/>
        <v>-7.0221606307541151E-15</v>
      </c>
      <c r="AF131" s="21">
        <f t="shared" si="12"/>
        <v>-7.0221606307541151E-15</v>
      </c>
      <c r="AG131" s="21">
        <f t="shared" si="12"/>
        <v>-7.0221606307541151E-15</v>
      </c>
      <c r="AH131" s="21">
        <f t="shared" si="12"/>
        <v>-7.0221606307541151E-15</v>
      </c>
      <c r="AI131" s="21">
        <f t="shared" si="12"/>
        <v>-7.0221606307541151E-15</v>
      </c>
      <c r="AJ131" s="21">
        <f t="shared" si="12"/>
        <v>-7.0221606307541151E-15</v>
      </c>
      <c r="AK131" s="21">
        <f t="shared" si="12"/>
        <v>-7.0221606307541151E-15</v>
      </c>
      <c r="AL131" s="21">
        <f t="shared" si="12"/>
        <v>-7.0221606307541151E-15</v>
      </c>
      <c r="AM131" s="21">
        <f t="shared" si="12"/>
        <v>-7.0221606307541151E-15</v>
      </c>
      <c r="AN131" s="21">
        <f t="shared" si="12"/>
        <v>-7.0221606307541151E-15</v>
      </c>
      <c r="AO131" s="21">
        <f t="shared" si="12"/>
        <v>-7.0221606307541151E-15</v>
      </c>
      <c r="AP131" s="21">
        <f t="shared" si="12"/>
        <v>-7.0221606307541151E-15</v>
      </c>
      <c r="AQ131" s="21">
        <f t="shared" si="12"/>
        <v>-7.0221606307541151E-15</v>
      </c>
      <c r="AR131" s="21">
        <f t="shared" si="12"/>
        <v>-7.0221606307541151E-15</v>
      </c>
      <c r="AS131" s="21">
        <f t="shared" si="12"/>
        <v>-7.0221606307541151E-15</v>
      </c>
      <c r="AT131" s="21">
        <f t="shared" si="12"/>
        <v>-7.0221606307541151E-15</v>
      </c>
      <c r="AU131" s="21">
        <f t="shared" si="12"/>
        <v>-7.0221606307541151E-15</v>
      </c>
      <c r="AV131" s="21">
        <f t="shared" si="12"/>
        <v>-7.0221606307541151E-15</v>
      </c>
      <c r="AW131" s="21">
        <f t="shared" si="12"/>
        <v>-7.0221606307541151E-15</v>
      </c>
      <c r="AX131" s="21">
        <f t="shared" si="12"/>
        <v>-7.0221606307541151E-15</v>
      </c>
      <c r="AY131" s="21">
        <f t="shared" si="12"/>
        <v>-7.0221606307541151E-15</v>
      </c>
      <c r="AZ131" s="21">
        <f t="shared" si="12"/>
        <v>-7.0221606307541151E-15</v>
      </c>
      <c r="BA131" s="21">
        <f t="shared" si="12"/>
        <v>-7.0221606307541151E-15</v>
      </c>
      <c r="BB131" s="21">
        <f t="shared" si="12"/>
        <v>-7.0221606307541151E-15</v>
      </c>
    </row>
    <row r="132" spans="1:54" ht="14.5" outlineLevel="2">
      <c r="A132" s="8"/>
      <c r="B132" t="s">
        <v>463</v>
      </c>
      <c r="C132" t="s">
        <v>464</v>
      </c>
      <c r="D132" t="s">
        <v>391</v>
      </c>
      <c r="E132" s="21">
        <f>AVERAGE(E129:E130)*'Fixed Data'!$B$10</f>
        <v>-0.14641410052670306</v>
      </c>
      <c r="F132" s="21">
        <f>AVERAGE(F129:F130)*'Fixed Data'!$B$10</f>
        <v>-0.44178756436935263</v>
      </c>
      <c r="G132" s="21">
        <f>AVERAGE(G129:G130)*'Fixed Data'!$B$10</f>
        <v>-0.73112574587342805</v>
      </c>
      <c r="H132" s="21">
        <f>AVERAGE(H129:H130)*'Fixed Data'!$B$10</f>
        <v>-1.0141412783932953</v>
      </c>
      <c r="I132" s="21">
        <f>AVERAGE(I129:I130)*'Fixed Data'!$B$10</f>
        <v>-1.2878978631749085</v>
      </c>
      <c r="J132" s="21">
        <f>AVERAGE(J129:J130)*'Fixed Data'!$B$10</f>
        <v>-1.3545779322639484</v>
      </c>
      <c r="K132" s="21">
        <f>AVERAGE(K129:K130)*'Fixed Data'!$B$10</f>
        <v>-1.2158113406751321</v>
      </c>
      <c r="L132" s="21">
        <f>AVERAGE(L129:L130)*'Fixed Data'!$B$10</f>
        <v>-1.0845417508870383</v>
      </c>
      <c r="M132" s="21">
        <f>AVERAGE(M129:M130)*'Fixed Data'!$B$10</f>
        <v>-0.96076916289966685</v>
      </c>
      <c r="N132" s="21">
        <f>AVERAGE(N129:N130)*'Fixed Data'!$B$10</f>
        <v>-0.84449357671301817</v>
      </c>
      <c r="O132" s="21">
        <f>AVERAGE(O129:O130)*'Fixed Data'!$B$10</f>
        <v>-0.73571499232709203</v>
      </c>
      <c r="P132" s="21">
        <f>AVERAGE(P129:P130)*'Fixed Data'!$B$10</f>
        <v>-0.63443340974188844</v>
      </c>
      <c r="Q132" s="21">
        <f>AVERAGE(Q129:Q130)*'Fixed Data'!$B$10</f>
        <v>-0.54064882895740751</v>
      </c>
      <c r="R132" s="21">
        <f>AVERAGE(R129:R130)*'Fixed Data'!$B$10</f>
        <v>-0.45436124997364924</v>
      </c>
      <c r="S132" s="21">
        <f>AVERAGE(S129:S130)*'Fixed Data'!$B$10</f>
        <v>-0.37557067279061362</v>
      </c>
      <c r="T132" s="21">
        <f>AVERAGE(T129:T130)*'Fixed Data'!$B$10</f>
        <v>-0.30427709740830056</v>
      </c>
      <c r="U132" s="21">
        <f>AVERAGE(U129:U130)*'Fixed Data'!$B$10</f>
        <v>-0.24048052382671009</v>
      </c>
      <c r="V132" s="21">
        <f>AVERAGE(V129:V130)*'Fixed Data'!$B$10</f>
        <v>-0.1841809520458422</v>
      </c>
      <c r="W132" s="21">
        <f>AVERAGE(W129:W130)*'Fixed Data'!$B$10</f>
        <v>-0.13537838206569694</v>
      </c>
      <c r="X132" s="21">
        <f>AVERAGE(X129:X130)*'Fixed Data'!$B$10</f>
        <v>-9.4072813886274309E-2</v>
      </c>
      <c r="Y132" s="21">
        <f>AVERAGE(Y129:Y130)*'Fixed Data'!$B$10</f>
        <v>-6.0264247507574274E-2</v>
      </c>
      <c r="Z132" s="21">
        <f>AVERAGE(Z129:Z130)*'Fixed Data'!$B$10</f>
        <v>-3.3952682929596863E-2</v>
      </c>
      <c r="AA132" s="21">
        <f>AVERAGE(AA129:AA130)*'Fixed Data'!$B$10</f>
        <v>-1.5138120152342061E-2</v>
      </c>
      <c r="AB132" s="21">
        <f>AVERAGE(AB129:AB130)*'Fixed Data'!$B$10</f>
        <v>-3.8205591758098617E-3</v>
      </c>
      <c r="AC132" s="21">
        <f>AVERAGE(AC129:AC130)*'Fixed Data'!$B$10</f>
        <v>-2.7007694686430171E-16</v>
      </c>
      <c r="AD132" s="21">
        <f>AVERAGE(AD129:AD130)*'Fixed Data'!$B$10</f>
        <v>-2.7007694686430171E-16</v>
      </c>
      <c r="AE132" s="21">
        <f>AVERAGE(AE129:AE130)*'Fixed Data'!$B$10</f>
        <v>-2.7007694686430171E-16</v>
      </c>
      <c r="AF132" s="21">
        <f>AVERAGE(AF129:AF130)*'Fixed Data'!$B$10</f>
        <v>-2.7007694686430171E-16</v>
      </c>
      <c r="AG132" s="21">
        <f>AVERAGE(AG129:AG130)*'Fixed Data'!$B$10</f>
        <v>-2.7007694686430171E-16</v>
      </c>
      <c r="AH132" s="21">
        <f>AVERAGE(AH129:AH130)*'Fixed Data'!$B$10</f>
        <v>-2.7007694686430171E-16</v>
      </c>
      <c r="AI132" s="21">
        <f>AVERAGE(AI129:AI130)*'Fixed Data'!$B$10</f>
        <v>-2.7007694686430171E-16</v>
      </c>
      <c r="AJ132" s="21">
        <f>AVERAGE(AJ129:AJ130)*'Fixed Data'!$B$10</f>
        <v>-2.7007694686430171E-16</v>
      </c>
      <c r="AK132" s="21">
        <f>AVERAGE(AK129:AK130)*'Fixed Data'!$B$10</f>
        <v>-2.7007694686430171E-16</v>
      </c>
      <c r="AL132" s="21">
        <f>AVERAGE(AL129:AL130)*'Fixed Data'!$B$10</f>
        <v>-2.7007694686430171E-16</v>
      </c>
      <c r="AM132" s="21">
        <f>AVERAGE(AM129:AM130)*'Fixed Data'!$B$10</f>
        <v>-2.7007694686430171E-16</v>
      </c>
      <c r="AN132" s="21">
        <f>AVERAGE(AN129:AN130)*'Fixed Data'!$B$10</f>
        <v>-2.7007694686430171E-16</v>
      </c>
      <c r="AO132" s="21">
        <f>AVERAGE(AO129:AO130)*'Fixed Data'!$B$10</f>
        <v>-2.7007694686430171E-16</v>
      </c>
      <c r="AP132" s="21">
        <f>AVERAGE(AP129:AP130)*'Fixed Data'!$B$10</f>
        <v>-2.7007694686430171E-16</v>
      </c>
      <c r="AQ132" s="21">
        <f>AVERAGE(AQ129:AQ130)*'Fixed Data'!$B$10</f>
        <v>-2.7007694686430171E-16</v>
      </c>
      <c r="AR132" s="21">
        <f>AVERAGE(AR129:AR130)*'Fixed Data'!$B$10</f>
        <v>-2.7007694686430171E-16</v>
      </c>
      <c r="AS132" s="21">
        <f>AVERAGE(AS129:AS130)*'Fixed Data'!$B$10</f>
        <v>-2.7007694686430171E-16</v>
      </c>
      <c r="AT132" s="21">
        <f>AVERAGE(AT129:AT130)*'Fixed Data'!$B$10</f>
        <v>-2.7007694686430171E-16</v>
      </c>
      <c r="AU132" s="21">
        <f>AVERAGE(AU129:AU130)*'Fixed Data'!$B$10</f>
        <v>-2.7007694686430171E-16</v>
      </c>
      <c r="AV132" s="21">
        <f>AVERAGE(AV129:AV130)*'Fixed Data'!$B$10</f>
        <v>-2.7007694686430171E-16</v>
      </c>
      <c r="AW132" s="21">
        <f>AVERAGE(AW129:AW130)*'Fixed Data'!$B$10</f>
        <v>-2.7007694686430171E-16</v>
      </c>
      <c r="AX132" s="21">
        <f>AVERAGE(AX129:AX130)*'Fixed Data'!$B$10</f>
        <v>-2.7007694686430171E-16</v>
      </c>
      <c r="AY132" s="21">
        <f>AVERAGE(AY129:AY130)*'Fixed Data'!$B$10</f>
        <v>-2.7007694686430171E-16</v>
      </c>
      <c r="AZ132" s="21">
        <f>AVERAGE(AZ129:AZ130)*'Fixed Data'!$B$10</f>
        <v>-2.7007694686430171E-16</v>
      </c>
      <c r="BA132" s="21">
        <f>AVERAGE(BA129:BA130)*'Fixed Data'!$B$10</f>
        <v>-2.7007694686430171E-16</v>
      </c>
      <c r="BB132" s="21">
        <f>AVERAGE(BB129:BB130)*'Fixed Data'!$B$10</f>
        <v>-2.7007694686430171E-16</v>
      </c>
    </row>
    <row r="133" spans="1:54" ht="14" outlineLevel="2" thickBot="1">
      <c r="A133" s="9"/>
      <c r="B133" s="3" t="s">
        <v>465</v>
      </c>
      <c r="C133" s="7" t="s">
        <v>466</v>
      </c>
      <c r="D133" s="7" t="s">
        <v>391</v>
      </c>
      <c r="E133" s="21">
        <f>E128+E132</f>
        <v>-0.14641410052670306</v>
      </c>
      <c r="F133" s="21">
        <f t="shared" ref="F133:BB133" si="13">F128+F132</f>
        <v>-1.0886988452679489</v>
      </c>
      <c r="G133" s="21">
        <f t="shared" si="13"/>
        <v>-2.0664748369169121</v>
      </c>
      <c r="H133" s="21">
        <f t="shared" si="13"/>
        <v>-3.0874226918149743</v>
      </c>
      <c r="I133" s="21">
        <f t="shared" si="13"/>
        <v>-4.1517159605579828</v>
      </c>
      <c r="J133" s="21">
        <f t="shared" si="13"/>
        <v>-5.0581812149365195</v>
      </c>
      <c r="K133" s="21">
        <f t="shared" si="13"/>
        <v>-4.7244881347859886</v>
      </c>
      <c r="L133" s="21">
        <f t="shared" si="13"/>
        <v>-4.3982920564361807</v>
      </c>
      <c r="M133" s="21">
        <f t="shared" si="13"/>
        <v>-4.0795929798870949</v>
      </c>
      <c r="N133" s="21">
        <f t="shared" si="13"/>
        <v>-3.7683909051387317</v>
      </c>
      <c r="O133" s="21">
        <f t="shared" si="13"/>
        <v>-3.4646858321910914</v>
      </c>
      <c r="P133" s="21">
        <f t="shared" si="13"/>
        <v>-3.1684777610441732</v>
      </c>
      <c r="Q133" s="21">
        <f t="shared" si="13"/>
        <v>-2.8797666916979785</v>
      </c>
      <c r="R133" s="21">
        <f t="shared" si="13"/>
        <v>-2.5985526241525054</v>
      </c>
      <c r="S133" s="21">
        <f t="shared" si="13"/>
        <v>-2.3248355584077562</v>
      </c>
      <c r="T133" s="21">
        <f t="shared" si="13"/>
        <v>-2.0586154944637292</v>
      </c>
      <c r="U133" s="21">
        <f t="shared" si="13"/>
        <v>-1.7998924323204237</v>
      </c>
      <c r="V133" s="21">
        <f t="shared" si="13"/>
        <v>-1.5486663719778422</v>
      </c>
      <c r="W133" s="21">
        <f t="shared" si="13"/>
        <v>-1.3049373134359825</v>
      </c>
      <c r="X133" s="21">
        <f t="shared" si="13"/>
        <v>-1.0687052566948454</v>
      </c>
      <c r="Y133" s="21">
        <f t="shared" si="13"/>
        <v>-0.83997020175443105</v>
      </c>
      <c r="Z133" s="21">
        <f t="shared" si="13"/>
        <v>-0.61873214861473902</v>
      </c>
      <c r="AA133" s="21">
        <f t="shared" si="13"/>
        <v>-0.40499109727577043</v>
      </c>
      <c r="AB133" s="21">
        <f t="shared" si="13"/>
        <v>-0.19874704773752375</v>
      </c>
      <c r="AC133" s="21">
        <f t="shared" si="13"/>
        <v>-2.7007694686430171E-16</v>
      </c>
      <c r="AD133" s="21">
        <f t="shared" si="13"/>
        <v>-2.7007694686430171E-16</v>
      </c>
      <c r="AE133" s="21">
        <f t="shared" si="13"/>
        <v>-2.7007694686430171E-16</v>
      </c>
      <c r="AF133" s="21">
        <f t="shared" si="13"/>
        <v>-2.7007694686430171E-16</v>
      </c>
      <c r="AG133" s="21">
        <f t="shared" si="13"/>
        <v>-2.7007694686430171E-16</v>
      </c>
      <c r="AH133" s="21">
        <f t="shared" si="13"/>
        <v>-2.7007694686430171E-16</v>
      </c>
      <c r="AI133" s="21">
        <f t="shared" si="13"/>
        <v>-2.7007694686430171E-16</v>
      </c>
      <c r="AJ133" s="21">
        <f t="shared" si="13"/>
        <v>-2.7007694686430171E-16</v>
      </c>
      <c r="AK133" s="21">
        <f t="shared" si="13"/>
        <v>-2.7007694686430171E-16</v>
      </c>
      <c r="AL133" s="21">
        <f t="shared" si="13"/>
        <v>-2.7007694686430171E-16</v>
      </c>
      <c r="AM133" s="21">
        <f t="shared" si="13"/>
        <v>-2.7007694686430171E-16</v>
      </c>
      <c r="AN133" s="21">
        <f t="shared" si="13"/>
        <v>-2.7007694686430171E-16</v>
      </c>
      <c r="AO133" s="21">
        <f t="shared" si="13"/>
        <v>-2.7007694686430171E-16</v>
      </c>
      <c r="AP133" s="21">
        <f t="shared" si="13"/>
        <v>-2.7007694686430171E-16</v>
      </c>
      <c r="AQ133" s="21">
        <f t="shared" si="13"/>
        <v>-2.7007694686430171E-16</v>
      </c>
      <c r="AR133" s="21">
        <f t="shared" si="13"/>
        <v>-2.7007694686430171E-16</v>
      </c>
      <c r="AS133" s="21">
        <f t="shared" si="13"/>
        <v>-2.7007694686430171E-16</v>
      </c>
      <c r="AT133" s="21">
        <f t="shared" si="13"/>
        <v>-2.7007694686430171E-16</v>
      </c>
      <c r="AU133" s="21">
        <f t="shared" si="13"/>
        <v>-2.7007694686430171E-16</v>
      </c>
      <c r="AV133" s="21">
        <f t="shared" si="13"/>
        <v>-2.7007694686430171E-16</v>
      </c>
      <c r="AW133" s="21">
        <f t="shared" si="13"/>
        <v>-2.7007694686430171E-16</v>
      </c>
      <c r="AX133" s="21">
        <f t="shared" si="13"/>
        <v>-2.7007694686430171E-16</v>
      </c>
      <c r="AY133" s="21">
        <f t="shared" si="13"/>
        <v>-2.7007694686430171E-16</v>
      </c>
      <c r="AZ133" s="21">
        <f t="shared" si="13"/>
        <v>-2.7007694686430171E-16</v>
      </c>
      <c r="BA133" s="21">
        <f t="shared" si="13"/>
        <v>-2.7007694686430171E-16</v>
      </c>
      <c r="BB133" s="21">
        <f t="shared" si="13"/>
        <v>-2.7007694686430171E-16</v>
      </c>
    </row>
    <row r="134" spans="1:54" ht="14" outlineLevel="2" thickBot="1">
      <c r="A134" s="139"/>
      <c r="B134" s="142" t="s">
        <v>467</v>
      </c>
      <c r="C134" s="143" t="s">
        <v>562</v>
      </c>
      <c r="D134" s="243"/>
      <c r="E134" s="245">
        <f t="shared" ref="E134:AJ134" si="14">E83+E77+E71</f>
        <v>-3.5076575656736999</v>
      </c>
      <c r="F134" s="245">
        <f t="shared" si="14"/>
        <v>-3.4523457820952395</v>
      </c>
      <c r="G134" s="245">
        <f t="shared" si="14"/>
        <v>-3.3952705082502161</v>
      </c>
      <c r="H134" s="245">
        <f t="shared" si="14"/>
        <v>-3.3363856253275692</v>
      </c>
      <c r="I134" s="245">
        <f t="shared" si="14"/>
        <v>-3.2756434608696732</v>
      </c>
      <c r="J134" s="245">
        <f t="shared" si="14"/>
        <v>-3.2129947256648475</v>
      </c>
      <c r="K134" s="245">
        <f t="shared" si="14"/>
        <v>-3.250323274211111</v>
      </c>
      <c r="L134" s="245">
        <f t="shared" si="14"/>
        <v>-3.288219195999023</v>
      </c>
      <c r="M134" s="245">
        <f t="shared" si="14"/>
        <v>-3.3266952665410225</v>
      </c>
      <c r="N134" s="245">
        <f t="shared" si="14"/>
        <v>-3.3657646490099102</v>
      </c>
      <c r="O134" s="245">
        <f t="shared" si="14"/>
        <v>-3.4054409130208403</v>
      </c>
      <c r="P134" s="245">
        <f t="shared" si="14"/>
        <v>-3.4457380443979559</v>
      </c>
      <c r="Q134" s="245">
        <f t="shared" si="14"/>
        <v>-3.4866704609512684</v>
      </c>
      <c r="R134" s="245">
        <f t="shared" si="14"/>
        <v>-3.5282530267509715</v>
      </c>
      <c r="S134" s="245">
        <f t="shared" si="14"/>
        <v>-3.5705010701581519</v>
      </c>
      <c r="T134" s="245">
        <f t="shared" si="14"/>
        <v>-3.6134303980991116</v>
      </c>
      <c r="U134" s="245">
        <f t="shared" si="14"/>
        <v>-3.6570573140960749</v>
      </c>
      <c r="V134" s="245">
        <f t="shared" si="14"/>
        <v>-3.7013986332927913</v>
      </c>
      <c r="W134" s="245">
        <f t="shared" si="14"/>
        <v>-3.7464717034903634</v>
      </c>
      <c r="X134" s="245">
        <f t="shared" si="14"/>
        <v>-3.7922944239292415</v>
      </c>
      <c r="Y134" s="245">
        <f t="shared" si="14"/>
        <v>-3.8388852610661024</v>
      </c>
      <c r="Z134" s="245">
        <f t="shared" si="14"/>
        <v>-3.8862632741173577</v>
      </c>
      <c r="AA134" s="245">
        <f t="shared" si="14"/>
        <v>-3.9344481300847525</v>
      </c>
      <c r="AB134" s="245">
        <f t="shared" si="14"/>
        <v>-3.9834601315527123</v>
      </c>
      <c r="AC134" s="245">
        <f t="shared" si="14"/>
        <v>-4.0333202339677809</v>
      </c>
      <c r="AD134" s="245">
        <f t="shared" si="14"/>
        <v>-4.0840500711821326</v>
      </c>
      <c r="AE134" s="245">
        <f t="shared" si="14"/>
        <v>-4.1356719794945249</v>
      </c>
      <c r="AF134" s="245">
        <f t="shared" si="14"/>
        <v>-4.1882090239450873</v>
      </c>
      <c r="AG134" s="245">
        <f t="shared" si="14"/>
        <v>-4.2416850216049973</v>
      </c>
      <c r="AH134" s="245">
        <f t="shared" si="14"/>
        <v>-4.2961245701251087</v>
      </c>
      <c r="AI134" s="245">
        <f t="shared" si="14"/>
        <v>-4.3515530740307504</v>
      </c>
      <c r="AJ134" s="245">
        <f t="shared" si="14"/>
        <v>-4.4079967770267441</v>
      </c>
      <c r="AK134" s="245">
        <f t="shared" ref="AK134:BB134" si="15">AK83+AK77+AK71</f>
        <v>-4.4654827890434872</v>
      </c>
      <c r="AL134" s="245">
        <f t="shared" si="15"/>
        <v>-4.5240391162881393</v>
      </c>
      <c r="AM134" s="245">
        <f t="shared" si="15"/>
        <v>-4.5836946973060488</v>
      </c>
      <c r="AN134" s="245">
        <f t="shared" si="15"/>
        <v>-4.6444794330319494</v>
      </c>
      <c r="AO134" s="245">
        <f t="shared" si="15"/>
        <v>-4.706424223602661</v>
      </c>
      <c r="AP134" s="245">
        <f t="shared" si="15"/>
        <v>-4.7695610021646857</v>
      </c>
      <c r="AQ134" s="245">
        <f t="shared" si="15"/>
        <v>-4.8339227739407526</v>
      </c>
      <c r="AR134" s="245">
        <f t="shared" si="15"/>
        <v>-4.8995436537938044</v>
      </c>
      <c r="AS134" s="245">
        <f t="shared" si="15"/>
        <v>-4.966458905293555</v>
      </c>
      <c r="AT134" s="245">
        <f t="shared" si="15"/>
        <v>-5.0347049850419809</v>
      </c>
      <c r="AU134" s="245">
        <f t="shared" si="15"/>
        <v>-5.1043195824911605</v>
      </c>
      <c r="AV134" s="245">
        <f t="shared" si="15"/>
        <v>-5.1753416672738934</v>
      </c>
      <c r="AW134" s="245">
        <f t="shared" si="15"/>
        <v>-5.2478115320266481</v>
      </c>
      <c r="AX134" s="245">
        <f t="shared" si="15"/>
        <v>-5.3217708442278715</v>
      </c>
      <c r="AY134" s="245">
        <f t="shared" si="15"/>
        <v>-5.3972626935286074</v>
      </c>
      <c r="AZ134" s="245">
        <f t="shared" si="15"/>
        <v>-5.4743316420882389</v>
      </c>
      <c r="BA134" s="245">
        <f t="shared" si="15"/>
        <v>-5.5530237809204834</v>
      </c>
      <c r="BB134" s="245">
        <f t="shared" si="15"/>
        <v>-5.6328470994325217</v>
      </c>
    </row>
    <row r="135" spans="1:54" ht="14" outlineLevel="2" thickBot="1">
      <c r="A135" s="138"/>
      <c r="B135" s="140" t="s">
        <v>468</v>
      </c>
      <c r="C135" s="141"/>
      <c r="D135" s="244"/>
      <c r="E135" s="245">
        <f>E133+E134</f>
        <v>-3.6540716662004029</v>
      </c>
      <c r="F135" s="245">
        <f t="shared" ref="F135:AW135" si="16">F133+F134</f>
        <v>-4.5410446273631884</v>
      </c>
      <c r="G135" s="245">
        <f t="shared" si="16"/>
        <v>-5.4617453451671283</v>
      </c>
      <c r="H135" s="245">
        <f t="shared" si="16"/>
        <v>-6.4238083171425435</v>
      </c>
      <c r="I135" s="245">
        <f t="shared" si="16"/>
        <v>-7.4273594214276564</v>
      </c>
      <c r="J135" s="245">
        <f t="shared" si="16"/>
        <v>-8.271175940601367</v>
      </c>
      <c r="K135" s="245">
        <f t="shared" si="16"/>
        <v>-7.9748114089971001</v>
      </c>
      <c r="L135" s="245">
        <f t="shared" si="16"/>
        <v>-7.6865112524352037</v>
      </c>
      <c r="M135" s="245">
        <f t="shared" si="16"/>
        <v>-7.406288246428117</v>
      </c>
      <c r="N135" s="245">
        <f t="shared" si="16"/>
        <v>-7.1341555541486414</v>
      </c>
      <c r="O135" s="245">
        <f t="shared" si="16"/>
        <v>-6.8701267452119321</v>
      </c>
      <c r="P135" s="245">
        <f t="shared" si="16"/>
        <v>-6.6142158054421287</v>
      </c>
      <c r="Q135" s="245">
        <f t="shared" si="16"/>
        <v>-6.3664371526492474</v>
      </c>
      <c r="R135" s="245">
        <f t="shared" si="16"/>
        <v>-6.126805650903477</v>
      </c>
      <c r="S135" s="245">
        <f t="shared" si="16"/>
        <v>-5.8953366285659081</v>
      </c>
      <c r="T135" s="245">
        <f t="shared" si="16"/>
        <v>-5.6720458925628403</v>
      </c>
      <c r="U135" s="245">
        <f t="shared" si="16"/>
        <v>-5.4569497464164982</v>
      </c>
      <c r="V135" s="245">
        <f t="shared" si="16"/>
        <v>-5.250065005270633</v>
      </c>
      <c r="W135" s="245">
        <f t="shared" si="16"/>
        <v>-5.0514090169263461</v>
      </c>
      <c r="X135" s="245">
        <f t="shared" si="16"/>
        <v>-4.8609996806240865</v>
      </c>
      <c r="Y135" s="245">
        <f t="shared" si="16"/>
        <v>-4.6788554628205334</v>
      </c>
      <c r="Z135" s="245">
        <f t="shared" si="16"/>
        <v>-4.5049954227320965</v>
      </c>
      <c r="AA135" s="245">
        <f t="shared" si="16"/>
        <v>-4.3394392273605229</v>
      </c>
      <c r="AB135" s="245">
        <f t="shared" si="16"/>
        <v>-4.182207179290236</v>
      </c>
      <c r="AC135" s="245">
        <f t="shared" si="16"/>
        <v>-4.0333202339677809</v>
      </c>
      <c r="AD135" s="245">
        <f t="shared" si="16"/>
        <v>-4.0840500711821326</v>
      </c>
      <c r="AE135" s="245">
        <f t="shared" si="16"/>
        <v>-4.1356719794945249</v>
      </c>
      <c r="AF135" s="245">
        <f t="shared" si="16"/>
        <v>-4.1882090239450873</v>
      </c>
      <c r="AG135" s="245">
        <f t="shared" si="16"/>
        <v>-4.2416850216049973</v>
      </c>
      <c r="AH135" s="245">
        <f t="shared" si="16"/>
        <v>-4.2961245701251087</v>
      </c>
      <c r="AI135" s="245">
        <f t="shared" si="16"/>
        <v>-4.3515530740307504</v>
      </c>
      <c r="AJ135" s="245">
        <f t="shared" si="16"/>
        <v>-4.4079967770267441</v>
      </c>
      <c r="AK135" s="245">
        <f t="shared" si="16"/>
        <v>-4.4654827890434872</v>
      </c>
      <c r="AL135" s="245">
        <f t="shared" si="16"/>
        <v>-4.5240391162881393</v>
      </c>
      <c r="AM135" s="245">
        <f t="shared" si="16"/>
        <v>-4.5836946973060488</v>
      </c>
      <c r="AN135" s="245">
        <f t="shared" si="16"/>
        <v>-4.6444794330319494</v>
      </c>
      <c r="AO135" s="245">
        <f t="shared" si="16"/>
        <v>-4.706424223602661</v>
      </c>
      <c r="AP135" s="245">
        <f t="shared" si="16"/>
        <v>-4.7695610021646857</v>
      </c>
      <c r="AQ135" s="245">
        <f t="shared" si="16"/>
        <v>-4.8339227739407526</v>
      </c>
      <c r="AR135" s="245">
        <f t="shared" si="16"/>
        <v>-4.8995436537938044</v>
      </c>
      <c r="AS135" s="245">
        <f t="shared" si="16"/>
        <v>-4.966458905293555</v>
      </c>
      <c r="AT135" s="245">
        <f t="shared" si="16"/>
        <v>-5.0347049850419809</v>
      </c>
      <c r="AU135" s="245">
        <f t="shared" si="16"/>
        <v>-5.1043195824911605</v>
      </c>
      <c r="AV135" s="245">
        <f t="shared" si="16"/>
        <v>-5.1753416672738934</v>
      </c>
      <c r="AW135" s="245">
        <f t="shared" si="16"/>
        <v>-5.2478115320266481</v>
      </c>
      <c r="AX135" s="245">
        <f>AX133+AX134</f>
        <v>-5.3217708442278715</v>
      </c>
      <c r="AY135" s="245">
        <f>AY133+AY134</f>
        <v>-5.3972626935286074</v>
      </c>
      <c r="AZ135" s="245">
        <f>AZ133+AZ134</f>
        <v>-5.4743316420882389</v>
      </c>
      <c r="BA135" s="245">
        <f>BA133+BA134</f>
        <v>-5.5530237809204834</v>
      </c>
      <c r="BB135" s="245">
        <f>BB133+BB134</f>
        <v>-5.6328470994325217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563</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7" t="s">
        <v>472</v>
      </c>
      <c r="B143" s="135" t="s">
        <v>289</v>
      </c>
      <c r="C143" s="135" t="s">
        <v>397</v>
      </c>
      <c r="D143" s="135" t="s">
        <v>391</v>
      </c>
      <c r="E143" s="21">
        <f>-(E$158*'Fixed Data'!$B$25*'Fixed Data'!E$47*'Fixed Data'!$B$24*'Fixed Data'!$B$23+E$158*'Fixed Data'!$B$26)*'Fixed Data'!L42/10^6</f>
        <v>-20.914748955515304</v>
      </c>
      <c r="F143" s="21">
        <f>-(F$158*'Fixed Data'!$B$25*'Fixed Data'!F$47*'Fixed Data'!$B$24*'Fixed Data'!$B$23+F$158*'Fixed Data'!$B$26)*'Fixed Data'!M42/10^6</f>
        <v>-20.951227270188905</v>
      </c>
      <c r="G143" s="21">
        <f>-(G$158*'Fixed Data'!$B$25*'Fixed Data'!G$47*'Fixed Data'!$B$24*'Fixed Data'!$B$23+G$158*'Fixed Data'!$B$26)*'Fixed Data'!N42/10^6</f>
        <v>-20.893034735047102</v>
      </c>
      <c r="H143" s="21">
        <f>-(H$158*'Fixed Data'!$B$25*'Fixed Data'!H$47*'Fixed Data'!$B$24*'Fixed Data'!$B$23+H$158*'Fixed Data'!$B$26)*'Fixed Data'!O42/10^6</f>
        <v>-20.813864313547089</v>
      </c>
      <c r="I143" s="21">
        <f>-(I$158*'Fixed Data'!$B$25*'Fixed Data'!I$47*'Fixed Data'!$B$24*'Fixed Data'!$B$23+I$158*'Fixed Data'!$B$26)*'Fixed Data'!P42/10^6</f>
        <v>-20.78246033197129</v>
      </c>
      <c r="J143" s="21">
        <f>-(J$158*'Fixed Data'!$B$25*'Fixed Data'!J$47*'Fixed Data'!$B$24*'Fixed Data'!$B$23+J$158*'Fixed Data'!$B$26)*'Fixed Data'!Q42/10^6</f>
        <v>-20.725868745434273</v>
      </c>
      <c r="K143" s="21">
        <f>-(K$158*'Fixed Data'!$B$25*'Fixed Data'!K$47*'Fixed Data'!$B$24*'Fixed Data'!$B$23+K$158*'Fixed Data'!$B$26)*'Fixed Data'!R42/10^6</f>
        <v>-21.242538860624855</v>
      </c>
      <c r="L143" s="21">
        <f>-(L$158*'Fixed Data'!$B$25*'Fixed Data'!L$47*'Fixed Data'!$B$24*'Fixed Data'!$B$23+L$158*'Fixed Data'!$B$26)*'Fixed Data'!S42/10^6</f>
        <v>-21.839075270373133</v>
      </c>
      <c r="M143" s="21">
        <f>-(M$158*'Fixed Data'!$B$25*'Fixed Data'!M$47*'Fixed Data'!$B$24*'Fixed Data'!$B$23+M$158*'Fixed Data'!$B$26)*'Fixed Data'!T42/10^6</f>
        <v>-22.44756756843638</v>
      </c>
      <c r="N143" s="21">
        <f>-(N$158*'Fixed Data'!$B$25*'Fixed Data'!N$47*'Fixed Data'!$B$24*'Fixed Data'!$B$23+N$158*'Fixed Data'!$B$26)*'Fixed Data'!U42/10^6</f>
        <v>-22.99687177063478</v>
      </c>
      <c r="O143" s="21">
        <f>-(O$158*'Fixed Data'!$B$25*'Fixed Data'!O$47*'Fixed Data'!$B$24*'Fixed Data'!$B$23+O$158*'Fixed Data'!$B$26)*'Fixed Data'!V42/10^6</f>
        <v>-23.629266978265225</v>
      </c>
      <c r="P143" s="21">
        <f>-(P$158*'Fixed Data'!$B$25*'Fixed Data'!P$47*'Fixed Data'!$B$24*'Fixed Data'!$B$23+P$158*'Fixed Data'!$B$26)*'Fixed Data'!W42/10^6</f>
        <v>-24.274455046389736</v>
      </c>
      <c r="Q143" s="21">
        <f>-(Q$158*'Fixed Data'!$B$25*'Fixed Data'!Q$47*'Fixed Data'!$B$24*'Fixed Data'!$B$23+Q$158*'Fixed Data'!$B$26)*'Fixed Data'!X42/10^6</f>
        <v>-24.932736689629028</v>
      </c>
      <c r="R143" s="21">
        <f>-(R$158*'Fixed Data'!$B$25*'Fixed Data'!R$47*'Fixed Data'!$B$24*'Fixed Data'!$B$23+R$158*'Fixed Data'!$B$26)*'Fixed Data'!Y42/10^6</f>
        <v>-25.679288710724961</v>
      </c>
      <c r="S143" s="21">
        <f>-(S$158*'Fixed Data'!$B$25*'Fixed Data'!S$47*'Fixed Data'!$B$24*'Fixed Data'!$B$23+S$158*'Fixed Data'!$B$26)*'Fixed Data'!Z42/10^6</f>
        <v>-26.365593916267553</v>
      </c>
      <c r="T143" s="21">
        <f>-(T$158*'Fixed Data'!$B$25*'Fixed Data'!T$47*'Fixed Data'!$B$24*'Fixed Data'!$B$23+T$158*'Fixed Data'!$B$26)*'Fixed Data'!AA42/10^6</f>
        <v>-27.065966901615756</v>
      </c>
      <c r="U143" s="21">
        <f>-(U$158*'Fixed Data'!$B$25*'Fixed Data'!U$47*'Fixed Data'!$B$24*'Fixed Data'!$B$23+U$158*'Fixed Data'!$B$26)*'Fixed Data'!AB42/10^6</f>
        <v>-27.780748360848069</v>
      </c>
      <c r="V143" s="21">
        <f>-(V$158*'Fixed Data'!$B$25*'Fixed Data'!V$47*'Fixed Data'!$B$24*'Fixed Data'!$B$23+V$158*'Fixed Data'!$B$26)*'Fixed Data'!AC42/10^6</f>
        <v>-28.588830591183232</v>
      </c>
      <c r="W143" s="21">
        <f>-(W$158*'Fixed Data'!$B$25*'Fixed Data'!W$47*'Fixed Data'!$B$24*'Fixed Data'!$B$23+W$158*'Fixed Data'!$B$26)*'Fixed Data'!AD42/10^6</f>
        <v>-29.334451369919371</v>
      </c>
      <c r="X143" s="21">
        <f>-(X$158*'Fixed Data'!$B$25*'Fixed Data'!X$47*'Fixed Data'!$B$24*'Fixed Data'!$B$23+X$158*'Fixed Data'!$B$26)*'Fixed Data'!AE42/10^6</f>
        <v>-30.176054988495235</v>
      </c>
      <c r="Y143" s="21">
        <f>-(Y$158*'Fixed Data'!$B$25*'Fixed Data'!Y$47*'Fixed Data'!$B$24*'Fixed Data'!$B$23+Y$158*'Fixed Data'!$B$26)*'Fixed Data'!AF42/10^6</f>
        <v>-30.954078221049073</v>
      </c>
      <c r="Z143" s="21">
        <f>-(Z$158*'Fixed Data'!$B$25*'Fixed Data'!Z$47*'Fixed Data'!$B$24*'Fixed Data'!$B$23+Z$158*'Fixed Data'!$B$26)*'Fixed Data'!AG42/10^6</f>
        <v>-31.830881834875239</v>
      </c>
      <c r="AA143" s="21">
        <f>-(AA$158*'Fixed Data'!$B$25*'Fixed Data'!AA$47*'Fixed Data'!$B$24*'Fixed Data'!$B$23+AA$158*'Fixed Data'!$B$26)*'Fixed Data'!AH42/10^6</f>
        <v>-32.726460597205083</v>
      </c>
      <c r="AB143" s="21">
        <f>-(AB$158*'Fixed Data'!$B$25*'Fixed Data'!AB$47*'Fixed Data'!$B$24*'Fixed Data'!$B$23+AB$158*'Fixed Data'!$B$26)*'Fixed Data'!AI42/10^6</f>
        <v>-33.641294138526661</v>
      </c>
      <c r="AC143" s="21">
        <f>-(AC$158*'Fixed Data'!$B$25*'Fixed Data'!AC$47*'Fixed Data'!$B$24*'Fixed Data'!$B$23+AC$158*'Fixed Data'!$B$26)*'Fixed Data'!AJ42/10^6</f>
        <v>-34.556316000998663</v>
      </c>
      <c r="AD143" s="21">
        <f>-(AD$158*'Fixed Data'!$B$25*'Fixed Data'!AD$47*'Fixed Data'!$B$24*'Fixed Data'!$B$23+AD$158*'Fixed Data'!$B$26)*'Fixed Data'!AK42/10^6</f>
        <v>-35.495706561096718</v>
      </c>
      <c r="AE143" s="21">
        <f>-(AE$158*'Fixed Data'!$B$25*'Fixed Data'!AE$47*'Fixed Data'!$B$24*'Fixed Data'!$B$23+AE$158*'Fixed Data'!$B$26)*'Fixed Data'!AL42/10^6</f>
        <v>-36.464117081824021</v>
      </c>
      <c r="AF143" s="21">
        <f>-(AF$158*'Fixed Data'!$B$25*'Fixed Data'!AF$47*'Fixed Data'!$B$24*'Fixed Data'!$B$23+AF$158*'Fixed Data'!$B$26)*'Fixed Data'!AM42/10^6</f>
        <v>-37.450787539969745</v>
      </c>
      <c r="AG143" s="21">
        <f>-(AG$158*'Fixed Data'!$B$25*'Fixed Data'!AG$47*'Fixed Data'!$B$24*'Fixed Data'!$B$23+AG$158*'Fixed Data'!$B$26)*'Fixed Data'!AN42/10^6</f>
        <v>-38.457230249203747</v>
      </c>
      <c r="AH143" s="21">
        <f>-(AH$158*'Fixed Data'!$B$25*'Fixed Data'!AH$47*'Fixed Data'!$B$24*'Fixed Data'!$B$23+AH$158*'Fixed Data'!$B$26)*'Fixed Data'!AO42/10^6</f>
        <v>-39.485328799766961</v>
      </c>
      <c r="AI143" s="21">
        <f>-(AI$158*'Fixed Data'!$B$25*'Fixed Data'!AI$47*'Fixed Data'!$B$24*'Fixed Data'!$B$23+AI$158*'Fixed Data'!$B$26)*'Fixed Data'!AP42/10^6</f>
        <v>-40.537669721632412</v>
      </c>
      <c r="AJ143" s="21">
        <f>-(AJ$158*'Fixed Data'!$B$25*'Fixed Data'!AJ$47*'Fixed Data'!$B$24*'Fixed Data'!$B$23+AJ$158*'Fixed Data'!$B$26)*'Fixed Data'!AQ42/10^6</f>
        <v>-41.61363180667653</v>
      </c>
      <c r="AK143" s="21">
        <f>-(AK$158*'Fixed Data'!$B$25*'Fixed Data'!AK$47*'Fixed Data'!$B$24*'Fixed Data'!$B$23+AK$158*'Fixed Data'!$B$26)*'Fixed Data'!AR42/10^6</f>
        <v>-42.712999471472379</v>
      </c>
      <c r="AL143" s="21">
        <f>-(AL$158*'Fixed Data'!$B$25*'Fixed Data'!AL$47*'Fixed Data'!$B$24*'Fixed Data'!$B$23+AL$158*'Fixed Data'!$B$26)*'Fixed Data'!AS42/10^6</f>
        <v>-43.837010564567947</v>
      </c>
      <c r="AM143" s="21">
        <f>-(AM$158*'Fixed Data'!$B$25*'Fixed Data'!AM$47*'Fixed Data'!$B$24*'Fixed Data'!$B$23+AM$158*'Fixed Data'!$B$26)*'Fixed Data'!AT42/10^6</f>
        <v>-44.986579073318318</v>
      </c>
      <c r="AN143" s="21">
        <f>-(AN$158*'Fixed Data'!$B$25*'Fixed Data'!AN$47*'Fixed Data'!$B$24*'Fixed Data'!$B$23+AN$158*'Fixed Data'!$B$26)*'Fixed Data'!AU42/10^6</f>
        <v>-46.162358488220754</v>
      </c>
      <c r="AO143" s="21">
        <f>-(AO$158*'Fixed Data'!$B$25*'Fixed Data'!AO$47*'Fixed Data'!$B$24*'Fixed Data'!$B$23+AO$158*'Fixed Data'!$B$26)*'Fixed Data'!AV42/10^6</f>
        <v>-47.364887657841749</v>
      </c>
      <c r="AP143" s="21">
        <f>-(AP$158*'Fixed Data'!$B$25*'Fixed Data'!AP$47*'Fixed Data'!$B$24*'Fixed Data'!$B$23+AP$158*'Fixed Data'!$B$26)*'Fixed Data'!AW42/10^6</f>
        <v>-48.594954709435626</v>
      </c>
      <c r="AQ143" s="21">
        <f>-(AQ$158*'Fixed Data'!$B$25*'Fixed Data'!AQ$47*'Fixed Data'!$B$24*'Fixed Data'!$B$23+AQ$158*'Fixed Data'!$B$26)*'Fixed Data'!AX42/10^6</f>
        <v>-49.853433010078902</v>
      </c>
      <c r="AR143" s="21">
        <f>-(AR$158*'Fixed Data'!$B$25*'Fixed Data'!AR$47*'Fixed Data'!$B$24*'Fixed Data'!$B$23+AR$158*'Fixed Data'!$B$26)*'Fixed Data'!AY42/10^6</f>
        <v>-51.141126049955531</v>
      </c>
      <c r="AS143" s="21">
        <f>-(AS$158*'Fixed Data'!$B$25*'Fixed Data'!AS$47*'Fixed Data'!$B$24*'Fixed Data'!$B$23+AS$158*'Fixed Data'!$B$26)*'Fixed Data'!AZ42/10^6</f>
        <v>-52.458848634629156</v>
      </c>
      <c r="AT143" s="21">
        <f>-(AT$158*'Fixed Data'!$B$25*'Fixed Data'!AT$47*'Fixed Data'!$B$24*'Fixed Data'!$B$23+AT$158*'Fixed Data'!$B$26)*'Fixed Data'!BA42/10^6</f>
        <v>-53.807468428331887</v>
      </c>
      <c r="AU143" s="21">
        <f>-(AU$158*'Fixed Data'!$B$25*'Fixed Data'!AU$47*'Fixed Data'!$B$24*'Fixed Data'!$B$23+AU$158*'Fixed Data'!$B$26)*'Fixed Data'!BB42/10^6</f>
        <v>-55.187905634929656</v>
      </c>
      <c r="AV143" s="21">
        <f>-(AV$158*'Fixed Data'!$B$25*'Fixed Data'!AV$47*'Fixed Data'!$B$24*'Fixed Data'!$B$23+AV$158*'Fixed Data'!$B$26)*'Fixed Data'!BC42/10^6</f>
        <v>-56.601102110759342</v>
      </c>
      <c r="AW143" s="21">
        <f>-(AW$158*'Fixed Data'!$B$25*'Fixed Data'!AW$47*'Fixed Data'!$B$24*'Fixed Data'!$B$23+AW$158*'Fixed Data'!$B$26)*'Fixed Data'!BD42/10^6</f>
        <v>-58.048023866236903</v>
      </c>
      <c r="AX143" s="21">
        <f>-(AX$158*'Fixed Data'!$B$25*'Fixed Data'!AX$47*'Fixed Data'!$B$24*'Fixed Data'!$B$23+AX$158*'Fixed Data'!$B$26)*'Fixed Data'!BE42/10^6</f>
        <v>-59.529676667951847</v>
      </c>
      <c r="AY143" s="21">
        <f>-(AY$158*'Fixed Data'!$B$25*'Fixed Data'!AY$47*'Fixed Data'!$B$24*'Fixed Data'!$B$23+AY$158*'Fixed Data'!$B$26)*'Fixed Data'!BF42/10^6</f>
        <v>-61.047106975918716</v>
      </c>
      <c r="AZ143" s="21">
        <f>-(AZ$158*'Fixed Data'!$B$25*'Fixed Data'!AZ$47*'Fixed Data'!$B$24*'Fixed Data'!$B$23+AZ$158*'Fixed Data'!$B$26)*'Fixed Data'!BG42/10^6</f>
        <v>-62.601399011009647</v>
      </c>
      <c r="BA143" s="21">
        <f>-(BA$158*'Fixed Data'!$B$25*'Fixed Data'!BA$47*'Fixed Data'!$B$24*'Fixed Data'!$B$23+BA$158*'Fixed Data'!$B$26)*'Fixed Data'!BH42/10^6</f>
        <v>-64.193674755708869</v>
      </c>
      <c r="BB143" s="21">
        <f>-(BB$158*'Fixed Data'!$B$25*'Fixed Data'!BB$47*'Fixed Data'!$B$24*'Fixed Data'!$B$23+BB$158*'Fixed Data'!$B$26)*'Fixed Data'!BI42/10^6</f>
        <v>-65.818791658361533</v>
      </c>
    </row>
    <row r="144" spans="1:54" outlineLevel="2">
      <c r="A144" s="428"/>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8"/>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8"/>
      <c r="B146" s="135" t="s">
        <v>292</v>
      </c>
      <c r="C146" s="135" t="s">
        <v>473</v>
      </c>
      <c r="D146" s="135" t="s">
        <v>391</v>
      </c>
      <c r="E146" s="21">
        <f>-E$161*'Fixed Data'!$B$20*'Fixed Data'!$B$22</f>
        <v>-0.7848466581290634</v>
      </c>
      <c r="F146" s="21">
        <f>-F$161*'Fixed Data'!$B$20*'Fixed Data'!$B$22</f>
        <v>-0.80636731496009251</v>
      </c>
      <c r="G146" s="21">
        <f>-G$161*'Fixed Data'!$B$20*'Fixed Data'!$B$22</f>
        <v>-0.82652224154786624</v>
      </c>
      <c r="H146" s="21">
        <f>-H$161*'Fixed Data'!$B$20*'Fixed Data'!$B$22</f>
        <v>-0.84401528672821446</v>
      </c>
      <c r="I146" s="21">
        <f>-I$161*'Fixed Data'!$B$20*'Fixed Data'!$B$22</f>
        <v>-0.85739951479693988</v>
      </c>
      <c r="J146" s="21">
        <f>-J$161*'Fixed Data'!$B$20*'Fixed Data'!$B$22</f>
        <v>-0.8650644366511302</v>
      </c>
      <c r="K146" s="21">
        <f>-K$161*'Fixed Data'!$B$20*'Fixed Data'!$B$22</f>
        <v>-0.89058857871037556</v>
      </c>
      <c r="L146" s="21">
        <f>-L$161*'Fixed Data'!$B$20*'Fixed Data'!$B$22</f>
        <v>-0.91699408564005103</v>
      </c>
      <c r="M146" s="21">
        <f>-M$161*'Fixed Data'!$B$20*'Fixed Data'!$B$22</f>
        <v>-0.9443128571853654</v>
      </c>
      <c r="N146" s="21">
        <f>-N$161*'Fixed Data'!$B$20*'Fixed Data'!$B$22</f>
        <v>-0.97257793556835725</v>
      </c>
      <c r="O146" s="21">
        <f>-O$161*'Fixed Data'!$B$20*'Fixed Data'!$B$22</f>
        <v>-1.0018235726924143</v>
      </c>
      <c r="P146" s="21">
        <f>-P$161*'Fixed Data'!$B$20*'Fixed Data'!$B$22</f>
        <v>-1.0320852973467931</v>
      </c>
      <c r="Q146" s="21">
        <f>-Q$161*'Fixed Data'!$B$20*'Fixed Data'!$B$22</f>
        <v>-1.0633999600096313</v>
      </c>
      <c r="R146" s="21">
        <f>-R$161*'Fixed Data'!$B$20*'Fixed Data'!$B$22</f>
        <v>-1.0958057328479485</v>
      </c>
      <c r="S146" s="21">
        <f>-S$161*'Fixed Data'!$B$20*'Fixed Data'!$B$22</f>
        <v>-1.1293422217251778</v>
      </c>
      <c r="T146" s="21">
        <f>-T$161*'Fixed Data'!$B$20*'Fixed Data'!$B$22</f>
        <v>-1.1640504662011668</v>
      </c>
      <c r="U146" s="21">
        <f>-U$161*'Fixed Data'!$B$20*'Fixed Data'!$B$22</f>
        <v>-1.1999730067366956</v>
      </c>
      <c r="V146" s="21">
        <f>-V$161*'Fixed Data'!$B$20*'Fixed Data'!$B$22</f>
        <v>-1.2371539742995041</v>
      </c>
      <c r="W146" s="21">
        <f>-W$161*'Fixed Data'!$B$20*'Fixed Data'!$B$22</f>
        <v>-1.2756391127657973</v>
      </c>
      <c r="X146" s="21">
        <f>-X$161*'Fixed Data'!$B$20*'Fixed Data'!$B$22</f>
        <v>-1.315475868526272</v>
      </c>
      <c r="Y146" s="21">
        <f>-Y$161*'Fixed Data'!$B$20*'Fixed Data'!$B$22</f>
        <v>-1.3567134128876226</v>
      </c>
      <c r="Z146" s="21">
        <f>-Z$161*'Fixed Data'!$B$20*'Fixed Data'!$B$22</f>
        <v>-1.3994027540800746</v>
      </c>
      <c r="AA146" s="21">
        <f>-AA$161*'Fixed Data'!$B$20*'Fixed Data'!$B$22</f>
        <v>-1.4435967148558762</v>
      </c>
      <c r="AB146" s="21">
        <f>-AB$161*'Fixed Data'!$B$20*'Fixed Data'!$B$22</f>
        <v>-1.4893501341028583</v>
      </c>
      <c r="AC146" s="21">
        <f>-AC$161*'Fixed Data'!$B$20*'Fixed Data'!$B$22</f>
        <v>-1.5367198220414211</v>
      </c>
      <c r="AD146" s="21">
        <f>-AD$161*'Fixed Data'!$B$20*'Fixed Data'!$B$22</f>
        <v>-1.5857647394365846</v>
      </c>
      <c r="AE146" s="21">
        <f>-AE$161*'Fixed Data'!$B$20*'Fixed Data'!$B$22</f>
        <v>-1.6365459751964844</v>
      </c>
      <c r="AF146" s="21">
        <f>-AF$161*'Fixed Data'!$B$20*'Fixed Data'!$B$22</f>
        <v>-1.6891268583799017</v>
      </c>
      <c r="AG146" s="21">
        <f>-AG$161*'Fixed Data'!$B$20*'Fixed Data'!$B$22</f>
        <v>-1.7435730926053039</v>
      </c>
      <c r="AH146" s="21">
        <f>-AH$161*'Fixed Data'!$B$20*'Fixed Data'!$B$22</f>
        <v>-1.7999527784523504</v>
      </c>
      <c r="AI146" s="21">
        <f>-AI$161*'Fixed Data'!$B$20*'Fixed Data'!$B$22</f>
        <v>-1.8583365254694237</v>
      </c>
      <c r="AJ146" s="21">
        <f>-AJ$161*'Fixed Data'!$B$20*'Fixed Data'!$B$22</f>
        <v>-1.9187975641811645</v>
      </c>
      <c r="AK146" s="21">
        <f>-AK$161*'Fixed Data'!$B$20*'Fixed Data'!$B$22</f>
        <v>-1.981411813292989</v>
      </c>
      <c r="AL146" s="21">
        <f>-AL$161*'Fixed Data'!$B$20*'Fixed Data'!$B$22</f>
        <v>-2.0462579916986208</v>
      </c>
      <c r="AM146" s="21">
        <f>-AM$161*'Fixed Data'!$B$20*'Fixed Data'!$B$22</f>
        <v>-2.1134177304876256</v>
      </c>
      <c r="AN146" s="21">
        <f>-AN$161*'Fixed Data'!$B$20*'Fixed Data'!$B$22</f>
        <v>-2.1829756401499285</v>
      </c>
      <c r="AO146" s="21">
        <f>-AO$161*'Fixed Data'!$B$20*'Fixed Data'!$B$22</f>
        <v>-2.2550195121893726</v>
      </c>
      <c r="AP146" s="21">
        <f>-AP$161*'Fixed Data'!$B$20*'Fixed Data'!$B$22</f>
        <v>-2.3296403191237198</v>
      </c>
      <c r="AQ146" s="21">
        <f>-AQ$161*'Fixed Data'!$B$20*'Fixed Data'!$B$22</f>
        <v>-2.4069324384997151</v>
      </c>
      <c r="AR146" s="21">
        <f>-AR$161*'Fixed Data'!$B$20*'Fixed Data'!$B$22</f>
        <v>-2.4869936752945918</v>
      </c>
      <c r="AS146" s="21">
        <f>-AS$161*'Fixed Data'!$B$20*'Fixed Data'!$B$22</f>
        <v>-2.5699254859311389</v>
      </c>
      <c r="AT146" s="21">
        <f>-AT$161*'Fixed Data'!$B$20*'Fixed Data'!$B$22</f>
        <v>-2.6558330902852307</v>
      </c>
      <c r="AU146" s="21">
        <f>-AU$161*'Fixed Data'!$B$20*'Fixed Data'!$B$22</f>
        <v>-2.7448255388903471</v>
      </c>
      <c r="AV146" s="21">
        <f>-AV$161*'Fixed Data'!$B$20*'Fixed Data'!$B$22</f>
        <v>-2.837015959354146</v>
      </c>
      <c r="AW146" s="21">
        <f>-AW$161*'Fixed Data'!$B$20*'Fixed Data'!$B$22</f>
        <v>-2.9325216011614752</v>
      </c>
      <c r="AX146" s="21">
        <f>-AX$161*'Fixed Data'!$B$20*'Fixed Data'!$B$22</f>
        <v>-3.0314640820909422</v>
      </c>
      <c r="AY146" s="21">
        <f>-AY$161*'Fixed Data'!$B$20*'Fixed Data'!$B$22</f>
        <v>-3.1339695002224488</v>
      </c>
      <c r="AZ146" s="21">
        <f>-AZ$161*'Fixed Data'!$B$20*'Fixed Data'!$B$22</f>
        <v>-3.2401686355507491</v>
      </c>
      <c r="BA146" s="21">
        <f>-BA$161*'Fixed Data'!$B$20*'Fixed Data'!$B$22</f>
        <v>-3.350197039591472</v>
      </c>
      <c r="BB146" s="21">
        <f>-BB$161*'Fixed Data'!$B$20*'Fixed Data'!$B$22</f>
        <v>-3.4639617459847702</v>
      </c>
    </row>
    <row r="147" spans="1:54" outlineLevel="2">
      <c r="A147" s="428"/>
      <c r="B147" s="135" t="s">
        <v>292</v>
      </c>
      <c r="C147" s="135" t="s">
        <v>474</v>
      </c>
      <c r="D147" s="135" t="s">
        <v>391</v>
      </c>
      <c r="E147" s="21">
        <f>-E$162*'Fixed Data'!$B$21*'Fixed Data'!$B$22</f>
        <v>-1.1730833582522552E-2</v>
      </c>
      <c r="F147" s="21">
        <f>-F$162*'Fixed Data'!$B$21*'Fixed Data'!$B$22</f>
        <v>-1.2052495572204126E-2</v>
      </c>
      <c r="G147" s="21">
        <f>-G$162*'Fixed Data'!$B$21*'Fixed Data'!$B$22</f>
        <v>-1.2353744159267318E-2</v>
      </c>
      <c r="H147" s="21">
        <f>-H$162*'Fixed Data'!$B$21*'Fixed Data'!$B$22</f>
        <v>-1.2615206936935922E-2</v>
      </c>
      <c r="I147" s="21">
        <f>-I$162*'Fixed Data'!$B$21*'Fixed Data'!$B$22</f>
        <v>-1.2815256384123425E-2</v>
      </c>
      <c r="J147" s="21">
        <f>-J$162*'Fixed Data'!$B$21*'Fixed Data'!$B$22</f>
        <v>-1.2929821223546425E-2</v>
      </c>
      <c r="K147" s="21">
        <f>-K$162*'Fixed Data'!$B$21*'Fixed Data'!$B$22</f>
        <v>-1.3311321715435474E-2</v>
      </c>
      <c r="L147" s="21">
        <f>-L$162*'Fixed Data'!$B$21*'Fixed Data'!$B$22</f>
        <v>-1.3705995950191716E-2</v>
      </c>
      <c r="M147" s="21">
        <f>-M$162*'Fixed Data'!$B$21*'Fixed Data'!$B$22</f>
        <v>-1.4114320203377051E-2</v>
      </c>
      <c r="N147" s="21">
        <f>-N$162*'Fixed Data'!$B$21*'Fixed Data'!$B$22</f>
        <v>-1.4536788529900504E-2</v>
      </c>
      <c r="O147" s="21">
        <f>-O$162*'Fixed Data'!$B$21*'Fixed Data'!$B$22</f>
        <v>-1.497391306536312E-2</v>
      </c>
      <c r="P147" s="21">
        <f>-P$162*'Fixed Data'!$B$21*'Fixed Data'!$B$22</f>
        <v>-1.5426224930092543E-2</v>
      </c>
      <c r="Q147" s="21">
        <f>-Q$162*'Fixed Data'!$B$21*'Fixed Data'!$B$22</f>
        <v>-1.589427437981545E-2</v>
      </c>
      <c r="R147" s="21">
        <f>-R$162*'Fixed Data'!$B$21*'Fixed Data'!$B$22</f>
        <v>-1.6378632463054335E-2</v>
      </c>
      <c r="S147" s="21">
        <f>-S$162*'Fixed Data'!$B$21*'Fixed Data'!$B$22</f>
        <v>-1.6879890719782617E-2</v>
      </c>
      <c r="T147" s="21">
        <f>-T$162*'Fixed Data'!$B$21*'Fixed Data'!$B$22</f>
        <v>-1.7398662688149005E-2</v>
      </c>
      <c r="U147" s="21">
        <f>-U$162*'Fixed Data'!$B$21*'Fixed Data'!$B$22</f>
        <v>-1.7935584507167195E-2</v>
      </c>
      <c r="V147" s="21">
        <f>-V$162*'Fixed Data'!$B$21*'Fixed Data'!$B$22</f>
        <v>-1.8491315820750504E-2</v>
      </c>
      <c r="W147" s="21">
        <f>-W$162*'Fixed Data'!$B$21*'Fixed Data'!$B$22</f>
        <v>-1.9066540079056712E-2</v>
      </c>
      <c r="X147" s="21">
        <f>-X$162*'Fixed Data'!$B$21*'Fixed Data'!$B$22</f>
        <v>-1.9661966497229719E-2</v>
      </c>
      <c r="Y147" s="21">
        <f>-Y$162*'Fixed Data'!$B$21*'Fixed Data'!$B$22</f>
        <v>-2.0278329904727083E-2</v>
      </c>
      <c r="Z147" s="21">
        <f>-Z$162*'Fixed Data'!$B$21*'Fixed Data'!$B$22</f>
        <v>-2.0916392553389243E-2</v>
      </c>
      <c r="AA147" s="21">
        <f>-AA$162*'Fixed Data'!$B$21*'Fixed Data'!$B$22</f>
        <v>-2.1576944569456812E-2</v>
      </c>
      <c r="AB147" s="21">
        <f>-AB$162*'Fixed Data'!$B$21*'Fixed Data'!$B$22</f>
        <v>-2.226080515895006E-2</v>
      </c>
      <c r="AC147" s="21">
        <f>-AC$162*'Fixed Data'!$B$21*'Fixed Data'!$B$22</f>
        <v>-2.2968823963720759E-2</v>
      </c>
      <c r="AD147" s="21">
        <f>-AD$162*'Fixed Data'!$B$21*'Fixed Data'!$B$22</f>
        <v>-2.3701881513469567E-2</v>
      </c>
      <c r="AE147" s="21">
        <f>-AE$162*'Fixed Data'!$B$21*'Fixed Data'!$B$22</f>
        <v>-2.4460891033815151E-2</v>
      </c>
      <c r="AF147" s="21">
        <f>-AF$162*'Fixed Data'!$B$21*'Fixed Data'!$B$22</f>
        <v>-2.5246799651673701E-2</v>
      </c>
      <c r="AG147" s="21">
        <f>-AG$162*'Fixed Data'!$B$21*'Fixed Data'!$B$22</f>
        <v>-2.6060588696603798E-2</v>
      </c>
      <c r="AH147" s="21">
        <f>-AH$162*'Fixed Data'!$B$21*'Fixed Data'!$B$22</f>
        <v>-2.6903276563582601E-2</v>
      </c>
      <c r="AI147" s="21">
        <f>-AI$162*'Fixed Data'!$B$21*'Fixed Data'!$B$22</f>
        <v>-2.7775918411661032E-2</v>
      </c>
      <c r="AJ147" s="21">
        <f>-AJ$162*'Fixed Data'!$B$21*'Fixed Data'!$B$22</f>
        <v>-2.8679608876067554E-2</v>
      </c>
      <c r="AK147" s="21">
        <f>-AK$162*'Fixed Data'!$B$21*'Fixed Data'!$B$22</f>
        <v>-2.9615482520225483E-2</v>
      </c>
      <c r="AL147" s="21">
        <f>-AL$162*'Fixed Data'!$B$21*'Fixed Data'!$B$22</f>
        <v>-3.0584716095839452E-2</v>
      </c>
      <c r="AM147" s="21">
        <f>-AM$162*'Fixed Data'!$B$21*'Fixed Data'!$B$22</f>
        <v>-3.1588529446930073E-2</v>
      </c>
      <c r="AN147" s="21">
        <f>-AN$162*'Fixed Data'!$B$21*'Fixed Data'!$B$22</f>
        <v>-3.262818776992038E-2</v>
      </c>
      <c r="AO147" s="21">
        <f>-AO$162*'Fixed Data'!$B$21*'Fixed Data'!$B$22</f>
        <v>-3.3705002819015339E-2</v>
      </c>
      <c r="AP147" s="21">
        <f>-AP$162*'Fixed Data'!$B$21*'Fixed Data'!$B$22</f>
        <v>-3.4820334412926132E-2</v>
      </c>
      <c r="AQ147" s="21">
        <f>-AQ$162*'Fixed Data'!$B$21*'Fixed Data'!$B$22</f>
        <v>-3.5975592996301584E-2</v>
      </c>
      <c r="AR147" s="21">
        <f>-AR$162*'Fixed Data'!$B$21*'Fixed Data'!$B$22</f>
        <v>-3.7172240995780023E-2</v>
      </c>
      <c r="AS147" s="21">
        <f>-AS$162*'Fixed Data'!$B$21*'Fixed Data'!$B$22</f>
        <v>-3.841179447738606E-2</v>
      </c>
      <c r="AT147" s="21">
        <f>-AT$162*'Fixed Data'!$B$21*'Fixed Data'!$B$22</f>
        <v>-3.969582585863439E-2</v>
      </c>
      <c r="AU147" s="21">
        <f>-AU$162*'Fixed Data'!$B$21*'Fixed Data'!$B$22</f>
        <v>-4.1025965565926546E-2</v>
      </c>
      <c r="AV147" s="21">
        <f>-AV$162*'Fixed Data'!$B$21*'Fixed Data'!$B$22</f>
        <v>-4.2403903842620119E-2</v>
      </c>
      <c r="AW147" s="21">
        <f>-AW$162*'Fixed Data'!$B$21*'Fixed Data'!$B$22</f>
        <v>-4.3831393913149858E-2</v>
      </c>
      <c r="AX147" s="21">
        <f>-AX$162*'Fixed Data'!$B$21*'Fixed Data'!$B$22</f>
        <v>-4.5310253188407111E-2</v>
      </c>
      <c r="AY147" s="21">
        <f>-AY$162*'Fixed Data'!$B$21*'Fixed Data'!$B$22</f>
        <v>-4.6842366580533389E-2</v>
      </c>
      <c r="AZ147" s="21">
        <f>-AZ$162*'Fixed Data'!$B$21*'Fixed Data'!$B$22</f>
        <v>-4.8429688612334425E-2</v>
      </c>
      <c r="BA147" s="21">
        <f>-BA$162*'Fixed Data'!$B$21*'Fixed Data'!$B$22</f>
        <v>-5.0074245677366666E-2</v>
      </c>
      <c r="BB147" s="21">
        <f>-BB$162*'Fixed Data'!$B$21*'Fixed Data'!$B$22</f>
        <v>-5.1774647989759399E-2</v>
      </c>
    </row>
    <row r="148" spans="1:54" outlineLevel="2">
      <c r="A148" s="428"/>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8"/>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8"/>
      <c r="B150" s="135" t="s">
        <v>295</v>
      </c>
      <c r="C150" s="135" t="s">
        <v>475</v>
      </c>
      <c r="D150" s="135" t="s">
        <v>391</v>
      </c>
      <c r="E150" s="279">
        <v>-10.7269144</v>
      </c>
      <c r="F150" s="279">
        <v>-10.705057369999999</v>
      </c>
      <c r="G150" s="279">
        <v>-10.676595300000001</v>
      </c>
      <c r="H150" s="279">
        <v>-10.64109756</v>
      </c>
      <c r="I150" s="279">
        <v>-10.59811049</v>
      </c>
      <c r="J150" s="279">
        <v>-10.547156279999999</v>
      </c>
      <c r="K150" s="279">
        <v>-10.736643019999999</v>
      </c>
      <c r="L150" s="279">
        <v>-10.93237843</v>
      </c>
      <c r="M150" s="279">
        <v>-11.134586259999999</v>
      </c>
      <c r="N150" s="279">
        <v>-11.343498500000001</v>
      </c>
      <c r="O150" s="279">
        <v>-11.559355609999999</v>
      </c>
      <c r="P150" s="279">
        <v>-11.782406890000001</v>
      </c>
      <c r="Q150" s="279">
        <v>-12.012910779999999</v>
      </c>
      <c r="R150" s="279">
        <v>-12.251135189999999</v>
      </c>
      <c r="S150" s="279">
        <v>-12.497357880000001</v>
      </c>
      <c r="T150" s="279">
        <v>-12.751866779999999</v>
      </c>
      <c r="U150" s="279">
        <v>-13.01496041</v>
      </c>
      <c r="V150" s="279">
        <v>-13.28694825</v>
      </c>
      <c r="W150" s="279">
        <v>-13.568151140000001</v>
      </c>
      <c r="X150" s="279">
        <v>-13.858901699999999</v>
      </c>
      <c r="Y150" s="279">
        <v>-14.15954479</v>
      </c>
      <c r="Z150" s="279">
        <v>-14.470437929999999</v>
      </c>
      <c r="AA150" s="279">
        <v>-14.791951789999999</v>
      </c>
      <c r="AB150" s="279">
        <v>-15.124470669999999</v>
      </c>
      <c r="AC150" s="279">
        <v>-15.468392980000001</v>
      </c>
      <c r="AD150" s="279">
        <v>-15.82413182</v>
      </c>
      <c r="AE150" s="279">
        <v>-16.192115439999998</v>
      </c>
      <c r="AF150" s="279">
        <v>-16.572787900000002</v>
      </c>
      <c r="AG150" s="279">
        <v>-16.966609550000001</v>
      </c>
      <c r="AH150" s="279">
        <v>-17.37405772</v>
      </c>
      <c r="AI150" s="279">
        <v>-17.7956273</v>
      </c>
      <c r="AJ150" s="279">
        <v>-18.23183139</v>
      </c>
      <c r="AK150" s="279">
        <v>-18.683202000000001</v>
      </c>
      <c r="AL150" s="279">
        <v>-19.150290719999997</v>
      </c>
      <c r="AM150" s="279">
        <v>-19.633669469999997</v>
      </c>
      <c r="AN150" s="279">
        <v>-20.133931219999997</v>
      </c>
      <c r="AO150" s="279">
        <v>-20.651690819999999</v>
      </c>
      <c r="AP150" s="279">
        <v>-21.187585739999999</v>
      </c>
      <c r="AQ150" s="279">
        <v>-21.74227698</v>
      </c>
      <c r="AR150" s="279">
        <v>-22.31644988</v>
      </c>
      <c r="AS150" s="279">
        <v>-22.91081505</v>
      </c>
      <c r="AT150" s="279">
        <v>-23.526109300000002</v>
      </c>
      <c r="AU150" s="279">
        <v>-24.163096629999998</v>
      </c>
      <c r="AV150" s="279">
        <v>-24.822569179999999</v>
      </c>
      <c r="AW150" s="279">
        <v>-25.505348340000001</v>
      </c>
      <c r="AX150" s="279">
        <v>-26.212285770000001</v>
      </c>
      <c r="AY150" s="279">
        <v>-26.944264570000001</v>
      </c>
      <c r="AZ150" s="279">
        <v>-27.70220042</v>
      </c>
      <c r="BA150" s="279">
        <v>-28.48704279</v>
      </c>
      <c r="BB150" s="279">
        <v>-29.294120850176526</v>
      </c>
    </row>
    <row r="151" spans="1:54" outlineLevel="2">
      <c r="A151" s="428"/>
      <c r="B151" s="135" t="s">
        <v>295</v>
      </c>
      <c r="C151" s="135" t="s">
        <v>476</v>
      </c>
      <c r="D151" s="135" t="s">
        <v>391</v>
      </c>
      <c r="E151" s="279">
        <v>-0.55719298220000002</v>
      </c>
      <c r="F151" s="279">
        <v>-0.56027437280000003</v>
      </c>
      <c r="G151" s="279">
        <v>-0.56174194169999991</v>
      </c>
      <c r="H151" s="279">
        <v>-0.56144784019999994</v>
      </c>
      <c r="I151" s="279">
        <v>-0.55923421129999995</v>
      </c>
      <c r="J151" s="279">
        <v>-0.55493259310000009</v>
      </c>
      <c r="K151" s="279">
        <v>-0.56012748040000004</v>
      </c>
      <c r="L151" s="279">
        <v>-0.56546971150000003</v>
      </c>
      <c r="M151" s="279">
        <v>-0.57096442279999993</v>
      </c>
      <c r="N151" s="279">
        <v>-0.57661693780000001</v>
      </c>
      <c r="O151" s="279">
        <v>-0.58243277450000008</v>
      </c>
      <c r="P151" s="279">
        <v>-0.58841765239999999</v>
      </c>
      <c r="Q151" s="279">
        <v>-0.59457749970000007</v>
      </c>
      <c r="R151" s="279">
        <v>-0.60091846160000006</v>
      </c>
      <c r="S151" s="279">
        <v>-0.60744690749999997</v>
      </c>
      <c r="T151" s="279">
        <v>-0.61416944009999996</v>
      </c>
      <c r="U151" s="279">
        <v>-0.6210929033</v>
      </c>
      <c r="V151" s="279">
        <v>-0.6282243917</v>
      </c>
      <c r="W151" s="279">
        <v>-0.63557125930000002</v>
      </c>
      <c r="X151" s="279">
        <v>-0.64314112970000004</v>
      </c>
      <c r="Y151" s="279">
        <v>-0.65094190529999996</v>
      </c>
      <c r="Z151" s="279">
        <v>-0.65898177839999994</v>
      </c>
      <c r="AA151" s="279">
        <v>-0.66726924129999998</v>
      </c>
      <c r="AB151" s="279">
        <v>-0.67581309759999997</v>
      </c>
      <c r="AC151" s="279">
        <v>-0.68462247380000008</v>
      </c>
      <c r="AD151" s="279">
        <v>-0.69370683119999998</v>
      </c>
      <c r="AE151" s="279">
        <v>-0.70307597790000009</v>
      </c>
      <c r="AF151" s="279">
        <v>-0.71274008229999997</v>
      </c>
      <c r="AG151" s="279">
        <v>-0.72270968559999993</v>
      </c>
      <c r="AH151" s="279">
        <v>-0.73299571640000005</v>
      </c>
      <c r="AI151" s="279">
        <v>-0.74360950450000007</v>
      </c>
      <c r="AJ151" s="279">
        <v>-0.75456279570000007</v>
      </c>
      <c r="AK151" s="279">
        <v>-0.76586776759999997</v>
      </c>
      <c r="AL151" s="279">
        <v>-0.77753704500000009</v>
      </c>
      <c r="AM151" s="279">
        <v>-0.78958371689999995</v>
      </c>
      <c r="AN151" s="279">
        <v>-0.80202135349999992</v>
      </c>
      <c r="AO151" s="279">
        <v>-0.81486402400000002</v>
      </c>
      <c r="AP151" s="279">
        <v>-0.82812631489999999</v>
      </c>
      <c r="AQ151" s="279">
        <v>-0.84182334930000002</v>
      </c>
      <c r="AR151" s="279">
        <v>-0.85597080680000004</v>
      </c>
      <c r="AS151" s="279">
        <v>-0.87058494389999996</v>
      </c>
      <c r="AT151" s="279">
        <v>-0.88568261540000004</v>
      </c>
      <c r="AU151" s="279">
        <v>-0.90128129680000002</v>
      </c>
      <c r="AV151" s="279">
        <v>-0.91739910650000001</v>
      </c>
      <c r="AW151" s="279">
        <v>-0.93405483070000006</v>
      </c>
      <c r="AX151" s="279">
        <v>-0.95126794700000006</v>
      </c>
      <c r="AY151" s="279">
        <v>-0.96905865069999997</v>
      </c>
      <c r="AZ151" s="279">
        <v>-0.98744788119999993</v>
      </c>
      <c r="BA151" s="279">
        <v>-1.0064573489999999</v>
      </c>
      <c r="BB151" s="279">
        <v>-1.0258327701560397</v>
      </c>
    </row>
    <row r="152" spans="1:54" outlineLevel="2">
      <c r="A152" s="428"/>
      <c r="B152" s="135" t="s">
        <v>295</v>
      </c>
      <c r="C152" s="135" t="s">
        <v>477</v>
      </c>
      <c r="D152" s="135" t="s">
        <v>391</v>
      </c>
      <c r="E152" s="279">
        <v>-0.12726986009999999</v>
      </c>
      <c r="F152" s="279">
        <v>-0.1307589334</v>
      </c>
      <c r="G152" s="279">
        <v>-0.13402655919999998</v>
      </c>
      <c r="H152" s="279">
        <v>-0.13686258700000001</v>
      </c>
      <c r="I152" s="279">
        <v>-0.1390323996</v>
      </c>
      <c r="J152" s="279">
        <v>-0.140274869</v>
      </c>
      <c r="K152" s="279">
        <v>-0.1444134108</v>
      </c>
      <c r="L152" s="279">
        <v>-0.14869486030000001</v>
      </c>
      <c r="M152" s="279">
        <v>-0.15312438649999999</v>
      </c>
      <c r="N152" s="279">
        <v>-0.15770734839999997</v>
      </c>
      <c r="O152" s="279">
        <v>-0.16244930220000001</v>
      </c>
      <c r="P152" s="279">
        <v>-0.16735600789999999</v>
      </c>
      <c r="Q152" s="279">
        <v>-0.17243343760000002</v>
      </c>
      <c r="R152" s="279">
        <v>-0.1776877828</v>
      </c>
      <c r="S152" s="279">
        <v>-0.18312546290000001</v>
      </c>
      <c r="T152" s="279">
        <v>-0.18875313339999999</v>
      </c>
      <c r="U152" s="279">
        <v>-0.19457769450000001</v>
      </c>
      <c r="V152" s="279">
        <v>-0.2006063005</v>
      </c>
      <c r="W152" s="279">
        <v>-0.206846369</v>
      </c>
      <c r="X152" s="279">
        <v>-0.21330559039999999</v>
      </c>
      <c r="Y152" s="279">
        <v>-0.2199919387</v>
      </c>
      <c r="Z152" s="279">
        <v>-0.22691368100000001</v>
      </c>
      <c r="AA152" s="279">
        <v>-0.23407938930000002</v>
      </c>
      <c r="AB152" s="279">
        <v>-0.24149795090000001</v>
      </c>
      <c r="AC152" s="279">
        <v>-0.24917858100000001</v>
      </c>
      <c r="AD152" s="279">
        <v>-0.25713083390000002</v>
      </c>
      <c r="AE152" s="279">
        <v>-0.26536461610000001</v>
      </c>
      <c r="AF152" s="279">
        <v>-0.27389019919999996</v>
      </c>
      <c r="AG152" s="279">
        <v>-0.28271823359999998</v>
      </c>
      <c r="AH152" s="279">
        <v>-0.29185976189999996</v>
      </c>
      <c r="AI152" s="279">
        <v>-0.30132623409999998</v>
      </c>
      <c r="AJ152" s="279">
        <v>-0.31112952240000002</v>
      </c>
      <c r="AK152" s="279">
        <v>-0.3212819368</v>
      </c>
      <c r="AL152" s="279">
        <v>-0.3317962411</v>
      </c>
      <c r="AM152" s="279">
        <v>-0.34268567020000001</v>
      </c>
      <c r="AN152" s="279">
        <v>-0.35396394710000001</v>
      </c>
      <c r="AO152" s="279">
        <v>-0.36564530099999998</v>
      </c>
      <c r="AP152" s="279">
        <v>-0.37774448649999998</v>
      </c>
      <c r="AQ152" s="279">
        <v>-0.39027680209999999</v>
      </c>
      <c r="AR152" s="279">
        <v>-0.40325811160000002</v>
      </c>
      <c r="AS152" s="279">
        <v>-0.41670486359999998</v>
      </c>
      <c r="AT152" s="279">
        <v>-0.4306341145</v>
      </c>
      <c r="AU152" s="279">
        <v>-0.44506355009999998</v>
      </c>
      <c r="AV152" s="279">
        <v>-0.46001150900000004</v>
      </c>
      <c r="AW152" s="279">
        <v>-0.4754970073</v>
      </c>
      <c r="AX152" s="279">
        <v>-0.49153976299999996</v>
      </c>
      <c r="AY152" s="279">
        <v>-0.50816022249999993</v>
      </c>
      <c r="AZ152" s="279">
        <v>-0.52537958740000001</v>
      </c>
      <c r="BA152" s="279">
        <v>-0.54321984209999996</v>
      </c>
      <c r="BB152" s="279">
        <v>-0.561665896293155</v>
      </c>
    </row>
    <row r="153" spans="1:54" outlineLevel="2">
      <c r="A153" s="428"/>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9"/>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7" t="s">
        <v>479</v>
      </c>
      <c r="B158" s="135" t="s">
        <v>289</v>
      </c>
      <c r="C158" s="135" t="s">
        <v>397</v>
      </c>
      <c r="D158" s="135" t="s">
        <v>480</v>
      </c>
      <c r="E158" s="238">
        <v>51.358004105199583</v>
      </c>
      <c r="F158" s="36">
        <v>50.548146599185344</v>
      </c>
      <c r="G158" s="36">
        <v>49.712468630753129</v>
      </c>
      <c r="H158" s="36">
        <v>48.850294942970507</v>
      </c>
      <c r="I158" s="36">
        <v>47.960927530907249</v>
      </c>
      <c r="J158" s="36">
        <v>47.043644717635523</v>
      </c>
      <c r="K158" s="36">
        <v>47.590197427980257</v>
      </c>
      <c r="L158" s="36">
        <v>48.145057436494255</v>
      </c>
      <c r="M158" s="36">
        <v>48.708411798158814</v>
      </c>
      <c r="N158" s="36">
        <v>49.280453243954668</v>
      </c>
      <c r="O158" s="36">
        <v>49.861380455861955</v>
      </c>
      <c r="P158" s="36">
        <v>50.45139820986018</v>
      </c>
      <c r="Q158" s="36">
        <v>51.050717606928238</v>
      </c>
      <c r="R158" s="36">
        <v>51.65955628204437</v>
      </c>
      <c r="S158" s="36">
        <v>52.278138668186131</v>
      </c>
      <c r="T158" s="36">
        <v>52.906696205330377</v>
      </c>
      <c r="U158" s="36">
        <v>53.545467604453236</v>
      </c>
      <c r="V158" s="36">
        <v>54.194699067530088</v>
      </c>
      <c r="W158" s="36">
        <v>54.85464459553554</v>
      </c>
      <c r="X158" s="36">
        <v>55.525566263443373</v>
      </c>
      <c r="Y158" s="36">
        <v>56.20773445122655</v>
      </c>
      <c r="Z158" s="36">
        <v>56.901428217857166</v>
      </c>
      <c r="AA158" s="36">
        <v>57.60693552130644</v>
      </c>
      <c r="AB158" s="36">
        <v>58.324553625544638</v>
      </c>
      <c r="AC158" s="36">
        <v>59.054589353541061</v>
      </c>
      <c r="AD158" s="36">
        <v>59.797359461264051</v>
      </c>
      <c r="AE158" s="36">
        <v>60.553190989680893</v>
      </c>
      <c r="AF158" s="36">
        <v>61.322421649757828</v>
      </c>
      <c r="AG158" s="36">
        <v>62.105400163459983</v>
      </c>
      <c r="AH158" s="36">
        <v>62.90248668175132</v>
      </c>
      <c r="AI158" s="36">
        <v>63.714053169594678</v>
      </c>
      <c r="AJ158" s="36">
        <v>64.540483878951605</v>
      </c>
      <c r="AK158" s="36">
        <v>65.382175744782415</v>
      </c>
      <c r="AL158" s="36">
        <v>66.239538825046111</v>
      </c>
      <c r="AM158" s="36">
        <v>67.112996828700304</v>
      </c>
      <c r="AN158" s="36">
        <v>68.002987555701239</v>
      </c>
      <c r="AO158" s="36">
        <v>68.90996343600365</v>
      </c>
      <c r="AP158" s="36">
        <v>69.834392024560799</v>
      </c>
      <c r="AQ158" s="36">
        <v>70.776756573324349</v>
      </c>
      <c r="AR158" s="36">
        <v>71.737556581244334</v>
      </c>
      <c r="AS158" s="36">
        <v>72.717308366269165</v>
      </c>
      <c r="AT158" s="36">
        <v>73.716545714345429</v>
      </c>
      <c r="AU158" s="36">
        <v>74.735820462417948</v>
      </c>
      <c r="AV158" s="36">
        <v>75.775703191429685</v>
      </c>
      <c r="AW158" s="36">
        <v>76.836783853321606</v>
      </c>
      <c r="AX158" s="36">
        <v>77.919672530032742</v>
      </c>
      <c r="AY158" s="36">
        <v>79.02500012649999</v>
      </c>
      <c r="AZ158" s="36">
        <v>80.153419107658081</v>
      </c>
      <c r="BA158" s="36">
        <v>81.305604323439567</v>
      </c>
      <c r="BB158" s="36">
        <v>82.474351911559552</v>
      </c>
    </row>
    <row r="159" spans="1:54" outlineLevel="2">
      <c r="A159" s="428"/>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8"/>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8"/>
      <c r="B161" s="135" t="s">
        <v>292</v>
      </c>
      <c r="C161" s="135" t="s">
        <v>473</v>
      </c>
      <c r="D161" s="135"/>
      <c r="E161" s="238">
        <v>3.5035441E-2</v>
      </c>
      <c r="F161" s="36">
        <v>3.599612E-2</v>
      </c>
      <c r="G161" s="36">
        <v>3.6895833000000003E-2</v>
      </c>
      <c r="H161" s="36">
        <v>3.7676719999999997E-2</v>
      </c>
      <c r="I161" s="36">
        <v>3.827419E-2</v>
      </c>
      <c r="J161" s="36">
        <v>3.8616351E-2</v>
      </c>
      <c r="K161" s="36">
        <v>3.9755745000000002E-2</v>
      </c>
      <c r="L161" s="36">
        <v>4.0934483000000001E-2</v>
      </c>
      <c r="M161" s="36">
        <v>4.2153989000000003E-2</v>
      </c>
      <c r="N161" s="36">
        <v>4.3415738000000002E-2</v>
      </c>
      <c r="O161" s="36">
        <v>4.4721258999999999E-2</v>
      </c>
      <c r="P161" s="36">
        <v>4.6072137999999999E-2</v>
      </c>
      <c r="Q161" s="36">
        <v>4.7470020000000002E-2</v>
      </c>
      <c r="R161" s="36">
        <v>4.8916609E-2</v>
      </c>
      <c r="S161" s="36">
        <v>5.0413672999999999E-2</v>
      </c>
      <c r="T161" s="36">
        <v>5.1963044E-2</v>
      </c>
      <c r="U161" s="36">
        <v>5.3566621000000002E-2</v>
      </c>
      <c r="V161" s="36">
        <v>5.5226374000000002E-2</v>
      </c>
      <c r="W161" s="36">
        <v>5.6944345E-2</v>
      </c>
      <c r="X161" s="36">
        <v>5.8722652E-2</v>
      </c>
      <c r="Y161" s="36">
        <v>6.0563489999999998E-2</v>
      </c>
      <c r="Z161" s="36">
        <v>6.2469136000000001E-2</v>
      </c>
      <c r="AA161" s="36">
        <v>6.4441947999999999E-2</v>
      </c>
      <c r="AB161" s="36">
        <v>6.6484373999999999E-2</v>
      </c>
      <c r="AC161" s="36">
        <v>6.8598950000000006E-2</v>
      </c>
      <c r="AD161" s="36">
        <v>7.0788307999999994E-2</v>
      </c>
      <c r="AE161" s="36">
        <v>7.3055175E-2</v>
      </c>
      <c r="AF161" s="36">
        <v>7.5402378000000006E-2</v>
      </c>
      <c r="AG161" s="36">
        <v>7.7832849999999995E-2</v>
      </c>
      <c r="AH161" s="36">
        <v>8.0349631000000005E-2</v>
      </c>
      <c r="AI161" s="36">
        <v>8.2955872999999999E-2</v>
      </c>
      <c r="AJ161" s="36">
        <v>8.5654844999999993E-2</v>
      </c>
      <c r="AK161" s="36">
        <v>8.8449936000000007E-2</v>
      </c>
      <c r="AL161" s="36">
        <v>9.1344659999999994E-2</v>
      </c>
      <c r="AM161" s="36">
        <v>9.4342660999999994E-2</v>
      </c>
      <c r="AN161" s="36">
        <v>9.7447716000000004E-2</v>
      </c>
      <c r="AO161" s="36">
        <v>0.100663744</v>
      </c>
      <c r="AP161" s="36">
        <v>0.103994806</v>
      </c>
      <c r="AQ161" s="36">
        <v>0.10744511499999999</v>
      </c>
      <c r="AR161" s="36">
        <v>0.111019037</v>
      </c>
      <c r="AS161" s="36">
        <v>0.11472110100000001</v>
      </c>
      <c r="AT161" s="36">
        <v>0.11855600400000001</v>
      </c>
      <c r="AU161" s="36">
        <v>0.12252861399999999</v>
      </c>
      <c r="AV161" s="36">
        <v>0.12664398099999999</v>
      </c>
      <c r="AW161" s="36">
        <v>0.13090733900000001</v>
      </c>
      <c r="AX161" s="36">
        <v>0.13532411699999999</v>
      </c>
      <c r="AY161" s="36">
        <v>0.139899944</v>
      </c>
      <c r="AZ161" s="36">
        <v>0.14464065800000001</v>
      </c>
      <c r="BA161" s="36">
        <v>0.14955230999999999</v>
      </c>
      <c r="BB161" s="36">
        <v>0.15463074999517837</v>
      </c>
    </row>
    <row r="162" spans="1:54" outlineLevel="2">
      <c r="A162" s="428"/>
      <c r="B162" s="135" t="s">
        <v>292</v>
      </c>
      <c r="C162" s="135" t="s">
        <v>474</v>
      </c>
      <c r="D162" s="135"/>
      <c r="E162" s="238">
        <v>7.7856535000000004E-2</v>
      </c>
      <c r="F162" s="36">
        <v>7.9991378000000002E-2</v>
      </c>
      <c r="G162" s="36">
        <v>8.1990739000000007E-2</v>
      </c>
      <c r="H162" s="36">
        <v>8.3726044999999999E-2</v>
      </c>
      <c r="I162" s="36">
        <v>8.5053755999999994E-2</v>
      </c>
      <c r="J162" s="36">
        <v>8.5814112999999997E-2</v>
      </c>
      <c r="K162" s="36">
        <v>8.8346098999999997E-2</v>
      </c>
      <c r="L162" s="36">
        <v>9.0965517999999995E-2</v>
      </c>
      <c r="M162" s="36">
        <v>9.3675531000000006E-2</v>
      </c>
      <c r="N162" s="36">
        <v>9.6479416999999998E-2</v>
      </c>
      <c r="O162" s="36">
        <v>9.9380574999999999E-2</v>
      </c>
      <c r="P162" s="36">
        <v>0.10238253</v>
      </c>
      <c r="Q162" s="36">
        <v>0.10548893400000001</v>
      </c>
      <c r="R162" s="36">
        <v>0.108703577</v>
      </c>
      <c r="S162" s="36">
        <v>0.112030385</v>
      </c>
      <c r="T162" s="36">
        <v>0.11547343</v>
      </c>
      <c r="U162" s="36">
        <v>0.119036934</v>
      </c>
      <c r="V162" s="36">
        <v>0.12272527499999999</v>
      </c>
      <c r="W162" s="36">
        <v>0.12654298899999999</v>
      </c>
      <c r="X162" s="36">
        <v>0.130494783</v>
      </c>
      <c r="Y162" s="36">
        <v>0.13458553400000001</v>
      </c>
      <c r="Z162" s="36">
        <v>0.13882030100000001</v>
      </c>
      <c r="AA162" s="36">
        <v>0.14320432799999999</v>
      </c>
      <c r="AB162" s="36">
        <v>0.14774305200000001</v>
      </c>
      <c r="AC162" s="36">
        <v>0.15244211199999999</v>
      </c>
      <c r="AD162" s="36">
        <v>0.15730735200000001</v>
      </c>
      <c r="AE162" s="36">
        <v>0.16234483299999999</v>
      </c>
      <c r="AF162" s="36">
        <v>0.16756084099999999</v>
      </c>
      <c r="AG162" s="36">
        <v>0.17296188900000001</v>
      </c>
      <c r="AH162" s="36">
        <v>0.17855473599999999</v>
      </c>
      <c r="AI162" s="36">
        <v>0.184346385</v>
      </c>
      <c r="AJ162" s="36">
        <v>0.19034410099999999</v>
      </c>
      <c r="AK162" s="36">
        <v>0.19655541400000001</v>
      </c>
      <c r="AL162" s="36">
        <v>0.20298813399999999</v>
      </c>
      <c r="AM162" s="36">
        <v>0.20965035700000001</v>
      </c>
      <c r="AN162" s="36">
        <v>0.21655047999999999</v>
      </c>
      <c r="AO162" s="36">
        <v>0.22369720900000001</v>
      </c>
      <c r="AP162" s="36">
        <v>0.231099569</v>
      </c>
      <c r="AQ162" s="36">
        <v>0.23876692099999999</v>
      </c>
      <c r="AR162" s="36">
        <v>0.246708971</v>
      </c>
      <c r="AS162" s="36">
        <v>0.25493578099999997</v>
      </c>
      <c r="AT162" s="36">
        <v>0.263457787</v>
      </c>
      <c r="AU162" s="36">
        <v>0.27228581000000002</v>
      </c>
      <c r="AV162" s="36">
        <v>0.28143106800000001</v>
      </c>
      <c r="AW162" s="36">
        <v>0.290905197</v>
      </c>
      <c r="AX162" s="36">
        <v>0.30072025899999999</v>
      </c>
      <c r="AY162" s="36">
        <v>0.31088876399999998</v>
      </c>
      <c r="AZ162" s="36">
        <v>0.32142368399999999</v>
      </c>
      <c r="BA162" s="36">
        <v>0.332338468</v>
      </c>
      <c r="BB162" s="36">
        <v>0.34362389211053601</v>
      </c>
    </row>
    <row r="163" spans="1:54" outlineLevel="2">
      <c r="A163" s="428"/>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8"/>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8"/>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8"/>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8"/>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8"/>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9"/>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7" t="s">
        <v>484</v>
      </c>
      <c r="B172" s="135" t="s">
        <v>289</v>
      </c>
      <c r="C172" s="135" t="s">
        <v>397</v>
      </c>
      <c r="D172" s="135" t="s">
        <v>391</v>
      </c>
      <c r="E172" s="262">
        <f>-(E$158*'Fixed Data'!$B$25*'Fixed Data'!E$47*'Fixed Data'!$B$24*'Fixed Data'!$B$23+E$158*'Fixed Data'!$B$26)*'Fixed Data'!L44/10^6</f>
        <v>-10.473924690754705</v>
      </c>
      <c r="F172" s="262">
        <f>-(F$158*'Fixed Data'!$B$25*'Fixed Data'!F$47*'Fixed Data'!$B$24*'Fixed Data'!$B$23+F$158*'Fixed Data'!$B$26)*'Fixed Data'!M44/10^6</f>
        <v>-10.465749006130423</v>
      </c>
      <c r="G172" s="262">
        <f>-(G$158*'Fixed Data'!$B$25*'Fixed Data'!G$47*'Fixed Data'!$B$24*'Fixed Data'!$B$23+G$158*'Fixed Data'!$B$26)*'Fixed Data'!N44/10^6</f>
        <v>-10.449467946729285</v>
      </c>
      <c r="H172" s="262">
        <f>-(H$158*'Fixed Data'!$B$25*'Fixed Data'!H$47*'Fixed Data'!$B$24*'Fixed Data'!$B$23+H$158*'Fixed Data'!$B$26)*'Fixed Data'!O44/10^6</f>
        <v>-10.424609796507783</v>
      </c>
      <c r="I172" s="262">
        <f>-(I$158*'Fixed Data'!$B$25*'Fixed Data'!I$47*'Fixed Data'!$B$24*'Fixed Data'!$B$23+I$158*'Fixed Data'!$B$26)*'Fixed Data'!P44/10^6</f>
        <v>-10.390679771368974</v>
      </c>
      <c r="J172" s="262">
        <f>-(J$158*'Fixed Data'!$B$25*'Fixed Data'!J$47*'Fixed Data'!$B$24*'Fixed Data'!$B$23+J$158*'Fixed Data'!$B$26)*'Fixed Data'!Q44/10^6</f>
        <v>-10.347158891356989</v>
      </c>
      <c r="K172" s="262">
        <f>-(K$158*'Fixed Data'!$B$25*'Fixed Data'!K$47*'Fixed Data'!$B$24*'Fixed Data'!$B$23+K$158*'Fixed Data'!$B$26)*'Fixed Data'!R44/10^6</f>
        <v>-10.626773710080696</v>
      </c>
      <c r="L172" s="262">
        <f>-(L$158*'Fixed Data'!$B$25*'Fixed Data'!L$47*'Fixed Data'!$B$24*'Fixed Data'!$B$23+L$158*'Fixed Data'!$B$26)*'Fixed Data'!S44/10^6</f>
        <v>-10.914388406855572</v>
      </c>
      <c r="M172" s="262">
        <f>-(M$158*'Fixed Data'!$B$25*'Fixed Data'!M$47*'Fixed Data'!$B$24*'Fixed Data'!$B$23+M$158*'Fixed Data'!$B$26)*'Fixed Data'!T44/10^6</f>
        <v>-11.210253519925297</v>
      </c>
      <c r="N172" s="262">
        <f>-(N$158*'Fixed Data'!$B$25*'Fixed Data'!N$47*'Fixed Data'!$B$24*'Fixed Data'!$B$23+N$158*'Fixed Data'!$B$26)*'Fixed Data'!U44/10^6</f>
        <v>-11.514628432669888</v>
      </c>
      <c r="O172" s="262">
        <f>-(O$158*'Fixed Data'!$B$25*'Fixed Data'!O$47*'Fixed Data'!$B$24*'Fixed Data'!$B$23+O$158*'Fixed Data'!$B$26)*'Fixed Data'!V44/10^6</f>
        <v>-11.827781752669139</v>
      </c>
      <c r="P172" s="262">
        <f>-(P$158*'Fixed Data'!$B$25*'Fixed Data'!P$47*'Fixed Data'!$B$24*'Fixed Data'!$B$23+P$158*'Fixed Data'!$B$26)*'Fixed Data'!W44/10^6</f>
        <v>-12.149991675077549</v>
      </c>
      <c r="Q172" s="262">
        <f>-(Q$158*'Fixed Data'!$B$25*'Fixed Data'!Q$47*'Fixed Data'!$B$24*'Fixed Data'!$B$23+Q$158*'Fixed Data'!$B$26)*'Fixed Data'!X44/10^6</f>
        <v>-12.481546366528253</v>
      </c>
      <c r="R172" s="262">
        <f>-(R$158*'Fixed Data'!$B$25*'Fixed Data'!R$47*'Fixed Data'!$B$24*'Fixed Data'!$B$23+R$158*'Fixed Data'!$B$26)*'Fixed Data'!Y44/10^6</f>
        <v>-12.822744366261565</v>
      </c>
      <c r="S172" s="262">
        <f>-(S$158*'Fixed Data'!$B$25*'Fixed Data'!S$47*'Fixed Data'!$B$24*'Fixed Data'!$B$23+S$158*'Fixed Data'!$B$26)*'Fixed Data'!Z44/10^6</f>
        <v>-13.170930902878476</v>
      </c>
      <c r="T172" s="262">
        <f>-(T$158*'Fixed Data'!$B$25*'Fixed Data'!T$47*'Fixed Data'!$B$24*'Fixed Data'!$B$23+T$158*'Fixed Data'!$B$26)*'Fixed Data'!AA44/10^6</f>
        <v>-13.529228749468544</v>
      </c>
      <c r="U172" s="262">
        <f>-(U$158*'Fixed Data'!$B$25*'Fixed Data'!U$47*'Fixed Data'!$B$24*'Fixed Data'!$B$23+U$158*'Fixed Data'!$B$26)*'Fixed Data'!AB44/10^6</f>
        <v>-13.89796312039763</v>
      </c>
      <c r="V172" s="262">
        <f>-(V$158*'Fixed Data'!$B$25*'Fixed Data'!V$47*'Fixed Data'!$B$24*'Fixed Data'!$B$23+V$158*'Fixed Data'!$B$26)*'Fixed Data'!AC44/10^6</f>
        <v>-14.277471135528383</v>
      </c>
      <c r="W172" s="262">
        <f>-(W$158*'Fixed Data'!$B$25*'Fixed Data'!W$47*'Fixed Data'!$B$24*'Fixed Data'!$B$23+W$158*'Fixed Data'!$B$26)*'Fixed Data'!AD44/10^6</f>
        <v>-14.668102276273832</v>
      </c>
      <c r="X172" s="262">
        <f>-(X$158*'Fixed Data'!$B$25*'Fixed Data'!X$47*'Fixed Data'!$B$24*'Fixed Data'!$B$23+X$158*'Fixed Data'!$B$26)*'Fixed Data'!AE44/10^6</f>
        <v>-15.070218962621516</v>
      </c>
      <c r="Y172" s="262">
        <f>-(Y$158*'Fixed Data'!$B$25*'Fixed Data'!Y$47*'Fixed Data'!$B$24*'Fixed Data'!$B$23+Y$158*'Fixed Data'!$B$26)*'Fixed Data'!AF44/10^6</f>
        <v>-15.484197037467904</v>
      </c>
      <c r="Z172" s="262">
        <f>-(Z$158*'Fixed Data'!$B$25*'Fixed Data'!Z$47*'Fixed Data'!$B$24*'Fixed Data'!$B$23+Z$158*'Fixed Data'!$B$26)*'Fixed Data'!AG44/10^6</f>
        <v>-15.910426366075313</v>
      </c>
      <c r="AA172" s="262">
        <f>-(AA$158*'Fixed Data'!$B$25*'Fixed Data'!AA$47*'Fixed Data'!$B$24*'Fixed Data'!$B$23+AA$158*'Fixed Data'!$B$26)*'Fixed Data'!AH44/10^6</f>
        <v>-16.349311400967075</v>
      </c>
      <c r="AB172" s="262">
        <f>-(AB$158*'Fixed Data'!$B$25*'Fixed Data'!AB$47*'Fixed Data'!$B$24*'Fixed Data'!$B$23+AB$158*'Fixed Data'!$B$26)*'Fixed Data'!AI44/10^6</f>
        <v>-16.801271847701678</v>
      </c>
      <c r="AC172" s="262">
        <f>-(AC$158*'Fixed Data'!$B$25*'Fixed Data'!AC$47*'Fixed Data'!$B$24*'Fixed Data'!$B$23+AC$158*'Fixed Data'!$B$26)*'Fixed Data'!AJ44/10^6</f>
        <v>-17.25563978137761</v>
      </c>
      <c r="AD172" s="262">
        <f>-(AD$158*'Fixed Data'!$B$25*'Fixed Data'!AD$47*'Fixed Data'!$B$24*'Fixed Data'!$B$23+AD$158*'Fixed Data'!$B$26)*'Fixed Data'!AK44/10^6</f>
        <v>-17.721916657572542</v>
      </c>
      <c r="AE172" s="262">
        <f>-(AE$158*'Fixed Data'!$B$25*'Fixed Data'!AE$47*'Fixed Data'!$B$24*'Fixed Data'!$B$23+AE$158*'Fixed Data'!$B$26)*'Fixed Data'!AL44/10^6</f>
        <v>-18.199261982108858</v>
      </c>
      <c r="AF172" s="262">
        <f>-(AF$158*'Fixed Data'!$B$25*'Fixed Data'!AF$47*'Fixed Data'!$B$24*'Fixed Data'!$B$23+AF$158*'Fixed Data'!$B$26)*'Fixed Data'!AM44/10^6</f>
        <v>-18.687111971383349</v>
      </c>
      <c r="AG172" s="262">
        <f>-(AG$158*'Fixed Data'!$B$25*'Fixed Data'!AG$47*'Fixed Data'!$B$24*'Fixed Data'!$B$23+AG$158*'Fixed Data'!$B$26)*'Fixed Data'!AN44/10^6</f>
        <v>-19.185241728329718</v>
      </c>
      <c r="AH172" s="262">
        <f>-(AH$158*'Fixed Data'!$B$25*'Fixed Data'!AH$47*'Fixed Data'!$B$24*'Fixed Data'!$B$23+AH$158*'Fixed Data'!$B$26)*'Fixed Data'!AO44/10^6</f>
        <v>-19.69393993004028</v>
      </c>
      <c r="AI172" s="262">
        <f>-(AI$158*'Fixed Data'!$B$25*'Fixed Data'!AI$47*'Fixed Data'!$B$24*'Fixed Data'!$B$23+AI$158*'Fixed Data'!$B$26)*'Fixed Data'!AP44/10^6</f>
        <v>-20.214306280403374</v>
      </c>
      <c r="AJ172" s="262">
        <f>-(AJ$158*'Fixed Data'!$B$25*'Fixed Data'!AJ$47*'Fixed Data'!$B$24*'Fixed Data'!$B$23+AJ$158*'Fixed Data'!$B$26)*'Fixed Data'!AQ44/10^6</f>
        <v>-20.74626276712225</v>
      </c>
      <c r="AK172" s="262">
        <f>-(AK$158*'Fixed Data'!$B$25*'Fixed Data'!AK$47*'Fixed Data'!$B$24*'Fixed Data'!$B$23+AK$158*'Fixed Data'!$B$26)*'Fixed Data'!AR44/10^6</f>
        <v>-21.290012405923534</v>
      </c>
      <c r="AL172" s="262">
        <f>-(AL$158*'Fixed Data'!$B$25*'Fixed Data'!AL$47*'Fixed Data'!$B$24*'Fixed Data'!$B$23+AL$158*'Fixed Data'!$B$26)*'Fixed Data'!AS44/10^6</f>
        <v>-21.845915259832218</v>
      </c>
      <c r="AM172" s="262">
        <f>-(AM$158*'Fixed Data'!$B$25*'Fixed Data'!AM$47*'Fixed Data'!$B$24*'Fixed Data'!$B$23+AM$158*'Fixed Data'!$B$26)*'Fixed Data'!AT44/10^6</f>
        <v>-22.414379556537302</v>
      </c>
      <c r="AN172" s="262">
        <f>-(AN$158*'Fixed Data'!$B$25*'Fixed Data'!AN$47*'Fixed Data'!$B$24*'Fixed Data'!$B$23+AN$158*'Fixed Data'!$B$26)*'Fixed Data'!AU44/10^6</f>
        <v>-22.995773514377085</v>
      </c>
      <c r="AO172" s="262">
        <f>-(AO$158*'Fixed Data'!$B$25*'Fixed Data'!AO$47*'Fixed Data'!$B$24*'Fixed Data'!$B$23+AO$158*'Fixed Data'!$B$26)*'Fixed Data'!AV44/10^6</f>
        <v>-23.590401899019451</v>
      </c>
      <c r="AP172" s="262">
        <f>-(AP$158*'Fixed Data'!$B$25*'Fixed Data'!AP$47*'Fixed Data'!$B$24*'Fixed Data'!$B$23+AP$158*'Fixed Data'!$B$26)*'Fixed Data'!AW44/10^6</f>
        <v>-24.198645346162618</v>
      </c>
      <c r="AQ172" s="262">
        <f>-(AQ$158*'Fixed Data'!$B$25*'Fixed Data'!AQ$47*'Fixed Data'!$B$24*'Fixed Data'!$B$23+AQ$158*'Fixed Data'!$B$26)*'Fixed Data'!AX44/10^6</f>
        <v>-24.820906432238761</v>
      </c>
      <c r="AR172" s="262">
        <f>-(AR$158*'Fixed Data'!$B$25*'Fixed Data'!AR$47*'Fixed Data'!$B$24*'Fixed Data'!$B$23+AR$158*'Fixed Data'!$B$26)*'Fixed Data'!AY44/10^6</f>
        <v>-25.45759048017997</v>
      </c>
      <c r="AS172" s="262">
        <f>-(AS$158*'Fixed Data'!$B$25*'Fixed Data'!AS$47*'Fixed Data'!$B$24*'Fixed Data'!$B$23+AS$158*'Fixed Data'!$B$26)*'Fixed Data'!AZ44/10^6</f>
        <v>-26.109108314808473</v>
      </c>
      <c r="AT172" s="262">
        <f>-(AT$158*'Fixed Data'!$B$25*'Fixed Data'!AT$47*'Fixed Data'!$B$24*'Fixed Data'!$B$23+AT$158*'Fixed Data'!$B$26)*'Fixed Data'!BA44/10^6</f>
        <v>-26.775887778394875</v>
      </c>
      <c r="AU172" s="262">
        <f>-(AU$158*'Fixed Data'!$B$25*'Fixed Data'!AU$47*'Fixed Data'!$B$24*'Fixed Data'!$B$23+AU$158*'Fixed Data'!$B$26)*'Fixed Data'!BB44/10^6</f>
        <v>-27.458379217262102</v>
      </c>
      <c r="AV172" s="262">
        <f>-(AV$158*'Fixed Data'!$B$25*'Fixed Data'!AV$47*'Fixed Data'!$B$24*'Fixed Data'!$B$23+AV$158*'Fixed Data'!$B$26)*'Fixed Data'!BC44/10^6</f>
        <v>-28.157046917051563</v>
      </c>
      <c r="AW172" s="262">
        <f>-(AW$158*'Fixed Data'!$B$25*'Fixed Data'!AW$47*'Fixed Data'!$B$24*'Fixed Data'!$B$23+AW$158*'Fixed Data'!$B$26)*'Fixed Data'!BD44/10^6</f>
        <v>-28.872369992884103</v>
      </c>
      <c r="AX172" s="262">
        <f>-(AX$158*'Fixed Data'!$B$25*'Fixed Data'!AX$47*'Fixed Data'!$B$24*'Fixed Data'!$B$23+AX$158*'Fixed Data'!$B$26)*'Fixed Data'!BE44/10^6</f>
        <v>-29.604845247524864</v>
      </c>
      <c r="AY172" s="262">
        <f>-(AY$158*'Fixed Data'!$B$25*'Fixed Data'!AY$47*'Fixed Data'!$B$24*'Fixed Data'!$B$23+AY$158*'Fixed Data'!$B$26)*'Fixed Data'!BF44/10^6</f>
        <v>-30.354988626076537</v>
      </c>
      <c r="AZ172" s="262">
        <f>-(AZ$158*'Fixed Data'!$B$25*'Fixed Data'!AZ$47*'Fixed Data'!$B$24*'Fixed Data'!$B$23+AZ$158*'Fixed Data'!$B$26)*'Fixed Data'!BG44/10^6</f>
        <v>-31.123335158166821</v>
      </c>
      <c r="BA172" s="262">
        <f>-(BA$158*'Fixed Data'!$B$25*'Fixed Data'!BA$47*'Fixed Data'!$B$24*'Fixed Data'!$B$23+BA$158*'Fixed Data'!$B$26)*'Fixed Data'!BH44/10^6</f>
        <v>-31.910439035108901</v>
      </c>
      <c r="BB172" s="262">
        <f>-(BB$158*'Fixed Data'!$B$25*'Fixed Data'!BB$47*'Fixed Data'!$B$24*'Fixed Data'!$B$23+BB$158*'Fixed Data'!$B$26)*'Fixed Data'!BI44/10^6</f>
        <v>-32.713740564358851</v>
      </c>
    </row>
    <row r="173" spans="1:54" outlineLevel="2">
      <c r="A173" s="428"/>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9"/>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7" t="s">
        <v>485</v>
      </c>
      <c r="B176" s="135" t="s">
        <v>289</v>
      </c>
      <c r="C176" s="135" t="s">
        <v>397</v>
      </c>
      <c r="D176" s="135" t="s">
        <v>391</v>
      </c>
      <c r="E176" s="262">
        <f>-(E$158*'Fixed Data'!$B$25*'Fixed Data'!E$47*'Fixed Data'!$B$24*'Fixed Data'!$B$23+E$158*'Fixed Data'!$B$26)*'Fixed Data'!L46/10^6</f>
        <v>-31.421774064821154</v>
      </c>
      <c r="F176" s="262">
        <f>-(F$158*'Fixed Data'!$B$25*'Fixed Data'!F$47*'Fixed Data'!$B$24*'Fixed Data'!$B$23+F$158*'Fixed Data'!$B$26)*'Fixed Data'!M46/10^6</f>
        <v>-31.397247011065666</v>
      </c>
      <c r="G176" s="262">
        <f>-(G$158*'Fixed Data'!$B$25*'Fixed Data'!G$47*'Fixed Data'!$B$24*'Fixed Data'!$B$23+G$158*'Fixed Data'!$B$26)*'Fixed Data'!N46/10^6</f>
        <v>-31.348403840187864</v>
      </c>
      <c r="H176" s="262">
        <f>-(H$158*'Fixed Data'!$B$25*'Fixed Data'!H$47*'Fixed Data'!$B$24*'Fixed Data'!$B$23+H$158*'Fixed Data'!$B$26)*'Fixed Data'!O46/10^6</f>
        <v>-31.273829389523346</v>
      </c>
      <c r="I176" s="262">
        <f>-(I$158*'Fixed Data'!$B$25*'Fixed Data'!I$47*'Fixed Data'!$B$24*'Fixed Data'!$B$23+I$158*'Fixed Data'!$B$26)*'Fixed Data'!P46/10^6</f>
        <v>-31.172039314106922</v>
      </c>
      <c r="J176" s="262">
        <f>-(J$158*'Fixed Data'!$B$25*'Fixed Data'!J$47*'Fixed Data'!$B$24*'Fixed Data'!$B$23+J$158*'Fixed Data'!$B$26)*'Fixed Data'!Q46/10^6</f>
        <v>-31.041476667253246</v>
      </c>
      <c r="K176" s="262">
        <f>-(K$158*'Fixed Data'!$B$25*'Fixed Data'!K$47*'Fixed Data'!$B$24*'Fixed Data'!$B$23+K$158*'Fixed Data'!$B$26)*'Fixed Data'!R46/10^6</f>
        <v>-31.880321130242091</v>
      </c>
      <c r="L176" s="262">
        <f>-(L$158*'Fixed Data'!$B$25*'Fixed Data'!L$47*'Fixed Data'!$B$24*'Fixed Data'!$B$23+L$158*'Fixed Data'!$B$26)*'Fixed Data'!S46/10^6</f>
        <v>-32.743165220566716</v>
      </c>
      <c r="M176" s="262">
        <f>-(M$158*'Fixed Data'!$B$25*'Fixed Data'!M$47*'Fixed Data'!$B$24*'Fixed Data'!$B$23+M$158*'Fixed Data'!$B$26)*'Fixed Data'!T46/10^6</f>
        <v>-33.630760552716907</v>
      </c>
      <c r="N176" s="262">
        <f>-(N$158*'Fixed Data'!$B$25*'Fixed Data'!N$47*'Fixed Data'!$B$24*'Fixed Data'!$B$23+N$158*'Fixed Data'!$B$26)*'Fixed Data'!U46/10^6</f>
        <v>-34.543885290867777</v>
      </c>
      <c r="O176" s="262">
        <f>-(O$158*'Fixed Data'!$B$25*'Fixed Data'!O$47*'Fixed Data'!$B$24*'Fixed Data'!$B$23+O$158*'Fixed Data'!$B$26)*'Fixed Data'!V46/10^6</f>
        <v>-35.483345258007418</v>
      </c>
      <c r="P176" s="262">
        <f>-(P$158*'Fixed Data'!$B$25*'Fixed Data'!P$47*'Fixed Data'!$B$24*'Fixed Data'!$B$23+P$158*'Fixed Data'!$B$26)*'Fixed Data'!W46/10^6</f>
        <v>-36.449975032544224</v>
      </c>
      <c r="Q176" s="262">
        <f>-(Q$158*'Fixed Data'!$B$25*'Fixed Data'!Q$47*'Fixed Data'!$B$24*'Fixed Data'!$B$23+Q$158*'Fixed Data'!$B$26)*'Fixed Data'!X46/10^6</f>
        <v>-37.444639099584755</v>
      </c>
      <c r="R176" s="262">
        <f>-(R$158*'Fixed Data'!$B$25*'Fixed Data'!R$47*'Fixed Data'!$B$24*'Fixed Data'!$B$23+R$158*'Fixed Data'!$B$26)*'Fixed Data'!Y46/10^6</f>
        <v>-38.468233098784701</v>
      </c>
      <c r="S176" s="262">
        <f>-(S$158*'Fixed Data'!$B$25*'Fixed Data'!S$47*'Fixed Data'!$B$24*'Fixed Data'!$B$23+S$158*'Fixed Data'!$B$26)*'Fixed Data'!Z46/10^6</f>
        <v>-39.512792701059105</v>
      </c>
      <c r="T176" s="262">
        <f>-(T$158*'Fixed Data'!$B$25*'Fixed Data'!T$47*'Fixed Data'!$B$24*'Fixed Data'!$B$23+T$158*'Fixed Data'!$B$26)*'Fixed Data'!AA46/10^6</f>
        <v>-40.587686240738215</v>
      </c>
      <c r="U176" s="262">
        <f>-(U$158*'Fixed Data'!$B$25*'Fixed Data'!U$47*'Fixed Data'!$B$24*'Fixed Data'!$B$23+U$158*'Fixed Data'!$B$26)*'Fixed Data'!AB46/10^6</f>
        <v>-41.693889368952881</v>
      </c>
      <c r="V176" s="262">
        <f>-(V$158*'Fixed Data'!$B$25*'Fixed Data'!V$47*'Fixed Data'!$B$24*'Fixed Data'!$B$23+V$158*'Fixed Data'!$B$26)*'Fixed Data'!AC46/10^6</f>
        <v>-42.832413398731077</v>
      </c>
      <c r="W176" s="262">
        <f>-(W$158*'Fixed Data'!$B$25*'Fixed Data'!W$47*'Fixed Data'!$B$24*'Fixed Data'!$B$23+W$158*'Fixed Data'!$B$26)*'Fixed Data'!AD46/10^6</f>
        <v>-44.004306828821505</v>
      </c>
      <c r="X176" s="262">
        <f>-(X$158*'Fixed Data'!$B$25*'Fixed Data'!X$47*'Fixed Data'!$B$24*'Fixed Data'!$B$23+X$158*'Fixed Data'!$B$26)*'Fixed Data'!AE46/10^6</f>
        <v>-45.210656887864545</v>
      </c>
      <c r="Y176" s="262">
        <f>-(Y$158*'Fixed Data'!$B$25*'Fixed Data'!Y$47*'Fixed Data'!$B$24*'Fixed Data'!$B$23+Y$158*'Fixed Data'!$B$26)*'Fixed Data'!AF46/10^6</f>
        <v>-46.452591112403717</v>
      </c>
      <c r="Z176" s="262">
        <f>-(Z$158*'Fixed Data'!$B$25*'Fixed Data'!Z$47*'Fixed Data'!$B$24*'Fixed Data'!$B$23+Z$158*'Fixed Data'!$B$26)*'Fixed Data'!AG46/10^6</f>
        <v>-47.731279089979594</v>
      </c>
      <c r="AA176" s="262">
        <f>-(AA$158*'Fixed Data'!$B$25*'Fixed Data'!AA$47*'Fixed Data'!$B$24*'Fixed Data'!$B$23+AA$158*'Fixed Data'!$B$26)*'Fixed Data'!AH46/10^6</f>
        <v>-49.04793421124981</v>
      </c>
      <c r="AB176" s="262">
        <f>-(AB$158*'Fixed Data'!$B$25*'Fixed Data'!AB$47*'Fixed Data'!$B$24*'Fixed Data'!$B$23+AB$158*'Fixed Data'!$B$26)*'Fixed Data'!AI46/10^6</f>
        <v>-50.403815543105026</v>
      </c>
      <c r="AC176" s="262">
        <f>-(AC$158*'Fixed Data'!$B$25*'Fixed Data'!AC$47*'Fixed Data'!$B$24*'Fixed Data'!$B$23+AC$158*'Fixed Data'!$B$26)*'Fixed Data'!AJ46/10^6</f>
        <v>-51.766919344621883</v>
      </c>
      <c r="AD176" s="262">
        <f>-(AD$158*'Fixed Data'!$B$25*'Fixed Data'!AD$47*'Fixed Data'!$B$24*'Fixed Data'!$B$23+AD$158*'Fixed Data'!$B$26)*'Fixed Data'!AK46/10^6</f>
        <v>-53.165749973778766</v>
      </c>
      <c r="AE176" s="262">
        <f>-(AE$158*'Fixed Data'!$B$25*'Fixed Data'!AE$47*'Fixed Data'!$B$24*'Fixed Data'!$B$23+AE$158*'Fixed Data'!$B$26)*'Fixed Data'!AL46/10^6</f>
        <v>-54.59778594809908</v>
      </c>
      <c r="AF176" s="262">
        <f>-(AF$158*'Fixed Data'!$B$25*'Fixed Data'!AF$47*'Fixed Data'!$B$24*'Fixed Data'!$B$23+AF$158*'Fixed Data'!$B$26)*'Fixed Data'!AM46/10^6</f>
        <v>-56.061335916817121</v>
      </c>
      <c r="AG176" s="262">
        <f>-(AG$158*'Fixed Data'!$B$25*'Fixed Data'!AG$47*'Fixed Data'!$B$24*'Fixed Data'!$B$23+AG$158*'Fixed Data'!$B$26)*'Fixed Data'!AN46/10^6</f>
        <v>-57.555725186962988</v>
      </c>
      <c r="AH176" s="262">
        <f>-(AH$158*'Fixed Data'!$B$25*'Fixed Data'!AH$47*'Fixed Data'!$B$24*'Fixed Data'!$B$23+AH$158*'Fixed Data'!$B$26)*'Fixed Data'!AO46/10^6</f>
        <v>-59.081819792616152</v>
      </c>
      <c r="AI176" s="262">
        <f>-(AI$158*'Fixed Data'!$B$25*'Fixed Data'!AI$47*'Fixed Data'!$B$24*'Fixed Data'!$B$23+AI$158*'Fixed Data'!$B$26)*'Fixed Data'!AP46/10^6</f>
        <v>-60.642918844125859</v>
      </c>
      <c r="AJ176" s="262">
        <f>-(AJ$158*'Fixed Data'!$B$25*'Fixed Data'!AJ$47*'Fixed Data'!$B$24*'Fixed Data'!$B$23+AJ$158*'Fixed Data'!$B$26)*'Fixed Data'!AQ46/10^6</f>
        <v>-62.238788304614559</v>
      </c>
      <c r="AK176" s="262">
        <f>-(AK$158*'Fixed Data'!$B$25*'Fixed Data'!AK$47*'Fixed Data'!$B$24*'Fixed Data'!$B$23+AK$158*'Fixed Data'!$B$26)*'Fixed Data'!AR46/10^6</f>
        <v>-63.870037221284839</v>
      </c>
      <c r="AL176" s="262">
        <f>-(AL$158*'Fixed Data'!$B$25*'Fixed Data'!AL$47*'Fixed Data'!$B$24*'Fixed Data'!$B$23+AL$158*'Fixed Data'!$B$26)*'Fixed Data'!AS46/10^6</f>
        <v>-65.537745783270793</v>
      </c>
      <c r="AM176" s="262">
        <f>-(AM$158*'Fixed Data'!$B$25*'Fixed Data'!AM$47*'Fixed Data'!$B$24*'Fixed Data'!$B$23+AM$158*'Fixed Data'!$B$26)*'Fixed Data'!AT46/10^6</f>
        <v>-67.24313867376712</v>
      </c>
      <c r="AN176" s="262">
        <f>-(AN$158*'Fixed Data'!$B$25*'Fixed Data'!AN$47*'Fixed Data'!$B$24*'Fixed Data'!$B$23+AN$158*'Fixed Data'!$B$26)*'Fixed Data'!AU46/10^6</f>
        <v>-68.987320547629679</v>
      </c>
      <c r="AO176" s="262">
        <f>-(AO$158*'Fixed Data'!$B$25*'Fixed Data'!AO$47*'Fixed Data'!$B$24*'Fixed Data'!$B$23+AO$158*'Fixed Data'!$B$26)*'Fixed Data'!AV46/10^6</f>
        <v>-70.771205701892299</v>
      </c>
      <c r="AP176" s="262">
        <f>-(AP$158*'Fixed Data'!$B$25*'Fixed Data'!AP$47*'Fixed Data'!$B$24*'Fixed Data'!$B$23+AP$158*'Fixed Data'!$B$26)*'Fixed Data'!AW46/10^6</f>
        <v>-72.595936043668544</v>
      </c>
      <c r="AQ176" s="262">
        <f>-(AQ$158*'Fixed Data'!$B$25*'Fixed Data'!AQ$47*'Fixed Data'!$B$24*'Fixed Data'!$B$23+AQ$158*'Fixed Data'!$B$26)*'Fixed Data'!AX46/10^6</f>
        <v>-74.462719302261988</v>
      </c>
      <c r="AR176" s="262">
        <f>-(AR$158*'Fixed Data'!$B$25*'Fixed Data'!AR$47*'Fixed Data'!$B$24*'Fixed Data'!$B$23+AR$158*'Fixed Data'!$B$26)*'Fixed Data'!AY46/10^6</f>
        <v>-76.372771446463631</v>
      </c>
      <c r="AS176" s="262">
        <f>-(AS$158*'Fixed Data'!$B$25*'Fixed Data'!AS$47*'Fixed Data'!$B$24*'Fixed Data'!$B$23+AS$158*'Fixed Data'!$B$26)*'Fixed Data'!AZ46/10^6</f>
        <v>-78.327324950729135</v>
      </c>
      <c r="AT176" s="262">
        <f>-(AT$158*'Fixed Data'!$B$25*'Fixed Data'!AT$47*'Fixed Data'!$B$24*'Fixed Data'!$B$23+AT$158*'Fixed Data'!$B$26)*'Fixed Data'!BA46/10^6</f>
        <v>-80.32766334187852</v>
      </c>
      <c r="AU176" s="262">
        <f>-(AU$158*'Fixed Data'!$B$25*'Fixed Data'!AU$47*'Fixed Data'!$B$24*'Fixed Data'!$B$23+AU$158*'Fixed Data'!$B$26)*'Fixed Data'!BB46/10^6</f>
        <v>-82.375137658882423</v>
      </c>
      <c r="AV176" s="262">
        <f>-(AV$158*'Fixed Data'!$B$25*'Fixed Data'!AV$47*'Fixed Data'!$B$24*'Fixed Data'!$B$23+AV$158*'Fixed Data'!$B$26)*'Fixed Data'!BC46/10^6</f>
        <v>-84.471140758664063</v>
      </c>
      <c r="AW176" s="262">
        <f>-(AW$158*'Fixed Data'!$B$25*'Fixed Data'!AW$47*'Fixed Data'!$B$24*'Fixed Data'!$B$23+AW$158*'Fixed Data'!$B$26)*'Fixed Data'!BD46/10^6</f>
        <v>-86.617109986585092</v>
      </c>
      <c r="AX176" s="262">
        <f>-(AX$158*'Fixed Data'!$B$25*'Fixed Data'!AX$47*'Fixed Data'!$B$24*'Fixed Data'!$B$23+AX$158*'Fixed Data'!$B$26)*'Fixed Data'!BE46/10^6</f>
        <v>-88.814535750941346</v>
      </c>
      <c r="AY176" s="262">
        <f>-(AY$158*'Fixed Data'!$B$25*'Fixed Data'!AY$47*'Fixed Data'!$B$24*'Fixed Data'!$B$23+AY$158*'Fixed Data'!$B$26)*'Fixed Data'!BF46/10^6</f>
        <v>-91.06496588704222</v>
      </c>
      <c r="AZ176" s="262">
        <f>-(AZ$158*'Fixed Data'!$B$25*'Fixed Data'!AZ$47*'Fixed Data'!$B$24*'Fixed Data'!$B$23+AZ$158*'Fixed Data'!$B$26)*'Fixed Data'!BG46/10^6</f>
        <v>-93.370005483770896</v>
      </c>
      <c r="BA176" s="262">
        <f>-(BA$158*'Fixed Data'!$B$25*'Fixed Data'!BA$47*'Fixed Data'!$B$24*'Fixed Data'!$B$23+BA$158*'Fixed Data'!$B$26)*'Fixed Data'!BH46/10^6</f>
        <v>-95.731317115067085</v>
      </c>
      <c r="BB176" s="262">
        <f>-(BB$158*'Fixed Data'!$B$25*'Fixed Data'!BB$47*'Fixed Data'!$B$24*'Fixed Data'!$B$23+BB$158*'Fixed Data'!$B$26)*'Fixed Data'!BI46/10^6</f>
        <v>-98.141221703298356</v>
      </c>
    </row>
    <row r="177" spans="1:54" outlineLevel="2">
      <c r="A177" s="428"/>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9"/>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4"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5"/>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7" t="s">
        <v>493</v>
      </c>
      <c r="B190" s="150" t="s">
        <v>494</v>
      </c>
      <c r="C190" s="19"/>
      <c r="D190" s="135" t="s">
        <v>391</v>
      </c>
      <c r="E190" s="21">
        <f>(E133+E83)*E186</f>
        <v>-0.14641410052670306</v>
      </c>
      <c r="F190" s="21">
        <f t="shared" ref="F190:BB190" si="17">(F133+F83)*F186</f>
        <v>-1.0518829422878735</v>
      </c>
      <c r="G190" s="21">
        <f t="shared" si="17"/>
        <v>-1.9290763722998552</v>
      </c>
      <c r="H190" s="21">
        <f t="shared" si="17"/>
        <v>-2.7846783761964469</v>
      </c>
      <c r="I190" s="21">
        <f>(I133+I83)*I186</f>
        <v>-3.6179806054403669</v>
      </c>
      <c r="J190" s="21">
        <f t="shared" si="17"/>
        <v>-4.258852856084399</v>
      </c>
      <c r="K190" s="21">
        <f t="shared" si="17"/>
        <v>-3.8433741416727352</v>
      </c>
      <c r="L190" s="21">
        <f t="shared" si="17"/>
        <v>-3.4570177988062842</v>
      </c>
      <c r="M190" s="21">
        <f t="shared" si="17"/>
        <v>-3.0980900535849498</v>
      </c>
      <c r="N190" s="21">
        <f t="shared" si="17"/>
        <v>-2.7649851224179414</v>
      </c>
      <c r="O190" s="21">
        <f t="shared" si="17"/>
        <v>-2.4561809700339632</v>
      </c>
      <c r="P190" s="21">
        <f t="shared" si="17"/>
        <v>-2.1702352614736524</v>
      </c>
      <c r="Q190" s="21">
        <f t="shared" si="17"/>
        <v>-1.9057814995350615</v>
      </c>
      <c r="R190" s="21">
        <f t="shared" si="17"/>
        <v>-1.6615253395067795</v>
      </c>
      <c r="S190" s="21">
        <f t="shared" si="17"/>
        <v>-1.4362410733720126</v>
      </c>
      <c r="T190" s="21">
        <f t="shared" si="17"/>
        <v>-1.2287682760010641</v>
      </c>
      <c r="U190" s="21">
        <f t="shared" si="17"/>
        <v>-1.0380086061698963</v>
      </c>
      <c r="V190" s="21">
        <f t="shared" si="17"/>
        <v>-0.86292275554928866</v>
      </c>
      <c r="W190" s="21">
        <f t="shared" si="17"/>
        <v>-0.70252753910312382</v>
      </c>
      <c r="X190" s="21">
        <f t="shared" si="17"/>
        <v>-0.55589312061608731</v>
      </c>
      <c r="Y190" s="21">
        <f t="shared" si="17"/>
        <v>-0.42214036734096444</v>
      </c>
      <c r="Z190" s="21">
        <f t="shared" si="17"/>
        <v>-0.30043832801437126</v>
      </c>
      <c r="AA190" s="21">
        <f t="shared" si="17"/>
        <v>-0.19000182873752047</v>
      </c>
      <c r="AB190" s="21">
        <f t="shared" si="17"/>
        <v>-9.0089181456005751E-2</v>
      </c>
      <c r="AC190" s="21">
        <f t="shared" si="17"/>
        <v>-1.1828212557965012E-16</v>
      </c>
      <c r="AD190" s="21">
        <f t="shared" si="17"/>
        <v>-1.1428224693686003E-16</v>
      </c>
      <c r="AE190" s="21">
        <f t="shared" si="17"/>
        <v>-1.1041762989068601E-16</v>
      </c>
      <c r="AF190" s="21">
        <f t="shared" si="17"/>
        <v>-1.0668370037747441E-16</v>
      </c>
      <c r="AG190" s="21">
        <f t="shared" si="17"/>
        <v>-1.0307603901205257E-16</v>
      </c>
      <c r="AH190" s="21">
        <f t="shared" si="17"/>
        <v>-9.9590375857055651E-17</v>
      </c>
      <c r="AI190" s="21">
        <f t="shared" si="17"/>
        <v>-9.6222585369135891E-17</v>
      </c>
      <c r="AJ190" s="21">
        <f t="shared" si="17"/>
        <v>-9.3419985795277549E-17</v>
      </c>
      <c r="AK190" s="21">
        <f t="shared" si="17"/>
        <v>-9.0699015335220936E-17</v>
      </c>
      <c r="AL190" s="21">
        <f t="shared" si="17"/>
        <v>-8.8057296441962055E-17</v>
      </c>
      <c r="AM190" s="21">
        <f t="shared" si="17"/>
        <v>-8.5492520817438895E-17</v>
      </c>
      <c r="AN190" s="21">
        <f t="shared" si="17"/>
        <v>-8.3002447395571736E-17</v>
      </c>
      <c r="AO190" s="21">
        <f t="shared" si="17"/>
        <v>-8.0584900384050239E-17</v>
      </c>
      <c r="AP190" s="21">
        <f t="shared" si="17"/>
        <v>-7.8237767363155557E-17</v>
      </c>
      <c r="AQ190" s="21">
        <f t="shared" si="17"/>
        <v>-7.5958997439956864E-17</v>
      </c>
      <c r="AR190" s="21">
        <f t="shared" si="17"/>
        <v>-7.3746599456268794E-17</v>
      </c>
      <c r="AS190" s="21">
        <f t="shared" si="17"/>
        <v>-7.1598640248804652E-17</v>
      </c>
      <c r="AT190" s="21">
        <f t="shared" si="17"/>
        <v>-6.951324296000453E-17</v>
      </c>
      <c r="AU190" s="21">
        <f t="shared" si="17"/>
        <v>-6.7488585398062648E-17</v>
      </c>
      <c r="AV190" s="21">
        <f t="shared" si="17"/>
        <v>-6.5522898444721009E-17</v>
      </c>
      <c r="AW190" s="21">
        <f t="shared" si="17"/>
        <v>-6.3614464509437882E-17</v>
      </c>
      <c r="AX190" s="21">
        <f t="shared" si="17"/>
        <v>-6.1761616028580459E-17</v>
      </c>
      <c r="AY190" s="21">
        <f t="shared" si="17"/>
        <v>-5.9962734008330542E-17</v>
      </c>
      <c r="AZ190" s="21">
        <f t="shared" si="17"/>
        <v>-5.8216246610029656E-17</v>
      </c>
      <c r="BA190" s="21">
        <f t="shared" si="17"/>
        <v>-5.6520627776727823E-17</v>
      </c>
      <c r="BB190" s="21">
        <f t="shared" si="17"/>
        <v>-5.4874395899735745E-17</v>
      </c>
    </row>
    <row r="191" spans="1:54" outlineLevel="2">
      <c r="A191" s="428"/>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8"/>
      <c r="B192" s="150" t="s">
        <v>564</v>
      </c>
      <c r="C192" s="19"/>
      <c r="D192" s="135" t="s">
        <v>391</v>
      </c>
      <c r="E192" s="21">
        <f>E77*E186</f>
        <v>-3.5076575656736999</v>
      </c>
      <c r="F192" s="21">
        <f t="shared" ref="F192:BB192" si="19">F77*F186</f>
        <v>-3.3355997894639997</v>
      </c>
      <c r="G192" s="21">
        <f t="shared" si="19"/>
        <v>-3.1695213500900525</v>
      </c>
      <c r="H192" s="21">
        <f t="shared" si="19"/>
        <v>-3.0092286780598445</v>
      </c>
      <c r="I192" s="21">
        <f t="shared" si="19"/>
        <v>-2.8545340346865293</v>
      </c>
      <c r="J192" s="21">
        <f t="shared" si="19"/>
        <v>-2.7052553442677669</v>
      </c>
      <c r="K192" s="21">
        <f t="shared" si="19"/>
        <v>-2.6441400777792237</v>
      </c>
      <c r="L192" s="21">
        <f t="shared" si="19"/>
        <v>-2.5845105648022475</v>
      </c>
      <c r="M192" s="21">
        <f t="shared" si="19"/>
        <v>-2.5263308294211524</v>
      </c>
      <c r="N192" s="21">
        <f t="shared" si="19"/>
        <v>-2.4695657680794767</v>
      </c>
      <c r="O192" s="21">
        <f t="shared" si="19"/>
        <v>-2.4141811322174576</v>
      </c>
      <c r="P192" s="21">
        <f t="shared" si="19"/>
        <v>-2.3601435041441827</v>
      </c>
      <c r="Q192" s="21">
        <f t="shared" si="19"/>
        <v>-2.3074202776956079</v>
      </c>
      <c r="R192" s="21">
        <f t="shared" si="19"/>
        <v>-2.2559796379148414</v>
      </c>
      <c r="S192" s="21">
        <f t="shared" si="19"/>
        <v>-2.2057905433070801</v>
      </c>
      <c r="T192" s="21">
        <f t="shared" si="19"/>
        <v>-2.1568227056790539</v>
      </c>
      <c r="U192" s="21">
        <f t="shared" si="19"/>
        <v>-2.1090465725190088</v>
      </c>
      <c r="V192" s="21">
        <f t="shared" si="19"/>
        <v>-2.0624333076647225</v>
      </c>
      <c r="W192" s="21">
        <f t="shared" si="19"/>
        <v>-2.0169547755840869</v>
      </c>
      <c r="X192" s="21">
        <f t="shared" si="19"/>
        <v>-1.9725835242288474</v>
      </c>
      <c r="Y192" s="21">
        <f t="shared" si="19"/>
        <v>-1.9292927664593904</v>
      </c>
      <c r="Z192" s="21">
        <f t="shared" si="19"/>
        <v>-1.8870563666580777</v>
      </c>
      <c r="AA192" s="21">
        <f t="shared" si="19"/>
        <v>-1.8458488219063005</v>
      </c>
      <c r="AB192" s="21">
        <f t="shared" si="19"/>
        <v>-1.8056452495745037</v>
      </c>
      <c r="AC192" s="21">
        <f t="shared" si="19"/>
        <v>-1.7664213697469751</v>
      </c>
      <c r="AD192" s="21">
        <f t="shared" si="19"/>
        <v>-1.728153491648603</v>
      </c>
      <c r="AE192" s="21">
        <f t="shared" si="19"/>
        <v>-1.6908184992573558</v>
      </c>
      <c r="AF192" s="21">
        <f t="shared" si="19"/>
        <v>-1.65439383781723</v>
      </c>
      <c r="AG192" s="21">
        <f t="shared" si="19"/>
        <v>-1.618857499094404</v>
      </c>
      <c r="AH192" s="21">
        <f t="shared" si="19"/>
        <v>-1.584188008769452</v>
      </c>
      <c r="AI192" s="21">
        <f t="shared" si="19"/>
        <v>-1.5503644128672387</v>
      </c>
      <c r="AJ192" s="21">
        <f t="shared" si="19"/>
        <v>-1.5247321219991843</v>
      </c>
      <c r="AK192" s="21">
        <f t="shared" si="19"/>
        <v>-1.4996277789163446</v>
      </c>
      <c r="AL192" s="21">
        <f t="shared" si="19"/>
        <v>-1.4750413102758353</v>
      </c>
      <c r="AM192" s="21">
        <f t="shared" si="19"/>
        <v>-1.4509628418123182</v>
      </c>
      <c r="AN192" s="21">
        <f t="shared" si="19"/>
        <v>-1.4273826933245903</v>
      </c>
      <c r="AO192" s="21">
        <f t="shared" si="19"/>
        <v>-1.4042913755784618</v>
      </c>
      <c r="AP192" s="21">
        <f t="shared" si="19"/>
        <v>-1.3816795859264188</v>
      </c>
      <c r="AQ192" s="21">
        <f t="shared" si="19"/>
        <v>-1.3595382052182403</v>
      </c>
      <c r="AR192" s="21">
        <f t="shared" si="19"/>
        <v>-1.3378582939045904</v>
      </c>
      <c r="AS192" s="21">
        <f t="shared" si="19"/>
        <v>-1.316631088284814</v>
      </c>
      <c r="AT192" s="21">
        <f t="shared" si="19"/>
        <v>-1.2958479978411988</v>
      </c>
      <c r="AU192" s="21">
        <f t="shared" si="19"/>
        <v>-1.275500601001097</v>
      </c>
      <c r="AV192" s="21">
        <f t="shared" si="19"/>
        <v>-1.2555806425488829</v>
      </c>
      <c r="AW192" s="21">
        <f t="shared" si="19"/>
        <v>-1.2360800295334424</v>
      </c>
      <c r="AX192" s="21">
        <f t="shared" si="19"/>
        <v>-1.216990829055987</v>
      </c>
      <c r="AY192" s="21">
        <f t="shared" si="19"/>
        <v>-1.1983052645650261</v>
      </c>
      <c r="AZ192" s="21">
        <f t="shared" si="19"/>
        <v>-1.1800157125629223</v>
      </c>
      <c r="BA192" s="21">
        <f t="shared" si="19"/>
        <v>-1.1621147002762193</v>
      </c>
      <c r="BB192" s="21">
        <f t="shared" si="19"/>
        <v>-1.1444852489844053</v>
      </c>
    </row>
    <row r="193" spans="1:54" outlineLevel="2">
      <c r="A193" s="428"/>
      <c r="B193" s="150" t="s">
        <v>496</v>
      </c>
      <c r="C193" s="19"/>
      <c r="D193" s="135" t="s">
        <v>391</v>
      </c>
      <c r="E193" s="21">
        <f t="shared" ref="E193:AJ193" si="20">SUMIF($B$143:$B$154,"Environmental",E$143:E$154)*E186</f>
        <v>-20.914748955515304</v>
      </c>
      <c r="F193" s="21">
        <f t="shared" si="20"/>
        <v>-20.242731662018269</v>
      </c>
      <c r="G193" s="21">
        <f t="shared" si="20"/>
        <v>-19.503871488293406</v>
      </c>
      <c r="H193" s="21">
        <f t="shared" si="20"/>
        <v>-18.772913094367755</v>
      </c>
      <c r="I193" s="21">
        <f t="shared" si="20"/>
        <v>-18.110713528750274</v>
      </c>
      <c r="J193" s="21">
        <f t="shared" si="20"/>
        <v>-17.450625343487403</v>
      </c>
      <c r="K193" s="21">
        <f t="shared" si="20"/>
        <v>-17.280819049850798</v>
      </c>
      <c r="L193" s="21">
        <f t="shared" si="20"/>
        <v>-17.165315752206816</v>
      </c>
      <c r="M193" s="21">
        <f t="shared" si="20"/>
        <v>-17.046942220415708</v>
      </c>
      <c r="N193" s="21">
        <f t="shared" si="20"/>
        <v>-16.87351708158775</v>
      </c>
      <c r="O193" s="21">
        <f t="shared" si="20"/>
        <v>-16.751231915063276</v>
      </c>
      <c r="P193" s="21">
        <f t="shared" si="20"/>
        <v>-16.626683937137976</v>
      </c>
      <c r="Q193" s="21">
        <f t="shared" si="20"/>
        <v>-16.500068721837078</v>
      </c>
      <c r="R193" s="21">
        <f t="shared" si="20"/>
        <v>-16.419443846089241</v>
      </c>
      <c r="S193" s="21">
        <f t="shared" si="20"/>
        <v>-16.288183811299529</v>
      </c>
      <c r="T193" s="21">
        <f t="shared" si="20"/>
        <v>-16.155421727583924</v>
      </c>
      <c r="U193" s="21">
        <f t="shared" si="20"/>
        <v>-16.021321811561972</v>
      </c>
      <c r="V193" s="21">
        <f t="shared" si="20"/>
        <v>-15.929804455022159</v>
      </c>
      <c r="W193" s="21">
        <f t="shared" si="20"/>
        <v>-15.79252866759313</v>
      </c>
      <c r="X193" s="21">
        <f t="shared" si="20"/>
        <v>-15.696246715690149</v>
      </c>
      <c r="Y193" s="21">
        <f t="shared" si="20"/>
        <v>-15.55646369792864</v>
      </c>
      <c r="Z193" s="21">
        <f t="shared" si="20"/>
        <v>-15.456150030516017</v>
      </c>
      <c r="AA193" s="21">
        <f t="shared" si="20"/>
        <v>-15.353639631592426</v>
      </c>
      <c r="AB193" s="21">
        <f t="shared" si="20"/>
        <v>-15.249115328058215</v>
      </c>
      <c r="AC193" s="21">
        <f t="shared" si="20"/>
        <v>-15.134185113747897</v>
      </c>
      <c r="AD193" s="21">
        <f t="shared" si="20"/>
        <v>-15.019901363339065</v>
      </c>
      <c r="AE193" s="21">
        <f t="shared" si="20"/>
        <v>-14.907904695229185</v>
      </c>
      <c r="AF193" s="21">
        <f t="shared" si="20"/>
        <v>-14.793519562489868</v>
      </c>
      <c r="AG193" s="21">
        <f t="shared" si="20"/>
        <v>-14.677368844272767</v>
      </c>
      <c r="AH193" s="21">
        <f t="shared" si="20"/>
        <v>-14.560142143431449</v>
      </c>
      <c r="AI193" s="21">
        <f t="shared" si="20"/>
        <v>-14.442696537944272</v>
      </c>
      <c r="AJ193" s="21">
        <f t="shared" si="20"/>
        <v>-14.394212232497214</v>
      </c>
      <c r="AK193" s="21">
        <f t="shared" ref="AK193:BB193" si="21">SUMIF($B$143:$B$154,"Environmental",AK$143:AK$154)*AK186</f>
        <v>-14.34416020713843</v>
      </c>
      <c r="AL193" s="21">
        <f t="shared" si="21"/>
        <v>-14.292847572633059</v>
      </c>
      <c r="AM193" s="21">
        <f t="shared" si="21"/>
        <v>-14.240445519637154</v>
      </c>
      <c r="AN193" s="21">
        <f t="shared" si="21"/>
        <v>-14.187026240337435</v>
      </c>
      <c r="AO193" s="21">
        <f t="shared" si="21"/>
        <v>-14.132619603133621</v>
      </c>
      <c r="AP193" s="21">
        <f t="shared" si="21"/>
        <v>-14.077324280069613</v>
      </c>
      <c r="AQ193" s="21">
        <f t="shared" si="21"/>
        <v>-14.021251477966032</v>
      </c>
      <c r="AR193" s="21">
        <f t="shared" si="21"/>
        <v>-13.964480057765096</v>
      </c>
      <c r="AS193" s="21">
        <f t="shared" si="21"/>
        <v>-13.907081944111571</v>
      </c>
      <c r="AT193" s="21">
        <f t="shared" si="21"/>
        <v>-13.849133253867503</v>
      </c>
      <c r="AU193" s="21">
        <f t="shared" si="21"/>
        <v>-13.790713075020612</v>
      </c>
      <c r="AV193" s="21">
        <f t="shared" si="21"/>
        <v>-13.731894960016573</v>
      </c>
      <c r="AW193" s="21">
        <f t="shared" si="21"/>
        <v>-13.672747700073412</v>
      </c>
      <c r="AX193" s="21">
        <f t="shared" si="21"/>
        <v>-13.613338996011732</v>
      </c>
      <c r="AY193" s="21">
        <f t="shared" si="21"/>
        <v>-13.553735259804801</v>
      </c>
      <c r="AZ193" s="21">
        <f t="shared" si="21"/>
        <v>-13.494000599721371</v>
      </c>
      <c r="BA193" s="21">
        <f t="shared" si="21"/>
        <v>-13.434196582171626</v>
      </c>
      <c r="BB193" s="21">
        <f t="shared" si="21"/>
        <v>-13.373101529164806</v>
      </c>
    </row>
    <row r="194" spans="1:54" outlineLevel="2">
      <c r="A194" s="428"/>
      <c r="B194" s="150" t="s">
        <v>497</v>
      </c>
      <c r="C194" s="19"/>
      <c r="D194" s="135" t="s">
        <v>391</v>
      </c>
      <c r="E194" s="21">
        <f t="shared" ref="E194:AJ194" si="22">SUM(E172:E174)*E186</f>
        <v>-10.473924690754705</v>
      </c>
      <c r="F194" s="21">
        <f t="shared" si="22"/>
        <v>-10.111834788531811</v>
      </c>
      <c r="G194" s="21">
        <f t="shared" si="22"/>
        <v>-9.7546901414075347</v>
      </c>
      <c r="H194" s="21">
        <f t="shared" si="22"/>
        <v>-9.4024007653956012</v>
      </c>
      <c r="I194" s="21">
        <f t="shared" si="22"/>
        <v>-9.0548771272642714</v>
      </c>
      <c r="J194" s="21">
        <f t="shared" si="22"/>
        <v>-8.7120301397441793</v>
      </c>
      <c r="K194" s="21">
        <f t="shared" si="22"/>
        <v>-8.6448872600633351</v>
      </c>
      <c r="L194" s="21">
        <f t="shared" si="22"/>
        <v>-8.5786106291807496</v>
      </c>
      <c r="M194" s="21">
        <f t="shared" si="22"/>
        <v>-8.5131960711451704</v>
      </c>
      <c r="N194" s="21">
        <f t="shared" si="22"/>
        <v>-8.4486395143050501</v>
      </c>
      <c r="O194" s="21">
        <f t="shared" si="22"/>
        <v>-8.3849370089202964</v>
      </c>
      <c r="P194" s="21">
        <f t="shared" si="22"/>
        <v>-8.3220847196904195</v>
      </c>
      <c r="Q194" s="21">
        <f t="shared" si="22"/>
        <v>-8.260078922189761</v>
      </c>
      <c r="R194" s="21">
        <f t="shared" si="22"/>
        <v>-8.1989159998289161</v>
      </c>
      <c r="S194" s="21">
        <f t="shared" si="22"/>
        <v>-8.136761272790622</v>
      </c>
      <c r="T194" s="21">
        <f t="shared" si="22"/>
        <v>-8.0754697177867758</v>
      </c>
      <c r="U194" s="21">
        <f t="shared" si="22"/>
        <v>-8.0150374923274086</v>
      </c>
      <c r="V194" s="21">
        <f t="shared" si="22"/>
        <v>-7.9554608774845015</v>
      </c>
      <c r="W194" s="21">
        <f t="shared" si="22"/>
        <v>-7.8967362564953678</v>
      </c>
      <c r="X194" s="21">
        <f t="shared" si="22"/>
        <v>-7.8388601487823246</v>
      </c>
      <c r="Y194" s="21">
        <f t="shared" si="22"/>
        <v>-7.7818291788493115</v>
      </c>
      <c r="Z194" s="21">
        <f t="shared" si="22"/>
        <v>-7.7256400950257129</v>
      </c>
      <c r="AA194" s="21">
        <f t="shared" si="22"/>
        <v>-7.6702897561911039</v>
      </c>
      <c r="AB194" s="21">
        <f t="shared" si="22"/>
        <v>-7.6157751544477659</v>
      </c>
      <c r="AC194" s="21">
        <f t="shared" si="22"/>
        <v>-7.5572305421669919</v>
      </c>
      <c r="AD194" s="21">
        <f t="shared" si="22"/>
        <v>-7.4989756777454852</v>
      </c>
      <c r="AE194" s="21">
        <f t="shared" si="22"/>
        <v>-7.4405438789035099</v>
      </c>
      <c r="AF194" s="21">
        <f t="shared" si="22"/>
        <v>-7.3816380021396339</v>
      </c>
      <c r="AG194" s="21">
        <f t="shared" si="22"/>
        <v>-7.3221307771913366</v>
      </c>
      <c r="AH194" s="21">
        <f t="shared" si="22"/>
        <v>-7.2621040133589885</v>
      </c>
      <c r="AI194" s="21">
        <f t="shared" si="22"/>
        <v>-7.2019209130102526</v>
      </c>
      <c r="AJ194" s="21">
        <f t="shared" si="22"/>
        <v>-7.1761607035029495</v>
      </c>
      <c r="AK194" s="21">
        <f t="shared" ref="AK194:BB194" si="23">SUM(AK172:AK174)*AK186</f>
        <v>-7.1497518914937661</v>
      </c>
      <c r="AL194" s="21">
        <f t="shared" si="23"/>
        <v>-7.1227561567762168</v>
      </c>
      <c r="AM194" s="21">
        <f t="shared" si="23"/>
        <v>-7.0952439039902746</v>
      </c>
      <c r="AN194" s="21">
        <f t="shared" si="23"/>
        <v>-7.0672654723343777</v>
      </c>
      <c r="AO194" s="21">
        <f t="shared" si="23"/>
        <v>-7.0388465551165735</v>
      </c>
      <c r="AP194" s="21">
        <f t="shared" si="23"/>
        <v>-7.0100317967820747</v>
      </c>
      <c r="AQ194" s="21">
        <f t="shared" si="23"/>
        <v>-6.9808667123711396</v>
      </c>
      <c r="AR194" s="21">
        <f t="shared" si="23"/>
        <v>-6.9513920016536836</v>
      </c>
      <c r="AS194" s="21">
        <f t="shared" si="23"/>
        <v>-6.9216446466580566</v>
      </c>
      <c r="AT194" s="21">
        <f t="shared" si="23"/>
        <v>-6.8916611144325666</v>
      </c>
      <c r="AU194" s="21">
        <f t="shared" si="23"/>
        <v>-6.8614785238507334</v>
      </c>
      <c r="AV194" s="21">
        <f t="shared" si="23"/>
        <v>-6.8311321905463762</v>
      </c>
      <c r="AW194" s="21">
        <f t="shared" si="23"/>
        <v>-6.8006558039865661</v>
      </c>
      <c r="AX194" s="21">
        <f t="shared" si="23"/>
        <v>-6.7700820302958489</v>
      </c>
      <c r="AY194" s="21">
        <f t="shared" si="23"/>
        <v>-6.7394427030673487</v>
      </c>
      <c r="AZ194" s="21">
        <f t="shared" si="23"/>
        <v>-6.7087686525307708</v>
      </c>
      <c r="BA194" s="21">
        <f t="shared" si="23"/>
        <v>-6.6780895883037408</v>
      </c>
      <c r="BB194" s="21">
        <f t="shared" si="23"/>
        <v>-6.6467974106350924</v>
      </c>
    </row>
    <row r="195" spans="1:54" outlineLevel="2">
      <c r="A195" s="428"/>
      <c r="B195" s="150" t="s">
        <v>498</v>
      </c>
      <c r="C195" s="19"/>
      <c r="D195" s="135" t="s">
        <v>391</v>
      </c>
      <c r="E195" s="21">
        <f>SUM(E176:E178)*E186</f>
        <v>-31.421774064821154</v>
      </c>
      <c r="F195" s="21">
        <f t="shared" ref="F195:BB195" si="24">SUM(F176:F178)*F186</f>
        <v>-30.335504358517554</v>
      </c>
      <c r="G195" s="21">
        <f t="shared" si="24"/>
        <v>-29.264070424222613</v>
      </c>
      <c r="H195" s="21">
        <f t="shared" si="24"/>
        <v>-28.207202296186804</v>
      </c>
      <c r="I195" s="21">
        <f t="shared" si="24"/>
        <v>-27.164631381792812</v>
      </c>
      <c r="J195" s="21">
        <f t="shared" si="24"/>
        <v>-26.136090413492202</v>
      </c>
      <c r="K195" s="21">
        <f t="shared" si="24"/>
        <v>-25.934661780190009</v>
      </c>
      <c r="L195" s="21">
        <f t="shared" si="24"/>
        <v>-25.735831887542247</v>
      </c>
      <c r="M195" s="21">
        <f t="shared" si="24"/>
        <v>-25.539588208074836</v>
      </c>
      <c r="N195" s="21">
        <f t="shared" si="24"/>
        <v>-25.345918537674926</v>
      </c>
      <c r="O195" s="21">
        <f t="shared" si="24"/>
        <v>-25.154811026760889</v>
      </c>
      <c r="P195" s="21">
        <f t="shared" si="24"/>
        <v>-24.966254164079292</v>
      </c>
      <c r="Q195" s="21">
        <f t="shared" si="24"/>
        <v>-24.780236766569278</v>
      </c>
      <c r="R195" s="21">
        <f t="shared" si="24"/>
        <v>-24.596747999486752</v>
      </c>
      <c r="S195" s="21">
        <f t="shared" si="24"/>
        <v>-24.410283813691354</v>
      </c>
      <c r="T195" s="21">
        <f t="shared" si="24"/>
        <v>-24.226409148783716</v>
      </c>
      <c r="U195" s="21">
        <f t="shared" si="24"/>
        <v>-24.045112481457455</v>
      </c>
      <c r="V195" s="21">
        <f t="shared" si="24"/>
        <v>-23.866382628077186</v>
      </c>
      <c r="W195" s="21">
        <f t="shared" si="24"/>
        <v>-23.690208769486109</v>
      </c>
      <c r="X195" s="21">
        <f t="shared" si="24"/>
        <v>-23.516580446346971</v>
      </c>
      <c r="Y195" s="21">
        <f t="shared" si="24"/>
        <v>-23.345487536547935</v>
      </c>
      <c r="Z195" s="21">
        <f t="shared" si="24"/>
        <v>-23.176920281072952</v>
      </c>
      <c r="AA195" s="21">
        <f t="shared" si="24"/>
        <v>-23.010869272490055</v>
      </c>
      <c r="AB195" s="21">
        <f t="shared" si="24"/>
        <v>-22.847325463343296</v>
      </c>
      <c r="AC195" s="21">
        <f t="shared" si="24"/>
        <v>-22.671691626715159</v>
      </c>
      <c r="AD195" s="21">
        <f t="shared" si="24"/>
        <v>-22.496927033685473</v>
      </c>
      <c r="AE195" s="21">
        <f t="shared" si="24"/>
        <v>-22.321631637435196</v>
      </c>
      <c r="AF195" s="21">
        <f t="shared" si="24"/>
        <v>-22.14491400747243</v>
      </c>
      <c r="AG195" s="21">
        <f t="shared" si="24"/>
        <v>-21.966392332327331</v>
      </c>
      <c r="AH195" s="21">
        <f t="shared" si="24"/>
        <v>-21.786312040997107</v>
      </c>
      <c r="AI195" s="21">
        <f t="shared" si="24"/>
        <v>-21.605762740069572</v>
      </c>
      <c r="AJ195" s="21">
        <f t="shared" si="24"/>
        <v>-21.528482111632272</v>
      </c>
      <c r="AK195" s="21">
        <f t="shared" si="24"/>
        <v>-21.449255675661473</v>
      </c>
      <c r="AL195" s="21">
        <f t="shared" si="24"/>
        <v>-21.36826847155919</v>
      </c>
      <c r="AM195" s="21">
        <f t="shared" si="24"/>
        <v>-21.28573171328615</v>
      </c>
      <c r="AN195" s="21">
        <f t="shared" si="24"/>
        <v>-21.20179641838563</v>
      </c>
      <c r="AO195" s="21">
        <f t="shared" si="24"/>
        <v>-21.116539666792061</v>
      </c>
      <c r="AP195" s="21">
        <f t="shared" si="24"/>
        <v>-21.030095391847002</v>
      </c>
      <c r="AQ195" s="21">
        <f t="shared" si="24"/>
        <v>-20.942600138673146</v>
      </c>
      <c r="AR195" s="21">
        <f t="shared" si="24"/>
        <v>-20.85417600657857</v>
      </c>
      <c r="AS195" s="21">
        <f t="shared" si="24"/>
        <v>-20.764933941645314</v>
      </c>
      <c r="AT195" s="21">
        <f t="shared" si="24"/>
        <v>-20.674983345020596</v>
      </c>
      <c r="AU195" s="21">
        <f t="shared" si="24"/>
        <v>-20.584435573325425</v>
      </c>
      <c r="AV195" s="21">
        <f t="shared" si="24"/>
        <v>-20.493396573460963</v>
      </c>
      <c r="AW195" s="21">
        <f t="shared" si="24"/>
        <v>-20.401967413828203</v>
      </c>
      <c r="AX195" s="21">
        <f t="shared" si="24"/>
        <v>-20.310246092800867</v>
      </c>
      <c r="AY195" s="21">
        <f t="shared" si="24"/>
        <v>-20.21832811115863</v>
      </c>
      <c r="AZ195" s="21">
        <f t="shared" si="24"/>
        <v>-20.126305959590592</v>
      </c>
      <c r="BA195" s="21">
        <f t="shared" si="24"/>
        <v>-20.034268766949651</v>
      </c>
      <c r="BB195" s="21">
        <f t="shared" si="24"/>
        <v>-19.940392233982152</v>
      </c>
    </row>
    <row r="196" spans="1:54" outlineLevel="2">
      <c r="A196" s="428"/>
      <c r="B196" s="150" t="s">
        <v>292</v>
      </c>
      <c r="C196" s="19"/>
      <c r="D196" s="135" t="s">
        <v>391</v>
      </c>
      <c r="E196" s="21">
        <f t="shared" ref="E196:AJ196" si="25">SUMIF($B$143:$B$154,"Safety",E$143:E$154)*E187</f>
        <v>-0.79657749171158598</v>
      </c>
      <c r="F196" s="21">
        <f t="shared" si="25"/>
        <v>-0.80632493648502146</v>
      </c>
      <c r="G196" s="21">
        <f t="shared" si="25"/>
        <v>-0.81426483118457982</v>
      </c>
      <c r="H196" s="21">
        <f t="shared" si="25"/>
        <v>-0.81921029844874693</v>
      </c>
      <c r="I196" s="21">
        <f t="shared" si="25"/>
        <v>-0.81990263436936817</v>
      </c>
      <c r="J196" s="21">
        <f t="shared" si="25"/>
        <v>-0.81500723551903076</v>
      </c>
      <c r="K196" s="21">
        <f t="shared" si="25"/>
        <v>-0.82665459675210751</v>
      </c>
      <c r="L196" s="21">
        <f t="shared" si="25"/>
        <v>-0.83858570758039719</v>
      </c>
      <c r="M196" s="21">
        <f t="shared" si="25"/>
        <v>-0.850806466721169</v>
      </c>
      <c r="N196" s="21">
        <f t="shared" si="25"/>
        <v>-0.86332287788154305</v>
      </c>
      <c r="O196" s="21">
        <f t="shared" si="25"/>
        <v>-0.8761410747749816</v>
      </c>
      <c r="P196" s="21">
        <f t="shared" si="25"/>
        <v>-0.88926734344572966</v>
      </c>
      <c r="Q196" s="21">
        <f t="shared" si="25"/>
        <v>-0.90270812216755525</v>
      </c>
      <c r="R196" s="21">
        <f t="shared" si="25"/>
        <v>-0.91646996450722928</v>
      </c>
      <c r="S196" s="21">
        <f t="shared" si="25"/>
        <v>-0.93055959382400555</v>
      </c>
      <c r="T196" s="21">
        <f t="shared" si="25"/>
        <v>-0.94498386371650589</v>
      </c>
      <c r="U196" s="21">
        <f t="shared" si="25"/>
        <v>-0.9597497729546729</v>
      </c>
      <c r="V196" s="21">
        <f t="shared" si="25"/>
        <v>-0.97486449555738186</v>
      </c>
      <c r="W196" s="21">
        <f t="shared" si="25"/>
        <v>-0.99033535511643112</v>
      </c>
      <c r="X196" s="21">
        <f t="shared" si="25"/>
        <v>-1.0061698519576263</v>
      </c>
      <c r="Y196" s="21">
        <f t="shared" si="25"/>
        <v>-1.0223756351617181</v>
      </c>
      <c r="Z196" s="21">
        <f t="shared" si="25"/>
        <v>-1.0389605426720991</v>
      </c>
      <c r="AA196" s="21">
        <f t="shared" si="25"/>
        <v>-1.055932538701724</v>
      </c>
      <c r="AB196" s="21">
        <f t="shared" si="25"/>
        <v>-1.0732998148358437</v>
      </c>
      <c r="AC196" s="21">
        <f t="shared" si="25"/>
        <v>-1.0910707086336151</v>
      </c>
      <c r="AD196" s="21">
        <f t="shared" si="25"/>
        <v>-1.1092537816074801</v>
      </c>
      <c r="AE196" s="21">
        <f t="shared" si="25"/>
        <v>-1.1278577529444302</v>
      </c>
      <c r="AF196" s="21">
        <f t="shared" si="25"/>
        <v>-1.1468915269814568</v>
      </c>
      <c r="AG196" s="21">
        <f t="shared" si="25"/>
        <v>-1.1663642309712987</v>
      </c>
      <c r="AH196" s="21">
        <f t="shared" si="25"/>
        <v>-1.1862851768790752</v>
      </c>
      <c r="AI196" s="21">
        <f t="shared" si="25"/>
        <v>-1.2066638801742335</v>
      </c>
      <c r="AJ196" s="21">
        <f t="shared" si="25"/>
        <v>-1.2301035961756996</v>
      </c>
      <c r="AK196" s="21">
        <f t="shared" ref="AK196:BB196" si="26">SUMIF($B$143:$B$154,"Safety",AK$143:AK$154)*AK187</f>
        <v>-1.2541164295365907</v>
      </c>
      <c r="AL196" s="21">
        <f t="shared" si="26"/>
        <v>-1.2787159363095597</v>
      </c>
      <c r="AM196" s="21">
        <f t="shared" si="26"/>
        <v>-1.3039160029456529</v>
      </c>
      <c r="AN196" s="21">
        <f t="shared" si="26"/>
        <v>-1.3297308299820785</v>
      </c>
      <c r="AO196" s="21">
        <f t="shared" si="26"/>
        <v>-1.3561749943625148</v>
      </c>
      <c r="AP196" s="21">
        <f t="shared" si="26"/>
        <v>-1.3832633876282676</v>
      </c>
      <c r="AQ196" s="21">
        <f t="shared" si="26"/>
        <v>-1.4110112870376441</v>
      </c>
      <c r="AR196" s="21">
        <f t="shared" si="26"/>
        <v>-1.4394343039552839</v>
      </c>
      <c r="AS196" s="21">
        <f t="shared" si="26"/>
        <v>-1.4685484480113291</v>
      </c>
      <c r="AT196" s="21">
        <f t="shared" si="26"/>
        <v>-1.4983701229549693</v>
      </c>
      <c r="AU196" s="21">
        <f t="shared" si="26"/>
        <v>-1.5289160957379693</v>
      </c>
      <c r="AV196" s="21">
        <f t="shared" si="26"/>
        <v>-1.5602035632082027</v>
      </c>
      <c r="AW196" s="21">
        <f t="shared" si="26"/>
        <v>-1.5922501047099717</v>
      </c>
      <c r="AX196" s="21">
        <f t="shared" si="26"/>
        <v>-1.6250737416824532</v>
      </c>
      <c r="AY196" s="21">
        <f t="shared" si="26"/>
        <v>-1.6586929217514277</v>
      </c>
      <c r="AZ196" s="21">
        <f t="shared" si="26"/>
        <v>-1.6931265474013</v>
      </c>
      <c r="BA196" s="21">
        <f t="shared" si="26"/>
        <v>-1.7283939434723192</v>
      </c>
      <c r="BB196" s="21">
        <f t="shared" si="26"/>
        <v>-1.7643959504485534</v>
      </c>
    </row>
    <row r="197" spans="1:54" outlineLevel="2">
      <c r="A197" s="428"/>
      <c r="B197" s="150" t="s">
        <v>295</v>
      </c>
      <c r="C197" s="19"/>
      <c r="D197" s="135" t="s">
        <v>391</v>
      </c>
      <c r="E197" s="21">
        <f>SUMIF($B$143:$B$154,"Financial",E$143:E$154)*E186</f>
        <v>-11.4113772423</v>
      </c>
      <c r="F197" s="21">
        <f t="shared" ref="F197:BB197" si="27">SUMIF($B$143:$B$154,"Financial",F$143:F$154)*F186</f>
        <v>-11.010715629178742</v>
      </c>
      <c r="G197" s="21">
        <f t="shared" si="27"/>
        <v>-10.616223296599689</v>
      </c>
      <c r="H197" s="21">
        <f t="shared" si="27"/>
        <v>-10.227496320648751</v>
      </c>
      <c r="I197" s="21">
        <f t="shared" si="27"/>
        <v>-9.844140025731436</v>
      </c>
      <c r="J197" s="21">
        <f t="shared" si="27"/>
        <v>-9.4657686029113854</v>
      </c>
      <c r="K197" s="21">
        <f t="shared" si="27"/>
        <v>-9.3074104834046949</v>
      </c>
      <c r="L197" s="21">
        <f t="shared" si="27"/>
        <v>-9.1540775226301943</v>
      </c>
      <c r="M197" s="21">
        <f t="shared" si="27"/>
        <v>-9.0056148890399648</v>
      </c>
      <c r="N197" s="21">
        <f t="shared" si="27"/>
        <v>-8.8618726548524016</v>
      </c>
      <c r="O197" s="21">
        <f t="shared" si="27"/>
        <v>-8.7227055844584349</v>
      </c>
      <c r="P197" s="21">
        <f t="shared" si="27"/>
        <v>-8.5879730258914169</v>
      </c>
      <c r="Q197" s="21">
        <f t="shared" si="27"/>
        <v>-8.4575387459516627</v>
      </c>
      <c r="R197" s="21">
        <f t="shared" si="27"/>
        <v>-8.33127078484228</v>
      </c>
      <c r="S197" s="21">
        <f t="shared" si="27"/>
        <v>-8.2090413391636723</v>
      </c>
      <c r="T197" s="21">
        <f t="shared" si="27"/>
        <v>-8.0907266025395348</v>
      </c>
      <c r="U197" s="21">
        <f t="shared" si="27"/>
        <v>-7.9762066649441081</v>
      </c>
      <c r="V197" s="21">
        <f t="shared" si="27"/>
        <v>-7.8653653762568601</v>
      </c>
      <c r="W197" s="21">
        <f t="shared" si="27"/>
        <v>-7.7580902236701874</v>
      </c>
      <c r="X197" s="21">
        <f t="shared" si="27"/>
        <v>-7.6542722167391135</v>
      </c>
      <c r="Y197" s="21">
        <f t="shared" si="27"/>
        <v>-7.553805788127538</v>
      </c>
      <c r="Z197" s="21">
        <f t="shared" si="27"/>
        <v>-7.4565886680883153</v>
      </c>
      <c r="AA197" s="21">
        <f t="shared" si="27"/>
        <v>-7.3625217909689828</v>
      </c>
      <c r="AB197" s="21">
        <f t="shared" si="27"/>
        <v>-7.2715091900342639</v>
      </c>
      <c r="AC197" s="21">
        <f t="shared" si="27"/>
        <v>-7.1834578890614633</v>
      </c>
      <c r="AD197" s="21">
        <f t="shared" si="27"/>
        <v>-7.0982778327159988</v>
      </c>
      <c r="AE197" s="21">
        <f t="shared" si="27"/>
        <v>-7.0158817584406181</v>
      </c>
      <c r="AF197" s="21">
        <f t="shared" si="27"/>
        <v>-6.9361851495572155</v>
      </c>
      <c r="AG197" s="21">
        <f t="shared" si="27"/>
        <v>-6.8591061059058065</v>
      </c>
      <c r="AH197" s="21">
        <f t="shared" si="27"/>
        <v>-6.7845652953885498</v>
      </c>
      <c r="AI197" s="21">
        <f t="shared" si="27"/>
        <v>-6.7124858542448917</v>
      </c>
      <c r="AJ197" s="21">
        <f t="shared" si="27"/>
        <v>-6.6750398789146761</v>
      </c>
      <c r="AK197" s="21">
        <f t="shared" si="27"/>
        <v>-6.6394094469715821</v>
      </c>
      <c r="AL197" s="21">
        <f t="shared" si="27"/>
        <v>-6.6055534825199302</v>
      </c>
      <c r="AM197" s="21">
        <f t="shared" si="27"/>
        <v>-6.5734320557403532</v>
      </c>
      <c r="AN197" s="21">
        <f t="shared" si="27"/>
        <v>-6.5430063416152642</v>
      </c>
      <c r="AO197" s="21">
        <f t="shared" si="27"/>
        <v>-6.5142386059830679</v>
      </c>
      <c r="AP197" s="21">
        <f t="shared" si="27"/>
        <v>-6.4870921553451746</v>
      </c>
      <c r="AQ197" s="21">
        <f t="shared" si="27"/>
        <v>-6.4615313301265767</v>
      </c>
      <c r="AR197" s="21">
        <f t="shared" si="27"/>
        <v>-6.4375214598705233</v>
      </c>
      <c r="AS197" s="21">
        <f t="shared" si="27"/>
        <v>-6.4150288445962893</v>
      </c>
      <c r="AT197" s="21">
        <f t="shared" si="27"/>
        <v>-6.394020727730001</v>
      </c>
      <c r="AU197" s="21">
        <f t="shared" si="27"/>
        <v>-6.3744652757632467</v>
      </c>
      <c r="AV197" s="21">
        <f t="shared" si="27"/>
        <v>-6.3563315393106548</v>
      </c>
      <c r="AW197" s="21">
        <f t="shared" si="27"/>
        <v>-6.3395894467391019</v>
      </c>
      <c r="AX197" s="21">
        <f t="shared" si="27"/>
        <v>-6.3242097653171543</v>
      </c>
      <c r="AY197" s="21">
        <f t="shared" si="27"/>
        <v>-6.3101640906917185</v>
      </c>
      <c r="AZ197" s="21">
        <f t="shared" si="27"/>
        <v>-6.2974248192170998</v>
      </c>
      <c r="BA197" s="21">
        <f t="shared" si="27"/>
        <v>-6.2859651273329558</v>
      </c>
      <c r="BB197" s="21">
        <f t="shared" si="27"/>
        <v>-6.274545958310803</v>
      </c>
    </row>
    <row r="198" spans="1:54" outlineLevel="2">
      <c r="A198" s="429"/>
      <c r="B198" s="150" t="s">
        <v>478</v>
      </c>
      <c r="C198" s="19"/>
      <c r="D198" s="135" t="s">
        <v>391</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7" t="s">
        <v>499</v>
      </c>
      <c r="B200" s="150" t="s">
        <v>500</v>
      </c>
      <c r="C200" s="19"/>
      <c r="D200" s="135" t="s">
        <v>391</v>
      </c>
      <c r="E200" s="21">
        <f>SUM(E190:E193,E196:E198)</f>
        <v>-36.776775355727288</v>
      </c>
      <c r="F200" s="21">
        <f t="shared" ref="F200:BB200" si="29">SUM(F190:F193,F196:F198)</f>
        <v>-36.447254959433906</v>
      </c>
      <c r="G200" s="21">
        <f t="shared" si="29"/>
        <v>-36.032957338467583</v>
      </c>
      <c r="H200" s="21">
        <f t="shared" si="29"/>
        <v>-35.613526767721545</v>
      </c>
      <c r="I200" s="21">
        <f t="shared" si="29"/>
        <v>-35.247270828977975</v>
      </c>
      <c r="J200" s="21">
        <f t="shared" si="29"/>
        <v>-34.695509382269982</v>
      </c>
      <c r="K200" s="21">
        <f t="shared" si="29"/>
        <v>-33.90239834945956</v>
      </c>
      <c r="L200" s="21">
        <f t="shared" si="29"/>
        <v>-33.199507346025939</v>
      </c>
      <c r="M200" s="21">
        <f t="shared" si="29"/>
        <v>-32.527784459182946</v>
      </c>
      <c r="N200" s="21">
        <f t="shared" si="29"/>
        <v>-31.833263504819111</v>
      </c>
      <c r="O200" s="21">
        <f t="shared" si="29"/>
        <v>-31.220440676548112</v>
      </c>
      <c r="P200" s="21">
        <f t="shared" si="29"/>
        <v>-30.634303072092955</v>
      </c>
      <c r="Q200" s="21">
        <f t="shared" si="29"/>
        <v>-30.073517367186966</v>
      </c>
      <c r="R200" s="21">
        <f t="shared" si="29"/>
        <v>-29.58468957286037</v>
      </c>
      <c r="S200" s="21">
        <f t="shared" si="29"/>
        <v>-29.0698163609663</v>
      </c>
      <c r="T200" s="21">
        <f t="shared" si="29"/>
        <v>-28.57672317552008</v>
      </c>
      <c r="U200" s="21">
        <f t="shared" si="29"/>
        <v>-28.104333428149658</v>
      </c>
      <c r="V200" s="21">
        <f t="shared" si="29"/>
        <v>-27.695390390050413</v>
      </c>
      <c r="W200" s="21">
        <f t="shared" si="29"/>
        <v>-27.26043656106696</v>
      </c>
      <c r="X200" s="21">
        <f t="shared" si="29"/>
        <v>-26.885165429231822</v>
      </c>
      <c r="Y200" s="21">
        <f t="shared" si="29"/>
        <v>-26.48407825501825</v>
      </c>
      <c r="Z200" s="21">
        <f t="shared" si="29"/>
        <v>-26.139193935948882</v>
      </c>
      <c r="AA200" s="21">
        <f t="shared" si="29"/>
        <v>-25.807944611906954</v>
      </c>
      <c r="AB200" s="21">
        <f t="shared" si="29"/>
        <v>-25.489658763958836</v>
      </c>
      <c r="AC200" s="21">
        <f t="shared" si="29"/>
        <v>-25.17513508118995</v>
      </c>
      <c r="AD200" s="21">
        <f t="shared" si="29"/>
        <v>-24.95558646931115</v>
      </c>
      <c r="AE200" s="21">
        <f t="shared" si="29"/>
        <v>-24.742462705871588</v>
      </c>
      <c r="AF200" s="21">
        <f t="shared" si="29"/>
        <v>-24.530990076845768</v>
      </c>
      <c r="AG200" s="21">
        <f t="shared" si="29"/>
        <v>-24.321696680244276</v>
      </c>
      <c r="AH200" s="21">
        <f t="shared" si="29"/>
        <v>-24.115180624468525</v>
      </c>
      <c r="AI200" s="21">
        <f t="shared" si="29"/>
        <v>-23.912210685230637</v>
      </c>
      <c r="AJ200" s="21">
        <f t="shared" si="29"/>
        <v>-23.824087829586773</v>
      </c>
      <c r="AK200" s="21">
        <f t="shared" si="29"/>
        <v>-23.737313862562949</v>
      </c>
      <c r="AL200" s="21">
        <f t="shared" si="29"/>
        <v>-23.652158301738385</v>
      </c>
      <c r="AM200" s="21">
        <f t="shared" si="29"/>
        <v>-23.568756420135479</v>
      </c>
      <c r="AN200" s="21">
        <f t="shared" si="29"/>
        <v>-23.487146105259367</v>
      </c>
      <c r="AO200" s="21">
        <f t="shared" si="29"/>
        <v>-23.407324579057665</v>
      </c>
      <c r="AP200" s="21">
        <f t="shared" si="29"/>
        <v>-23.329359408969474</v>
      </c>
      <c r="AQ200" s="21">
        <f t="shared" si="29"/>
        <v>-23.253332300348493</v>
      </c>
      <c r="AR200" s="21">
        <f t="shared" si="29"/>
        <v>-23.179294115495495</v>
      </c>
      <c r="AS200" s="21">
        <f t="shared" si="29"/>
        <v>-23.107290325004001</v>
      </c>
      <c r="AT200" s="21">
        <f t="shared" si="29"/>
        <v>-23.037372102393672</v>
      </c>
      <c r="AU200" s="21">
        <f t="shared" si="29"/>
        <v>-22.969595047522926</v>
      </c>
      <c r="AV200" s="21">
        <f t="shared" si="29"/>
        <v>-22.904010705084314</v>
      </c>
      <c r="AW200" s="21">
        <f t="shared" si="29"/>
        <v>-22.840667281055925</v>
      </c>
      <c r="AX200" s="21">
        <f t="shared" si="29"/>
        <v>-22.779613332067328</v>
      </c>
      <c r="AY200" s="21">
        <f t="shared" si="29"/>
        <v>-22.720897536812974</v>
      </c>
      <c r="AZ200" s="21">
        <f t="shared" si="29"/>
        <v>-22.664567678902692</v>
      </c>
      <c r="BA200" s="21">
        <f t="shared" si="29"/>
        <v>-22.61067035325312</v>
      </c>
      <c r="BB200" s="21">
        <f t="shared" si="29"/>
        <v>-22.556528686908567</v>
      </c>
    </row>
    <row r="201" spans="1:54" outlineLevel="2">
      <c r="A201" s="428"/>
      <c r="B201" s="150" t="s">
        <v>501</v>
      </c>
      <c r="C201" s="19"/>
      <c r="D201" s="135" t="s">
        <v>391</v>
      </c>
      <c r="E201" s="21">
        <f>SUM(E190:E192,E194,E196:E198)</f>
        <v>-26.335951090966695</v>
      </c>
      <c r="F201" s="21">
        <f t="shared" ref="F201:BB201" si="30">SUM(F190:F192,F194,F196:F198)</f>
        <v>-26.316358085947449</v>
      </c>
      <c r="G201" s="21">
        <f t="shared" si="30"/>
        <v>-26.283775991581713</v>
      </c>
      <c r="H201" s="21">
        <f t="shared" si="30"/>
        <v>-26.243014438749391</v>
      </c>
      <c r="I201" s="21">
        <f t="shared" si="30"/>
        <v>-26.19143442749197</v>
      </c>
      <c r="J201" s="21">
        <f t="shared" si="30"/>
        <v>-25.956914178526763</v>
      </c>
      <c r="K201" s="21">
        <f t="shared" si="30"/>
        <v>-25.266466559672097</v>
      </c>
      <c r="L201" s="21">
        <f t="shared" si="30"/>
        <v>-24.612802222999875</v>
      </c>
      <c r="M201" s="21">
        <f t="shared" si="30"/>
        <v>-23.994038309912405</v>
      </c>
      <c r="N201" s="21">
        <f t="shared" si="30"/>
        <v>-23.408385937536416</v>
      </c>
      <c r="O201" s="21">
        <f t="shared" si="30"/>
        <v>-22.854145770405133</v>
      </c>
      <c r="P201" s="21">
        <f t="shared" si="30"/>
        <v>-22.329703854645402</v>
      </c>
      <c r="Q201" s="21">
        <f t="shared" si="30"/>
        <v>-21.833527567539647</v>
      </c>
      <c r="R201" s="21">
        <f t="shared" si="30"/>
        <v>-21.364161726600045</v>
      </c>
      <c r="S201" s="21">
        <f t="shared" si="30"/>
        <v>-20.918393822457393</v>
      </c>
      <c r="T201" s="21">
        <f t="shared" si="30"/>
        <v>-20.496771165722933</v>
      </c>
      <c r="U201" s="21">
        <f t="shared" si="30"/>
        <v>-20.098049108915095</v>
      </c>
      <c r="V201" s="21">
        <f t="shared" si="30"/>
        <v>-19.721046812512753</v>
      </c>
      <c r="W201" s="21">
        <f t="shared" si="30"/>
        <v>-19.364644149969195</v>
      </c>
      <c r="X201" s="21">
        <f t="shared" si="30"/>
        <v>-19.027778862323999</v>
      </c>
      <c r="Y201" s="21">
        <f t="shared" si="30"/>
        <v>-18.709443735938923</v>
      </c>
      <c r="Z201" s="21">
        <f t="shared" si="30"/>
        <v>-18.408684000458578</v>
      </c>
      <c r="AA201" s="21">
        <f t="shared" si="30"/>
        <v>-18.124594736505632</v>
      </c>
      <c r="AB201" s="21">
        <f t="shared" si="30"/>
        <v>-17.856318590348383</v>
      </c>
      <c r="AC201" s="21">
        <f t="shared" si="30"/>
        <v>-17.598180509609044</v>
      </c>
      <c r="AD201" s="21">
        <f t="shared" si="30"/>
        <v>-17.434660783717568</v>
      </c>
      <c r="AE201" s="21">
        <f t="shared" si="30"/>
        <v>-17.275101889545915</v>
      </c>
      <c r="AF201" s="21">
        <f t="shared" si="30"/>
        <v>-17.119108516495537</v>
      </c>
      <c r="AG201" s="21">
        <f t="shared" si="30"/>
        <v>-16.966458613162846</v>
      </c>
      <c r="AH201" s="21">
        <f t="shared" si="30"/>
        <v>-16.817142494396066</v>
      </c>
      <c r="AI201" s="21">
        <f t="shared" si="30"/>
        <v>-16.671435060296616</v>
      </c>
      <c r="AJ201" s="21">
        <f t="shared" si="30"/>
        <v>-16.606036300592507</v>
      </c>
      <c r="AK201" s="21">
        <f t="shared" si="30"/>
        <v>-16.542905546918284</v>
      </c>
      <c r="AL201" s="21">
        <f t="shared" si="30"/>
        <v>-16.482066885881544</v>
      </c>
      <c r="AM201" s="21">
        <f t="shared" si="30"/>
        <v>-16.4235548044886</v>
      </c>
      <c r="AN201" s="21">
        <f t="shared" si="30"/>
        <v>-16.367385337256312</v>
      </c>
      <c r="AO201" s="21">
        <f t="shared" si="30"/>
        <v>-16.31355153104062</v>
      </c>
      <c r="AP201" s="21">
        <f t="shared" si="30"/>
        <v>-16.262066925681935</v>
      </c>
      <c r="AQ201" s="21">
        <f t="shared" si="30"/>
        <v>-16.212947534753599</v>
      </c>
      <c r="AR201" s="21">
        <f t="shared" si="30"/>
        <v>-16.166206059384081</v>
      </c>
      <c r="AS201" s="21">
        <f t="shared" si="30"/>
        <v>-16.12185302755049</v>
      </c>
      <c r="AT201" s="21">
        <f t="shared" si="30"/>
        <v>-16.079899962958738</v>
      </c>
      <c r="AU201" s="21">
        <f t="shared" si="30"/>
        <v>-16.040360496353046</v>
      </c>
      <c r="AV201" s="21">
        <f t="shared" si="30"/>
        <v>-16.003247935614116</v>
      </c>
      <c r="AW201" s="21">
        <f t="shared" si="30"/>
        <v>-15.968575384969082</v>
      </c>
      <c r="AX201" s="21">
        <f t="shared" si="30"/>
        <v>-15.936356366351443</v>
      </c>
      <c r="AY201" s="21">
        <f t="shared" si="30"/>
        <v>-15.906604980075521</v>
      </c>
      <c r="AZ201" s="21">
        <f t="shared" si="30"/>
        <v>-15.879335731712093</v>
      </c>
      <c r="BA201" s="21">
        <f t="shared" si="30"/>
        <v>-15.854563359385235</v>
      </c>
      <c r="BB201" s="21">
        <f t="shared" si="30"/>
        <v>-15.830224568378854</v>
      </c>
    </row>
    <row r="202" spans="1:54" outlineLevel="2">
      <c r="A202" s="429"/>
      <c r="B202" s="150" t="s">
        <v>502</v>
      </c>
      <c r="C202" s="19"/>
      <c r="D202" s="135" t="s">
        <v>391</v>
      </c>
      <c r="E202" s="21">
        <f>SUM(E190:E192,E195:E198)</f>
        <v>-47.283800465033146</v>
      </c>
      <c r="F202" s="21">
        <f t="shared" ref="F202:BB202" si="31">SUM(F190:F192,F195:F198)</f>
        <v>-46.540027655933187</v>
      </c>
      <c r="G202" s="21">
        <f t="shared" si="31"/>
        <v>-45.793156274396793</v>
      </c>
      <c r="H202" s="21">
        <f t="shared" si="31"/>
        <v>-45.047815969540594</v>
      </c>
      <c r="I202" s="21">
        <f t="shared" si="31"/>
        <v>-44.301188682020509</v>
      </c>
      <c r="J202" s="21">
        <f t="shared" si="31"/>
        <v>-43.380974452274785</v>
      </c>
      <c r="K202" s="21">
        <f t="shared" si="31"/>
        <v>-42.556241079798767</v>
      </c>
      <c r="L202" s="21">
        <f t="shared" si="31"/>
        <v>-41.77002348136137</v>
      </c>
      <c r="M202" s="21">
        <f t="shared" si="31"/>
        <v>-41.02043044684207</v>
      </c>
      <c r="N202" s="21">
        <f t="shared" si="31"/>
        <v>-40.305664960906284</v>
      </c>
      <c r="O202" s="21">
        <f t="shared" si="31"/>
        <v>-39.624019788245725</v>
      </c>
      <c r="P202" s="21">
        <f t="shared" si="31"/>
        <v>-38.973873299034274</v>
      </c>
      <c r="Q202" s="21">
        <f t="shared" si="31"/>
        <v>-38.353685411919166</v>
      </c>
      <c r="R202" s="21">
        <f t="shared" si="31"/>
        <v>-37.761993726257884</v>
      </c>
      <c r="S202" s="21">
        <f t="shared" si="31"/>
        <v>-37.191916363358125</v>
      </c>
      <c r="T202" s="21">
        <f t="shared" si="31"/>
        <v>-36.647710596719875</v>
      </c>
      <c r="U202" s="21">
        <f t="shared" si="31"/>
        <v>-36.128124098045141</v>
      </c>
      <c r="V202" s="21">
        <f t="shared" si="31"/>
        <v>-35.631968563105438</v>
      </c>
      <c r="W202" s="21">
        <f t="shared" si="31"/>
        <v>-35.158116662959941</v>
      </c>
      <c r="X202" s="21">
        <f t="shared" si="31"/>
        <v>-34.705499159888646</v>
      </c>
      <c r="Y202" s="21">
        <f t="shared" si="31"/>
        <v>-34.273102093637547</v>
      </c>
      <c r="Z202" s="21">
        <f t="shared" si="31"/>
        <v>-33.85996418650582</v>
      </c>
      <c r="AA202" s="21">
        <f t="shared" si="31"/>
        <v>-33.46517425280458</v>
      </c>
      <c r="AB202" s="21">
        <f t="shared" si="31"/>
        <v>-33.087868899243915</v>
      </c>
      <c r="AC202" s="21">
        <f t="shared" si="31"/>
        <v>-32.712641594157212</v>
      </c>
      <c r="AD202" s="21">
        <f t="shared" si="31"/>
        <v>-32.432612139657557</v>
      </c>
      <c r="AE202" s="21">
        <f t="shared" si="31"/>
        <v>-32.1561896480776</v>
      </c>
      <c r="AF202" s="21">
        <f t="shared" si="31"/>
        <v>-31.882384521828332</v>
      </c>
      <c r="AG202" s="21">
        <f t="shared" si="31"/>
        <v>-31.610720168298837</v>
      </c>
      <c r="AH202" s="21">
        <f t="shared" si="31"/>
        <v>-31.341350522034183</v>
      </c>
      <c r="AI202" s="21">
        <f t="shared" si="31"/>
        <v>-31.075276887355937</v>
      </c>
      <c r="AJ202" s="21">
        <f t="shared" si="31"/>
        <v>-30.958357708721834</v>
      </c>
      <c r="AK202" s="21">
        <f t="shared" si="31"/>
        <v>-30.842409331085989</v>
      </c>
      <c r="AL202" s="21">
        <f t="shared" si="31"/>
        <v>-30.727579200664515</v>
      </c>
      <c r="AM202" s="21">
        <f t="shared" si="31"/>
        <v>-30.61404261378447</v>
      </c>
      <c r="AN202" s="21">
        <f t="shared" si="31"/>
        <v>-30.501916283307565</v>
      </c>
      <c r="AO202" s="21">
        <f t="shared" si="31"/>
        <v>-30.391244642716106</v>
      </c>
      <c r="AP202" s="21">
        <f t="shared" si="31"/>
        <v>-30.282130520746865</v>
      </c>
      <c r="AQ202" s="21">
        <f t="shared" si="31"/>
        <v>-30.174680961055607</v>
      </c>
      <c r="AR202" s="21">
        <f t="shared" si="31"/>
        <v>-30.06899006430897</v>
      </c>
      <c r="AS202" s="21">
        <f t="shared" si="31"/>
        <v>-29.965142322537748</v>
      </c>
      <c r="AT202" s="21">
        <f t="shared" si="31"/>
        <v>-29.863222193546768</v>
      </c>
      <c r="AU202" s="21">
        <f t="shared" si="31"/>
        <v>-29.763317545827736</v>
      </c>
      <c r="AV202" s="21">
        <f t="shared" si="31"/>
        <v>-29.665512318528702</v>
      </c>
      <c r="AW202" s="21">
        <f t="shared" si="31"/>
        <v>-29.569886994810719</v>
      </c>
      <c r="AX202" s="21">
        <f t="shared" si="31"/>
        <v>-29.47652042885646</v>
      </c>
      <c r="AY202" s="21">
        <f t="shared" si="31"/>
        <v>-29.385490388166801</v>
      </c>
      <c r="AZ202" s="21">
        <f t="shared" si="31"/>
        <v>-29.296873038771913</v>
      </c>
      <c r="BA202" s="21">
        <f t="shared" si="31"/>
        <v>-29.210742538031148</v>
      </c>
      <c r="BB202" s="21">
        <f t="shared" si="31"/>
        <v>-29.123819391725913</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7" t="s">
        <v>503</v>
      </c>
      <c r="B204" s="150" t="s">
        <v>504</v>
      </c>
      <c r="C204" s="19"/>
      <c r="D204" s="135" t="s">
        <v>391</v>
      </c>
      <c r="E204" s="21">
        <f>E200</f>
        <v>-36.776775355727288</v>
      </c>
      <c r="F204" s="21">
        <f>F200+E204</f>
        <v>-73.224030315161201</v>
      </c>
      <c r="G204" s="21">
        <f t="shared" ref="G204:BB206" si="32">G200+F204</f>
        <v>-109.25698765362878</v>
      </c>
      <c r="H204" s="21">
        <f t="shared" si="32"/>
        <v>-144.87051442135032</v>
      </c>
      <c r="I204" s="21">
        <f t="shared" si="32"/>
        <v>-180.1177852503283</v>
      </c>
      <c r="J204" s="21">
        <f t="shared" si="32"/>
        <v>-214.81329463259829</v>
      </c>
      <c r="K204" s="21">
        <f t="shared" si="32"/>
        <v>-248.71569298205785</v>
      </c>
      <c r="L204" s="21">
        <f t="shared" si="32"/>
        <v>-281.91520032808376</v>
      </c>
      <c r="M204" s="21">
        <f t="shared" si="32"/>
        <v>-314.44298478726671</v>
      </c>
      <c r="N204" s="21">
        <f t="shared" si="32"/>
        <v>-346.27624829208582</v>
      </c>
      <c r="O204" s="21">
        <f t="shared" si="32"/>
        <v>-377.49668896863392</v>
      </c>
      <c r="P204" s="21">
        <f t="shared" si="32"/>
        <v>-408.13099204072688</v>
      </c>
      <c r="Q204" s="21">
        <f t="shared" si="32"/>
        <v>-438.20450940791386</v>
      </c>
      <c r="R204" s="21">
        <f t="shared" si="32"/>
        <v>-467.78919898077424</v>
      </c>
      <c r="S204" s="21">
        <f t="shared" si="32"/>
        <v>-496.85901534174053</v>
      </c>
      <c r="T204" s="21">
        <f t="shared" si="32"/>
        <v>-525.43573851726057</v>
      </c>
      <c r="U204" s="21">
        <f t="shared" si="32"/>
        <v>-553.5400719454102</v>
      </c>
      <c r="V204" s="21">
        <f t="shared" si="32"/>
        <v>-581.23546233546062</v>
      </c>
      <c r="W204" s="21">
        <f t="shared" si="32"/>
        <v>-608.49589889652759</v>
      </c>
      <c r="X204" s="21">
        <f t="shared" si="32"/>
        <v>-635.38106432575944</v>
      </c>
      <c r="Y204" s="21">
        <f t="shared" si="32"/>
        <v>-661.86514258077773</v>
      </c>
      <c r="Z204" s="21">
        <f t="shared" si="32"/>
        <v>-688.00433651672665</v>
      </c>
      <c r="AA204" s="21">
        <f t="shared" si="32"/>
        <v>-713.81228112863357</v>
      </c>
      <c r="AB204" s="21">
        <f t="shared" si="32"/>
        <v>-739.30193989259237</v>
      </c>
      <c r="AC204" s="21">
        <f t="shared" si="32"/>
        <v>-764.47707497378235</v>
      </c>
      <c r="AD204" s="21">
        <f t="shared" si="32"/>
        <v>-789.43266144309348</v>
      </c>
      <c r="AE204" s="21">
        <f t="shared" si="32"/>
        <v>-814.1751241489651</v>
      </c>
      <c r="AF204" s="21">
        <f t="shared" si="32"/>
        <v>-838.70611422581089</v>
      </c>
      <c r="AG204" s="21">
        <f t="shared" si="32"/>
        <v>-863.02781090605515</v>
      </c>
      <c r="AH204" s="21">
        <f t="shared" si="32"/>
        <v>-887.14299153052366</v>
      </c>
      <c r="AI204" s="21">
        <f t="shared" si="32"/>
        <v>-911.05520221575432</v>
      </c>
      <c r="AJ204" s="21">
        <f t="shared" si="32"/>
        <v>-934.87929004534112</v>
      </c>
      <c r="AK204" s="21">
        <f t="shared" si="32"/>
        <v>-958.61660390790405</v>
      </c>
      <c r="AL204" s="21">
        <f t="shared" si="32"/>
        <v>-982.26876220964243</v>
      </c>
      <c r="AM204" s="21">
        <f t="shared" si="32"/>
        <v>-1005.8375186297779</v>
      </c>
      <c r="AN204" s="21">
        <f t="shared" si="32"/>
        <v>-1029.3246647350372</v>
      </c>
      <c r="AO204" s="21">
        <f t="shared" si="32"/>
        <v>-1052.7319893140948</v>
      </c>
      <c r="AP204" s="21">
        <f t="shared" si="32"/>
        <v>-1076.0613487230642</v>
      </c>
      <c r="AQ204" s="21">
        <f t="shared" si="32"/>
        <v>-1099.3146810234127</v>
      </c>
      <c r="AR204" s="21">
        <f t="shared" si="32"/>
        <v>-1122.4939751389081</v>
      </c>
      <c r="AS204" s="21">
        <f t="shared" si="32"/>
        <v>-1145.6012654639121</v>
      </c>
      <c r="AT204" s="21">
        <f t="shared" si="32"/>
        <v>-1168.6386375663058</v>
      </c>
      <c r="AU204" s="21">
        <f t="shared" si="32"/>
        <v>-1191.6082326138287</v>
      </c>
      <c r="AV204" s="21">
        <f t="shared" si="32"/>
        <v>-1214.5122433189131</v>
      </c>
      <c r="AW204" s="21">
        <f t="shared" si="32"/>
        <v>-1237.3529105999689</v>
      </c>
      <c r="AX204" s="21">
        <f t="shared" si="32"/>
        <v>-1260.1325239320363</v>
      </c>
      <c r="AY204" s="21">
        <f t="shared" si="32"/>
        <v>-1282.8534214688493</v>
      </c>
      <c r="AZ204" s="21">
        <f t="shared" si="32"/>
        <v>-1305.5179891477519</v>
      </c>
      <c r="BA204" s="21">
        <f t="shared" si="32"/>
        <v>-1328.1286595010051</v>
      </c>
      <c r="BB204" s="21">
        <f t="shared" si="32"/>
        <v>-1350.6851881879138</v>
      </c>
    </row>
    <row r="205" spans="1:54" outlineLevel="2">
      <c r="A205" s="428"/>
      <c r="B205" s="150" t="s">
        <v>505</v>
      </c>
      <c r="C205" s="19"/>
      <c r="D205" s="135" t="s">
        <v>391</v>
      </c>
      <c r="E205" s="21">
        <f>E201</f>
        <v>-26.335951090966695</v>
      </c>
      <c r="F205" s="21">
        <f t="shared" ref="F205:U206" si="33">F201+E205</f>
        <v>-52.652309176914144</v>
      </c>
      <c r="G205" s="21">
        <f t="shared" si="33"/>
        <v>-78.93608516849585</v>
      </c>
      <c r="H205" s="21">
        <f t="shared" si="33"/>
        <v>-105.17909960724523</v>
      </c>
      <c r="I205" s="21">
        <f t="shared" si="33"/>
        <v>-131.3705340347372</v>
      </c>
      <c r="J205" s="21">
        <f t="shared" si="33"/>
        <v>-157.32744821326398</v>
      </c>
      <c r="K205" s="21">
        <f t="shared" si="33"/>
        <v>-182.59391477293607</v>
      </c>
      <c r="L205" s="21">
        <f t="shared" si="33"/>
        <v>-207.20671699593595</v>
      </c>
      <c r="M205" s="21">
        <f t="shared" si="33"/>
        <v>-231.20075530584836</v>
      </c>
      <c r="N205" s="21">
        <f t="shared" si="33"/>
        <v>-254.60914124338478</v>
      </c>
      <c r="O205" s="21">
        <f t="shared" si="33"/>
        <v>-277.46328701378991</v>
      </c>
      <c r="P205" s="21">
        <f t="shared" si="33"/>
        <v>-299.79299086843531</v>
      </c>
      <c r="Q205" s="21">
        <f t="shared" si="33"/>
        <v>-321.62651843597496</v>
      </c>
      <c r="R205" s="21">
        <f t="shared" si="33"/>
        <v>-342.99068016257502</v>
      </c>
      <c r="S205" s="21">
        <f t="shared" si="33"/>
        <v>-363.90907398503242</v>
      </c>
      <c r="T205" s="21">
        <f t="shared" si="33"/>
        <v>-384.40584515075534</v>
      </c>
      <c r="U205" s="21">
        <f t="shared" si="33"/>
        <v>-404.50389425967046</v>
      </c>
      <c r="V205" s="21">
        <f t="shared" si="32"/>
        <v>-424.22494107218324</v>
      </c>
      <c r="W205" s="21">
        <f t="shared" si="32"/>
        <v>-443.58958522215244</v>
      </c>
      <c r="X205" s="21">
        <f t="shared" si="32"/>
        <v>-462.61736408447643</v>
      </c>
      <c r="Y205" s="21">
        <f t="shared" si="32"/>
        <v>-481.32680782041535</v>
      </c>
      <c r="Z205" s="21">
        <f t="shared" si="32"/>
        <v>-499.7354918208739</v>
      </c>
      <c r="AA205" s="21">
        <f t="shared" si="32"/>
        <v>-517.86008655737953</v>
      </c>
      <c r="AB205" s="21">
        <f t="shared" si="32"/>
        <v>-535.71640514772787</v>
      </c>
      <c r="AC205" s="21">
        <f t="shared" si="32"/>
        <v>-553.31458565733692</v>
      </c>
      <c r="AD205" s="21">
        <f t="shared" si="32"/>
        <v>-570.74924644105454</v>
      </c>
      <c r="AE205" s="21">
        <f t="shared" si="32"/>
        <v>-588.02434833060045</v>
      </c>
      <c r="AF205" s="21">
        <f t="shared" si="32"/>
        <v>-605.14345684709599</v>
      </c>
      <c r="AG205" s="21">
        <f t="shared" si="32"/>
        <v>-622.10991546025889</v>
      </c>
      <c r="AH205" s="21">
        <f t="shared" si="32"/>
        <v>-638.92705795465497</v>
      </c>
      <c r="AI205" s="21">
        <f t="shared" si="32"/>
        <v>-655.5984930149516</v>
      </c>
      <c r="AJ205" s="21">
        <f t="shared" si="32"/>
        <v>-672.20452931554405</v>
      </c>
      <c r="AK205" s="21">
        <f t="shared" si="32"/>
        <v>-688.74743486246234</v>
      </c>
      <c r="AL205" s="21">
        <f t="shared" si="32"/>
        <v>-705.22950174834386</v>
      </c>
      <c r="AM205" s="21">
        <f t="shared" si="32"/>
        <v>-721.65305655283248</v>
      </c>
      <c r="AN205" s="21">
        <f t="shared" si="32"/>
        <v>-738.02044189008882</v>
      </c>
      <c r="AO205" s="21">
        <f t="shared" si="32"/>
        <v>-754.33399342112943</v>
      </c>
      <c r="AP205" s="21">
        <f t="shared" si="32"/>
        <v>-770.59606034681133</v>
      </c>
      <c r="AQ205" s="21">
        <f t="shared" si="32"/>
        <v>-786.80900788156498</v>
      </c>
      <c r="AR205" s="21">
        <f t="shared" si="32"/>
        <v>-802.97521394094906</v>
      </c>
      <c r="AS205" s="21">
        <f t="shared" si="32"/>
        <v>-819.09706696849958</v>
      </c>
      <c r="AT205" s="21">
        <f t="shared" si="32"/>
        <v>-835.17696693145831</v>
      </c>
      <c r="AU205" s="21">
        <f t="shared" si="32"/>
        <v>-851.21732742781137</v>
      </c>
      <c r="AV205" s="21">
        <f t="shared" si="32"/>
        <v>-867.2205753634255</v>
      </c>
      <c r="AW205" s="21">
        <f t="shared" si="32"/>
        <v>-883.18915074839458</v>
      </c>
      <c r="AX205" s="21">
        <f t="shared" si="32"/>
        <v>-899.12550711474603</v>
      </c>
      <c r="AY205" s="21">
        <f t="shared" si="32"/>
        <v>-915.03211209482151</v>
      </c>
      <c r="AZ205" s="21">
        <f t="shared" si="32"/>
        <v>-930.91144782653362</v>
      </c>
      <c r="BA205" s="21">
        <f t="shared" si="32"/>
        <v>-946.76601118591884</v>
      </c>
      <c r="BB205" s="21">
        <f t="shared" si="32"/>
        <v>-962.59623575429771</v>
      </c>
    </row>
    <row r="206" spans="1:54" outlineLevel="2">
      <c r="A206" s="429"/>
      <c r="B206" s="150" t="s">
        <v>506</v>
      </c>
      <c r="C206" s="19"/>
      <c r="D206" s="135" t="s">
        <v>391</v>
      </c>
      <c r="E206" s="21">
        <f>E202</f>
        <v>-47.283800465033146</v>
      </c>
      <c r="F206" s="21">
        <f t="shared" si="33"/>
        <v>-93.82382812096634</v>
      </c>
      <c r="G206" s="21">
        <f t="shared" si="32"/>
        <v>-139.61698439536315</v>
      </c>
      <c r="H206" s="21">
        <f t="shared" si="32"/>
        <v>-184.66480036490373</v>
      </c>
      <c r="I206" s="21">
        <f t="shared" si="32"/>
        <v>-228.96598904692422</v>
      </c>
      <c r="J206" s="21">
        <f t="shared" si="32"/>
        <v>-272.34696349919898</v>
      </c>
      <c r="K206" s="21">
        <f t="shared" si="32"/>
        <v>-314.90320457899776</v>
      </c>
      <c r="L206" s="21">
        <f t="shared" si="32"/>
        <v>-356.67322806035912</v>
      </c>
      <c r="M206" s="21">
        <f t="shared" si="32"/>
        <v>-397.69365850720118</v>
      </c>
      <c r="N206" s="21">
        <f t="shared" si="32"/>
        <v>-437.99932346810749</v>
      </c>
      <c r="O206" s="21">
        <f t="shared" si="32"/>
        <v>-477.62334325635322</v>
      </c>
      <c r="P206" s="21">
        <f t="shared" si="32"/>
        <v>-516.59721655538749</v>
      </c>
      <c r="Q206" s="21">
        <f t="shared" si="32"/>
        <v>-554.95090196730666</v>
      </c>
      <c r="R206" s="21">
        <f t="shared" si="32"/>
        <v>-592.71289569356452</v>
      </c>
      <c r="S206" s="21">
        <f t="shared" si="32"/>
        <v>-629.90481205692265</v>
      </c>
      <c r="T206" s="21">
        <f t="shared" si="32"/>
        <v>-666.55252265364254</v>
      </c>
      <c r="U206" s="21">
        <f t="shared" si="32"/>
        <v>-702.68064675168773</v>
      </c>
      <c r="V206" s="21">
        <f t="shared" si="32"/>
        <v>-738.31261531479322</v>
      </c>
      <c r="W206" s="21">
        <f t="shared" si="32"/>
        <v>-773.47073197775319</v>
      </c>
      <c r="X206" s="21">
        <f t="shared" si="32"/>
        <v>-808.17623113764182</v>
      </c>
      <c r="Y206" s="21">
        <f t="shared" si="32"/>
        <v>-842.44933323127941</v>
      </c>
      <c r="Z206" s="21">
        <f t="shared" si="32"/>
        <v>-876.30929741778527</v>
      </c>
      <c r="AA206" s="21">
        <f t="shared" si="32"/>
        <v>-909.77447167058983</v>
      </c>
      <c r="AB206" s="21">
        <f t="shared" si="32"/>
        <v>-942.8623405698338</v>
      </c>
      <c r="AC206" s="21">
        <f t="shared" si="32"/>
        <v>-975.57498216399097</v>
      </c>
      <c r="AD206" s="21">
        <f t="shared" si="32"/>
        <v>-1008.0075943036485</v>
      </c>
      <c r="AE206" s="21">
        <f t="shared" si="32"/>
        <v>-1040.1637839517261</v>
      </c>
      <c r="AF206" s="21">
        <f t="shared" si="32"/>
        <v>-1072.0461684735544</v>
      </c>
      <c r="AG206" s="21">
        <f t="shared" si="32"/>
        <v>-1103.6568886418534</v>
      </c>
      <c r="AH206" s="21">
        <f t="shared" si="32"/>
        <v>-1134.9982391638875</v>
      </c>
      <c r="AI206" s="21">
        <f t="shared" si="32"/>
        <v>-1166.0735160512436</v>
      </c>
      <c r="AJ206" s="21">
        <f t="shared" si="32"/>
        <v>-1197.0318737599655</v>
      </c>
      <c r="AK206" s="21">
        <f t="shared" si="32"/>
        <v>-1227.8742830910514</v>
      </c>
      <c r="AL206" s="21">
        <f t="shared" si="32"/>
        <v>-1258.6018622917159</v>
      </c>
      <c r="AM206" s="21">
        <f t="shared" si="32"/>
        <v>-1289.2159049055003</v>
      </c>
      <c r="AN206" s="21">
        <f t="shared" si="32"/>
        <v>-1319.7178211888079</v>
      </c>
      <c r="AO206" s="21">
        <f t="shared" si="32"/>
        <v>-1350.109065831524</v>
      </c>
      <c r="AP206" s="21">
        <f t="shared" si="32"/>
        <v>-1380.391196352271</v>
      </c>
      <c r="AQ206" s="21">
        <f t="shared" si="32"/>
        <v>-1410.5658773133266</v>
      </c>
      <c r="AR206" s="21">
        <f t="shared" si="32"/>
        <v>-1440.6348673776356</v>
      </c>
      <c r="AS206" s="21">
        <f t="shared" si="32"/>
        <v>-1470.6000097001734</v>
      </c>
      <c r="AT206" s="21">
        <f t="shared" si="32"/>
        <v>-1500.4632318937201</v>
      </c>
      <c r="AU206" s="21">
        <f t="shared" si="32"/>
        <v>-1530.2265494395479</v>
      </c>
      <c r="AV206" s="21">
        <f t="shared" si="32"/>
        <v>-1559.8920617580766</v>
      </c>
      <c r="AW206" s="21">
        <f t="shared" si="32"/>
        <v>-1589.4619487528873</v>
      </c>
      <c r="AX206" s="21">
        <f t="shared" si="32"/>
        <v>-1618.9384691817438</v>
      </c>
      <c r="AY206" s="21">
        <f t="shared" si="32"/>
        <v>-1648.3239595699106</v>
      </c>
      <c r="AZ206" s="21">
        <f t="shared" si="32"/>
        <v>-1677.6208326086826</v>
      </c>
      <c r="BA206" s="21">
        <f t="shared" si="32"/>
        <v>-1706.8315751467137</v>
      </c>
      <c r="BB206" s="21">
        <f t="shared" si="32"/>
        <v>-1735.9553945384396</v>
      </c>
    </row>
    <row r="207" spans="1:54" outlineLevel="1">
      <c r="B207" s="150"/>
      <c r="C207" s="19"/>
      <c r="D207" s="19"/>
      <c r="E207" s="15"/>
    </row>
    <row r="208" spans="1:54" outlineLevel="1">
      <c r="A208" s="4" t="s">
        <v>565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493</v>
      </c>
      <c r="B210" s="150" t="s">
        <v>566</v>
      </c>
      <c r="C210" s="19"/>
      <c r="D210" s="135" t="s">
        <v>391</v>
      </c>
      <c r="E210" s="21">
        <f>E190-Baseline!E190</f>
        <v>-0.14641410052670306</v>
      </c>
      <c r="F210" s="21">
        <f>F190-Baseline!F190</f>
        <v>-1.0518829422878735</v>
      </c>
      <c r="G210" s="21">
        <f>G190-Baseline!G190</f>
        <v>-1.9290763722998552</v>
      </c>
      <c r="H210" s="21">
        <f>H190-Baseline!H190</f>
        <v>-2.7846783761964469</v>
      </c>
      <c r="I210" s="21">
        <f>I190-Baseline!I190</f>
        <v>-3.6179806054403669</v>
      </c>
      <c r="J210" s="21">
        <f>J190-Baseline!J190</f>
        <v>-4.258852856084399</v>
      </c>
      <c r="K210" s="21">
        <f>K190-Baseline!K190</f>
        <v>-3.8433741416727352</v>
      </c>
      <c r="L210" s="21">
        <f>L190-Baseline!L190</f>
        <v>-3.4570177988062842</v>
      </c>
      <c r="M210" s="21">
        <f>M190-Baseline!M190</f>
        <v>-3.0980900535849498</v>
      </c>
      <c r="N210" s="21">
        <f>N190-Baseline!N190</f>
        <v>-2.7649851224179414</v>
      </c>
      <c r="O210" s="21">
        <f>O190-Baseline!O190</f>
        <v>-2.4561809700339632</v>
      </c>
      <c r="P210" s="21">
        <f>P190-Baseline!P190</f>
        <v>-2.1702352614736524</v>
      </c>
      <c r="Q210" s="21">
        <f>Q190-Baseline!Q190</f>
        <v>-1.9057814995350615</v>
      </c>
      <c r="R210" s="21">
        <f>R190-Baseline!R190</f>
        <v>-1.6615253395067795</v>
      </c>
      <c r="S210" s="21">
        <f>S190-Baseline!S190</f>
        <v>-1.4362410733720126</v>
      </c>
      <c r="T210" s="21">
        <f>T190-Baseline!T190</f>
        <v>-1.2287682760010641</v>
      </c>
      <c r="U210" s="21">
        <f>U190-Baseline!U190</f>
        <v>-1.0380086061698963</v>
      </c>
      <c r="V210" s="21">
        <f>V190-Baseline!V190</f>
        <v>-0.86292275554928866</v>
      </c>
      <c r="W210" s="21">
        <f>W190-Baseline!W190</f>
        <v>-0.70252753910312382</v>
      </c>
      <c r="X210" s="21">
        <f>X190-Baseline!X190</f>
        <v>-0.55589312061608731</v>
      </c>
      <c r="Y210" s="21">
        <f>Y190-Baseline!Y190</f>
        <v>-0.42214036734096444</v>
      </c>
      <c r="Z210" s="21">
        <f>Z190-Baseline!Z190</f>
        <v>-0.30043832801437126</v>
      </c>
      <c r="AA210" s="21">
        <f>AA190-Baseline!AA190</f>
        <v>-0.19000182873752047</v>
      </c>
      <c r="AB210" s="21">
        <f>AB190-Baseline!AB190</f>
        <v>-9.0089181456005751E-2</v>
      </c>
      <c r="AC210" s="21">
        <f>AC190-Baseline!AC190</f>
        <v>-1.1828212557965012E-16</v>
      </c>
      <c r="AD210" s="21">
        <f>AD190-Baseline!AD190</f>
        <v>-1.1428224693686003E-16</v>
      </c>
      <c r="AE210" s="21">
        <f>AE190-Baseline!AE190</f>
        <v>-1.1041762989068601E-16</v>
      </c>
      <c r="AF210" s="21">
        <f>AF190-Baseline!AF190</f>
        <v>-1.0668370037747441E-16</v>
      </c>
      <c r="AG210" s="21">
        <f>AG190-Baseline!AG190</f>
        <v>-1.0307603901205257E-16</v>
      </c>
      <c r="AH210" s="21">
        <f>AH190-Baseline!AH190</f>
        <v>-9.9590375857055651E-17</v>
      </c>
      <c r="AI210" s="21">
        <f>AI190-Baseline!AI190</f>
        <v>-9.6222585369135891E-17</v>
      </c>
      <c r="AJ210" s="21">
        <f>AJ190-Baseline!AJ190</f>
        <v>-9.3419985795277549E-17</v>
      </c>
      <c r="AK210" s="21">
        <f>AK190-Baseline!AK190</f>
        <v>-9.0699015335220936E-17</v>
      </c>
      <c r="AL210" s="21">
        <f>AL190-Baseline!AL190</f>
        <v>-8.8057296441962055E-17</v>
      </c>
      <c r="AM210" s="21">
        <f>AM190-Baseline!AM190</f>
        <v>-8.5492520817438895E-17</v>
      </c>
      <c r="AN210" s="21">
        <f>AN190-Baseline!AN190</f>
        <v>-8.3002447395571736E-17</v>
      </c>
      <c r="AO210" s="21">
        <f>AO190-Baseline!AO190</f>
        <v>-8.0584900384050239E-17</v>
      </c>
      <c r="AP210" s="21">
        <f>AP190-Baseline!AP190</f>
        <v>-7.8237767363155557E-17</v>
      </c>
      <c r="AQ210" s="21">
        <f>AQ190-Baseline!AQ190</f>
        <v>-7.5958997439956864E-17</v>
      </c>
      <c r="AR210" s="21">
        <f>AR190-Baseline!AR190</f>
        <v>-7.3746599456268794E-17</v>
      </c>
      <c r="AS210" s="21">
        <f>AS190-Baseline!AS190</f>
        <v>-7.1598640248804652E-17</v>
      </c>
      <c r="AT210" s="21">
        <f>AT190-Baseline!AT190</f>
        <v>-6.951324296000453E-17</v>
      </c>
      <c r="AU210" s="21">
        <f>AU190-Baseline!AU190</f>
        <v>-6.7488585398062648E-17</v>
      </c>
      <c r="AV210" s="21">
        <f>AV190-Baseline!AV190</f>
        <v>-6.5522898444721009E-17</v>
      </c>
      <c r="AW210" s="21">
        <f>AW190-Baseline!AW190</f>
        <v>-6.3614464509437882E-17</v>
      </c>
      <c r="AX210" s="21">
        <f>AX190-Baseline!AX190</f>
        <v>-6.1761616028580459E-17</v>
      </c>
      <c r="AY210" s="21">
        <f>AY190-Baseline!AY190</f>
        <v>-5.9962734008330542E-17</v>
      </c>
      <c r="AZ210" s="21">
        <f>AZ190-Baseline!AZ190</f>
        <v>-5.8216246610029656E-17</v>
      </c>
      <c r="BA210" s="21">
        <f>BA190-Baseline!BA190</f>
        <v>-5.6520627776727823E-17</v>
      </c>
      <c r="BB210" s="21">
        <f>BB190-Baseline!BB190</f>
        <v>-5.4874395899735745E-17</v>
      </c>
    </row>
    <row r="211" spans="1:54" outlineLevel="2">
      <c r="A211" s="478"/>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564</v>
      </c>
      <c r="C212" s="19"/>
      <c r="D212" s="135" t="s">
        <v>391</v>
      </c>
      <c r="E212" s="21">
        <f>E192-Baseline!E192</f>
        <v>0</v>
      </c>
      <c r="F212" s="21">
        <f>F77*F186-Baseline!F77*Baseline!F186</f>
        <v>9.2568625831749962E-2</v>
      </c>
      <c r="G212" s="21">
        <f>G77*G186-Baseline!G77*Baseline!G186</f>
        <v>0.18108823871957069</v>
      </c>
      <c r="H212" s="21">
        <f>H77*H186-Baseline!H77*Baseline!H186</f>
        <v>0.26570570553815998</v>
      </c>
      <c r="I212" s="21">
        <f>I77*I186-Baseline!I77*Baseline!I186</f>
        <v>0.34656319791421053</v>
      </c>
      <c r="J212" s="21">
        <f>J77*J186-Baseline!J77*Baseline!J186</f>
        <v>0.42379832912427196</v>
      </c>
      <c r="K212" s="21">
        <f>K77*K186-Baseline!K77*Baseline!K186</f>
        <v>0.41462024404274844</v>
      </c>
      <c r="L212" s="21">
        <f>L77*L186-Baseline!L77*Baseline!L186</f>
        <v>0.40566428218288753</v>
      </c>
      <c r="M212" s="21">
        <f>M77*M186-Baseline!M77*Baseline!M186</f>
        <v>0.39692511561179478</v>
      </c>
      <c r="N212" s="21">
        <f>N77*N186-Baseline!N77*Baseline!N186</f>
        <v>0.38839754466761978</v>
      </c>
      <c r="O212" s="21">
        <f>O77*O186-Baseline!O77*Baseline!O186</f>
        <v>0.38007649363726026</v>
      </c>
      <c r="P212" s="21">
        <f>P77*P186-Baseline!P77*Baseline!P186</f>
        <v>0.37195700924883601</v>
      </c>
      <c r="Q212" s="21">
        <f>Q77*Q186-Baseline!Q77*Baseline!Q186</f>
        <v>0.36403425638316644</v>
      </c>
      <c r="R212" s="21">
        <f>R77*R186-Baseline!R77*Baseline!R186</f>
        <v>0.35630351788529735</v>
      </c>
      <c r="S212" s="21">
        <f>S77*S186-Baseline!S77*Baseline!S186</f>
        <v>0.34876018873115333</v>
      </c>
      <c r="T212" s="21">
        <f>T77*T186-Baseline!T77*Baseline!T186</f>
        <v>0.34139977390603704</v>
      </c>
      <c r="U212" s="21">
        <f>U77*U186-Baseline!U77*Baseline!U186</f>
        <v>0.3342178870320045</v>
      </c>
      <c r="V212" s="21">
        <f>V77*V186-Baseline!V77*Baseline!V186</f>
        <v>0.32721024747191541</v>
      </c>
      <c r="W212" s="21">
        <f>W77*W186-Baseline!W77*Baseline!W186</f>
        <v>0.32037267746477793</v>
      </c>
      <c r="X212" s="21">
        <f>X77*X186-Baseline!X77*Baseline!X186</f>
        <v>0.31370109852015449</v>
      </c>
      <c r="Y212" s="21">
        <f>Y77*Y186-Baseline!Y77*Baseline!Y186</f>
        <v>0.30719153104018071</v>
      </c>
      <c r="Z212" s="21">
        <f>Z77*Z186-Baseline!Z77*Baseline!Z186</f>
        <v>0.30084009060530836</v>
      </c>
      <c r="AA212" s="21">
        <f>AA77*AA186-Baseline!AA77*Baseline!AA186</f>
        <v>0.29464298625753926</v>
      </c>
      <c r="AB212" s="21">
        <f>AB77*AB186-Baseline!AB77*Baseline!AB186</f>
        <v>0.28859651796506092</v>
      </c>
      <c r="AC212" s="21">
        <f>AC77*AC186-Baseline!AC77*Baseline!AC186</f>
        <v>0.28269707477359862</v>
      </c>
      <c r="AD212" s="21">
        <f>AD77*AD186-Baseline!AD77*Baseline!AD186</f>
        <v>0.27694113254356845</v>
      </c>
      <c r="AE212" s="21">
        <f>AE77*AE186-Baseline!AE77*Baseline!AE186</f>
        <v>0.27132525137137331</v>
      </c>
      <c r="AF212" s="21">
        <f>AF77*AF186-Baseline!AF77*Baseline!AF186</f>
        <v>0.26584607396739912</v>
      </c>
      <c r="AG212" s="21">
        <f>AG77*AG186-Baseline!AG77*Baseline!AG186</f>
        <v>0.26050032392353351</v>
      </c>
      <c r="AH212" s="21">
        <f>AH77*AH186-Baseline!AH77*Baseline!AH186</f>
        <v>0.25528480334039139</v>
      </c>
      <c r="AI212" s="21">
        <f>AI77*AI186-Baseline!AI77*Baseline!AI186</f>
        <v>0.25019639184058873</v>
      </c>
      <c r="AJ212" s="21">
        <f>AJ77*AJ186-Baseline!AJ77*Baseline!AJ186</f>
        <v>0.24642248958744672</v>
      </c>
      <c r="AK212" s="21">
        <f>AK77*AK186-Baseline!AK77*Baseline!AK186</f>
        <v>0.24272831970722897</v>
      </c>
      <c r="AL212" s="21">
        <f>AL77*AL186-Baseline!AL77*Baseline!AL186</f>
        <v>0.23911239519468985</v>
      </c>
      <c r="AM212" s="21">
        <f>AM77*AM186-Baseline!AM77*Baseline!AM186</f>
        <v>0.23557325739906698</v>
      </c>
      <c r="AN212" s="21">
        <f>AN77*AN186-Baseline!AN77*Baseline!AN186</f>
        <v>0.23210947683834404</v>
      </c>
      <c r="AO212" s="21">
        <f>AO77*AO186-Baseline!AO77*Baseline!AO186</f>
        <v>0.22871965101642844</v>
      </c>
      <c r="AP212" s="21">
        <f>AP77*AP186-Baseline!AP77*Baseline!AP186</f>
        <v>0.22540240570548553</v>
      </c>
      <c r="AQ212" s="21">
        <f>AQ77*AQ186-Baseline!AQ77*Baseline!AQ186</f>
        <v>0.22215639288669098</v>
      </c>
      <c r="AR212" s="21">
        <f>AR77*AR186-Baseline!AR77*Baseline!AR186</f>
        <v>0.21898029112642292</v>
      </c>
      <c r="AS212" s="21">
        <f>AS77*AS186-Baseline!AS77*Baseline!AS186</f>
        <v>0.21587280532744058</v>
      </c>
      <c r="AT212" s="21">
        <f>AT77*AT186-Baseline!AT77*Baseline!AT186</f>
        <v>0.21283266461221317</v>
      </c>
      <c r="AU212" s="21">
        <f>AU77*AU186-Baseline!AU77*Baseline!AU186</f>
        <v>0.20985862415734058</v>
      </c>
      <c r="AV212" s="21">
        <f>AV77*AV186-Baseline!AV77*Baseline!AV186</f>
        <v>0.20694946272753389</v>
      </c>
      <c r="AW212" s="21">
        <f>AW77*AW186-Baseline!AW77*Baseline!AW186</f>
        <v>0.20410398311452704</v>
      </c>
      <c r="AX212" s="21">
        <f>AX77*AX186-Baseline!AX77*Baseline!AX186</f>
        <v>0.20132101182900386</v>
      </c>
      <c r="AY212" s="21">
        <f>AY77*AY186-Baseline!AY77*Baseline!AY186</f>
        <v>0.19859939801392557</v>
      </c>
      <c r="AZ212" s="21">
        <f>AZ77*AZ186-Baseline!AZ77*Baseline!AZ186</f>
        <v>0.19593801367682562</v>
      </c>
      <c r="BA212" s="21">
        <f>BA77*BA186-Baseline!BA77*Baseline!BA186</f>
        <v>0.1933357529375983</v>
      </c>
      <c r="BB212" s="21">
        <f>BB77*BB186-Baseline!BB77*Baseline!BB186</f>
        <v>0.19076745325466615</v>
      </c>
    </row>
    <row r="213" spans="1:54" outlineLevel="2">
      <c r="A213" s="478"/>
      <c r="B213" s="150" t="s">
        <v>496</v>
      </c>
      <c r="C213" s="19"/>
      <c r="D213" s="135" t="s">
        <v>391</v>
      </c>
      <c r="E213" s="21">
        <f>E193-Baseline!E193</f>
        <v>0</v>
      </c>
      <c r="F213" s="21">
        <f>F193-Baseline!F193</f>
        <v>0.56177058739261554</v>
      </c>
      <c r="G213" s="21">
        <f>G193-Baseline!G193</f>
        <v>1.1143391527959103</v>
      </c>
      <c r="H213" s="21">
        <f>H193-Baseline!H193</f>
        <v>1.6575909152778436</v>
      </c>
      <c r="I213" s="21">
        <f>I193-Baseline!I193</f>
        <v>2.1987850629082111</v>
      </c>
      <c r="J213" s="21">
        <f>J193-Baseline!J193</f>
        <v>2.7337699853044413</v>
      </c>
      <c r="K213" s="21">
        <f>K193-Baseline!K193</f>
        <v>2.7097571236564271</v>
      </c>
      <c r="L213" s="21">
        <f>L193-Baseline!L193</f>
        <v>2.6942646657721738</v>
      </c>
      <c r="M213" s="21">
        <f>M193-Baseline!M193</f>
        <v>2.6783346950709763</v>
      </c>
      <c r="N213" s="21">
        <f>N193-Baseline!N193</f>
        <v>2.6537590895959013</v>
      </c>
      <c r="O213" s="21">
        <f>O193-Baseline!O193</f>
        <v>2.6372294130779963</v>
      </c>
      <c r="P213" s="21">
        <f>P193-Baseline!P193</f>
        <v>2.6203540675066002</v>
      </c>
      <c r="Q213" s="21">
        <f>Q193-Baseline!Q193</f>
        <v>2.6031626338240414</v>
      </c>
      <c r="R213" s="21">
        <f>R193-Baseline!R193</f>
        <v>2.5932439751491003</v>
      </c>
      <c r="S213" s="21">
        <f>S193-Baseline!S193</f>
        <v>2.5753442806947859</v>
      </c>
      <c r="T213" s="21">
        <f>T193-Baseline!T193</f>
        <v>2.5572140494586222</v>
      </c>
      <c r="U213" s="21">
        <f>U193-Baseline!U193</f>
        <v>2.5388781798803777</v>
      </c>
      <c r="V213" s="21">
        <f>V193-Baseline!V193</f>
        <v>2.5273036653044425</v>
      </c>
      <c r="W213" s="21">
        <f>W193-Baseline!W193</f>
        <v>2.5084819721408476</v>
      </c>
      <c r="X213" s="21">
        <f>X193-Baseline!X193</f>
        <v>2.4961831916751418</v>
      </c>
      <c r="Y213" s="21">
        <f>Y193-Baseline!Y193</f>
        <v>2.4769770477643416</v>
      </c>
      <c r="Z213" s="21">
        <f>Z193-Baseline!Z193</f>
        <v>2.464065015622392</v>
      </c>
      <c r="AA213" s="21">
        <f>AA193-Baseline!AA193</f>
        <v>2.4508194697670298</v>
      </c>
      <c r="AB213" s="21">
        <f>AB193-Baseline!AB193</f>
        <v>2.4372681105340543</v>
      </c>
      <c r="AC213" s="21">
        <f>AC193-Baseline!AC193</f>
        <v>2.4220664072647082</v>
      </c>
      <c r="AD213" s="21">
        <f>AD193-Baseline!AD193</f>
        <v>2.4069786129284463</v>
      </c>
      <c r="AE213" s="21">
        <f>AE193-Baseline!AE193</f>
        <v>2.3922679995695226</v>
      </c>
      <c r="AF213" s="21">
        <f>AF193-Baseline!AF193</f>
        <v>2.3771843233148768</v>
      </c>
      <c r="AG213" s="21">
        <f>AG193-Baseline!AG193</f>
        <v>2.3618257570027623</v>
      </c>
      <c r="AH213" s="21">
        <f>AH193-Baseline!AH193</f>
        <v>2.3463017035340847</v>
      </c>
      <c r="AI213" s="21">
        <f>AI193-Baseline!AI193</f>
        <v>2.3307491659715147</v>
      </c>
      <c r="AJ213" s="21">
        <f>AJ193-Baseline!AJ193</f>
        <v>2.326348059966918</v>
      </c>
      <c r="AK213" s="21">
        <f>AK193-Baseline!AK193</f>
        <v>2.321732068210931</v>
      </c>
      <c r="AL213" s="21">
        <f>AL193-Baseline!AL193</f>
        <v>2.3169500362032505</v>
      </c>
      <c r="AM213" s="21">
        <f>AM193-Baseline!AM193</f>
        <v>2.3120289791051736</v>
      </c>
      <c r="AN213" s="21">
        <f>AN193-Baseline!AN193</f>
        <v>2.3069799388325301</v>
      </c>
      <c r="AO213" s="21">
        <f>AO193-Baseline!AO193</f>
        <v>2.3018070749349686</v>
      </c>
      <c r="AP213" s="21">
        <f>AP193-Baseline!AP193</f>
        <v>2.2965257581745337</v>
      </c>
      <c r="AQ213" s="21">
        <f>AQ193-Baseline!AQ193</f>
        <v>2.291153452066542</v>
      </c>
      <c r="AR213" s="21">
        <f>AR193-Baseline!AR193</f>
        <v>2.2857023964427459</v>
      </c>
      <c r="AS213" s="21">
        <f>AS193-Baseline!AS193</f>
        <v>2.2801837355252594</v>
      </c>
      <c r="AT213" s="21">
        <f>AT193-Baseline!AT193</f>
        <v>2.2746093198435773</v>
      </c>
      <c r="AU213" s="21">
        <f>AU193-Baseline!AU193</f>
        <v>2.2689915393226734</v>
      </c>
      <c r="AV213" s="21">
        <f>AV193-Baseline!AV193</f>
        <v>2.2633419056520019</v>
      </c>
      <c r="AW213" s="21">
        <f>AW193-Baseline!AW193</f>
        <v>2.2576711855447691</v>
      </c>
      <c r="AX213" s="21">
        <f>AX193-Baseline!AX193</f>
        <v>2.2519900032231295</v>
      </c>
      <c r="AY213" s="21">
        <f>AY193-Baseline!AY193</f>
        <v>2.2463088021351929</v>
      </c>
      <c r="AZ213" s="21">
        <f>AZ193-Baseline!AZ193</f>
        <v>2.2406376846632963</v>
      </c>
      <c r="BA213" s="21">
        <f>BA193-Baseline!BA193</f>
        <v>2.2349863664133274</v>
      </c>
      <c r="BB213" s="21">
        <f>BB193-Baseline!BB193</f>
        <v>2.2290829201151308</v>
      </c>
    </row>
    <row r="214" spans="1:54" outlineLevel="2">
      <c r="A214" s="478"/>
      <c r="B214" s="150" t="s">
        <v>497</v>
      </c>
      <c r="C214" s="19"/>
      <c r="D214" s="135" t="s">
        <v>391</v>
      </c>
      <c r="E214" s="21">
        <f>E194-Baseline!E194</f>
        <v>0</v>
      </c>
      <c r="F214" s="21">
        <f>F194-Baseline!F194</f>
        <v>0.28062079089005287</v>
      </c>
      <c r="G214" s="21">
        <f>G194-Baseline!G194</f>
        <v>0.55732694683140593</v>
      </c>
      <c r="H214" s="21">
        <f>H194-Baseline!H194</f>
        <v>0.83020328343165239</v>
      </c>
      <c r="I214" s="21">
        <f>I194-Baseline!I194</f>
        <v>1.0993342996835391</v>
      </c>
      <c r="J214" s="21">
        <f>J194-Baseline!J194</f>
        <v>1.3648041854264381</v>
      </c>
      <c r="K214" s="21">
        <f>K194-Baseline!K194</f>
        <v>1.3555807030087283</v>
      </c>
      <c r="L214" s="21">
        <f>L194-Baseline!L194</f>
        <v>1.3464970777859318</v>
      </c>
      <c r="M214" s="21">
        <f>M194-Baseline!M194</f>
        <v>1.337552982140279</v>
      </c>
      <c r="N214" s="21">
        <f>N194-Baseline!N194</f>
        <v>1.3287481084943096</v>
      </c>
      <c r="O214" s="21">
        <f>O194-Baseline!O194</f>
        <v>1.3200821658284152</v>
      </c>
      <c r="P214" s="21">
        <f>P194-Baseline!P194</f>
        <v>1.3115548853771646</v>
      </c>
      <c r="Q214" s="21">
        <f>Q194-Baseline!Q194</f>
        <v>1.3031660149526871</v>
      </c>
      <c r="R214" s="21">
        <f>R194-Baseline!R194</f>
        <v>1.294915328351637</v>
      </c>
      <c r="S214" s="21">
        <f>S194-Baseline!S194</f>
        <v>1.2865130851926647</v>
      </c>
      <c r="T214" s="21">
        <f>T194-Baseline!T194</f>
        <v>1.2782522775646754</v>
      </c>
      <c r="U214" s="21">
        <f>U194-Baseline!U194</f>
        <v>1.2701326419589147</v>
      </c>
      <c r="V214" s="21">
        <f>V194-Baseline!V194</f>
        <v>1.2621539386513927</v>
      </c>
      <c r="W214" s="21">
        <f>W194-Baseline!W194</f>
        <v>1.2543159461738451</v>
      </c>
      <c r="X214" s="21">
        <f>X194-Baseline!X194</f>
        <v>1.2466184623437959</v>
      </c>
      <c r="Y214" s="21">
        <f>Y194-Baseline!Y194</f>
        <v>1.2390613085285631</v>
      </c>
      <c r="Z214" s="21">
        <f>Z194-Baseline!Z194</f>
        <v>1.2316443256475695</v>
      </c>
      <c r="AA214" s="21">
        <f>AA194-Baseline!AA194</f>
        <v>1.224367376354663</v>
      </c>
      <c r="AB214" s="21">
        <f>AB194-Baseline!AB194</f>
        <v>1.2172303456043618</v>
      </c>
      <c r="AC214" s="21">
        <f>AC194-Baseline!AC194</f>
        <v>1.2094548923886288</v>
      </c>
      <c r="AD214" s="21">
        <f>AD194-Baseline!AD194</f>
        <v>1.2017305332816983</v>
      </c>
      <c r="AE214" s="21">
        <f>AE194-Baseline!AE194</f>
        <v>1.1939823459288696</v>
      </c>
      <c r="AF214" s="21">
        <f>AF194-Baseline!AF194</f>
        <v>1.1861622290049754</v>
      </c>
      <c r="AG214" s="21">
        <f>AG194-Baseline!AG194</f>
        <v>1.1782491296088953</v>
      </c>
      <c r="AH214" s="21">
        <f>AH194-Baseline!AH194</f>
        <v>1.1702555407725042</v>
      </c>
      <c r="AI214" s="21">
        <f>AI194-Baseline!AI194</f>
        <v>1.1622394140381678</v>
      </c>
      <c r="AJ214" s="21">
        <f>AJ194-Baseline!AJ194</f>
        <v>1.159788897159304</v>
      </c>
      <c r="AK214" s="21">
        <f>AK194-Baseline!AK194</f>
        <v>1.1572520110289801</v>
      </c>
      <c r="AL214" s="21">
        <f>AL194-Baseline!AL194</f>
        <v>1.1546383638001236</v>
      </c>
      <c r="AM214" s="21">
        <f>AM194-Baseline!AM194</f>
        <v>1.151959009795279</v>
      </c>
      <c r="AN214" s="21">
        <f>AN194-Baseline!AN194</f>
        <v>1.1492217883352138</v>
      </c>
      <c r="AO214" s="21">
        <f>AO194-Baseline!AO194</f>
        <v>1.1464305454281432</v>
      </c>
      <c r="AP214" s="21">
        <f>AP194-Baseline!AP194</f>
        <v>1.143592224392016</v>
      </c>
      <c r="AQ214" s="21">
        <f>AQ194-Baseline!AQ194</f>
        <v>1.1407139292523203</v>
      </c>
      <c r="AR214" s="21">
        <f>AR194-Baseline!AR194</f>
        <v>1.1378020012966843</v>
      </c>
      <c r="AS214" s="21">
        <f>AS194-Baseline!AS194</f>
        <v>1.1348621953779281</v>
      </c>
      <c r="AT214" s="21">
        <f>AT194-Baseline!AT194</f>
        <v>1.1319001927946841</v>
      </c>
      <c r="AU214" s="21">
        <f>AU194-Baseline!AU194</f>
        <v>1.128921806520748</v>
      </c>
      <c r="AV214" s="21">
        <f>AV194-Baseline!AV194</f>
        <v>1.1259325675684684</v>
      </c>
      <c r="AW214" s="21">
        <f>AW194-Baseline!AW194</f>
        <v>1.1229377582521929</v>
      </c>
      <c r="AX214" s="21">
        <f>AX194-Baseline!AX194</f>
        <v>1.119942510628249</v>
      </c>
      <c r="AY214" s="21">
        <f>AY194-Baseline!AY194</f>
        <v>1.1169518346932801</v>
      </c>
      <c r="AZ214" s="21">
        <f>AZ194-Baseline!AZ194</f>
        <v>1.1139705937806639</v>
      </c>
      <c r="BA214" s="21">
        <f>BA194-Baseline!BA194</f>
        <v>1.1110034822144126</v>
      </c>
      <c r="BB214" s="21">
        <f>BB194-Baseline!BB194</f>
        <v>1.1079152094373947</v>
      </c>
    </row>
    <row r="215" spans="1:54" outlineLevel="2">
      <c r="A215" s="478"/>
      <c r="B215" s="150" t="s">
        <v>498</v>
      </c>
      <c r="C215" s="19"/>
      <c r="D215" s="135" t="s">
        <v>391</v>
      </c>
      <c r="E215" s="21">
        <f>E195-Baseline!E195</f>
        <v>0</v>
      </c>
      <c r="F215" s="21">
        <f>F195-Baseline!F195</f>
        <v>0.84186237247372375</v>
      </c>
      <c r="G215" s="21">
        <f>G195-Baseline!G195</f>
        <v>1.6719808404942178</v>
      </c>
      <c r="H215" s="21">
        <f>H195-Baseline!H195</f>
        <v>2.490609850294959</v>
      </c>
      <c r="I215" s="21">
        <f>I195-Baseline!I195</f>
        <v>3.2980028990506156</v>
      </c>
      <c r="J215" s="21">
        <f>J195-Baseline!J195</f>
        <v>4.0944125553800532</v>
      </c>
      <c r="K215" s="21">
        <f>K195-Baseline!K195</f>
        <v>4.0667421090261797</v>
      </c>
      <c r="L215" s="21">
        <f>L195-Baseline!L195</f>
        <v>4.0394912333577935</v>
      </c>
      <c r="M215" s="21">
        <f>M195-Baseline!M195</f>
        <v>4.0126589455786004</v>
      </c>
      <c r="N215" s="21">
        <f>N195-Baseline!N195</f>
        <v>3.9862443246587773</v>
      </c>
      <c r="O215" s="21">
        <f>O195-Baseline!O195</f>
        <v>3.9602464974852474</v>
      </c>
      <c r="P215" s="21">
        <f>P195-Baseline!P195</f>
        <v>3.9346646569207522</v>
      </c>
      <c r="Q215" s="21">
        <f>Q195-Baseline!Q195</f>
        <v>3.9094980448580685</v>
      </c>
      <c r="R215" s="21">
        <f>R195-Baseline!R195</f>
        <v>3.8847459850549058</v>
      </c>
      <c r="S215" s="21">
        <f>S195-Baseline!S195</f>
        <v>3.8595392548379479</v>
      </c>
      <c r="T215" s="21">
        <f>T195-Baseline!T195</f>
        <v>3.834756831969603</v>
      </c>
      <c r="U215" s="21">
        <f>U195-Baseline!U195</f>
        <v>3.8103979265859245</v>
      </c>
      <c r="V215" s="21">
        <f>V195-Baseline!V195</f>
        <v>3.7864618152598553</v>
      </c>
      <c r="W215" s="21">
        <f>W195-Baseline!W195</f>
        <v>3.7629478385215336</v>
      </c>
      <c r="X215" s="21">
        <f>X195-Baseline!X195</f>
        <v>3.7398553870313904</v>
      </c>
      <c r="Y215" s="21">
        <f>Y195-Baseline!Y195</f>
        <v>3.7171839255856938</v>
      </c>
      <c r="Z215" s="21">
        <f>Z195-Baseline!Z195</f>
        <v>3.6949329763043544</v>
      </c>
      <c r="AA215" s="21">
        <f>AA195-Baseline!AA195</f>
        <v>3.6731021296892017</v>
      </c>
      <c r="AB215" s="21">
        <f>AB195-Baseline!AB195</f>
        <v>3.6516910368130908</v>
      </c>
      <c r="AC215" s="21">
        <f>AC195-Baseline!AC195</f>
        <v>3.6283646772001674</v>
      </c>
      <c r="AD215" s="21">
        <f>AD195-Baseline!AD195</f>
        <v>3.6051915999170525</v>
      </c>
      <c r="AE215" s="21">
        <f>AE195-Baseline!AE195</f>
        <v>3.5819470379028999</v>
      </c>
      <c r="AF215" s="21">
        <f>AF195-Baseline!AF195</f>
        <v>3.5584866871842173</v>
      </c>
      <c r="AG215" s="21">
        <f>AG195-Baseline!AG195</f>
        <v>3.5347473889479133</v>
      </c>
      <c r="AH215" s="21">
        <f>AH195-Baseline!AH195</f>
        <v>3.5107666224657947</v>
      </c>
      <c r="AI215" s="21">
        <f>AI195-Baseline!AI195</f>
        <v>3.4867182422821443</v>
      </c>
      <c r="AJ215" s="21">
        <f>AJ195-Baseline!AJ195</f>
        <v>3.4793666916594788</v>
      </c>
      <c r="AK215" s="21">
        <f>AK195-Baseline!AK195</f>
        <v>3.4717560332779591</v>
      </c>
      <c r="AL215" s="21">
        <f>AL195-Baseline!AL195</f>
        <v>3.4639150915998478</v>
      </c>
      <c r="AM215" s="21">
        <f>AM195-Baseline!AM195</f>
        <v>3.4558770295993888</v>
      </c>
      <c r="AN215" s="21">
        <f>AN195-Baseline!AN195</f>
        <v>3.4476653652304563</v>
      </c>
      <c r="AO215" s="21">
        <f>AO195-Baseline!AO195</f>
        <v>3.4392916365193535</v>
      </c>
      <c r="AP215" s="21">
        <f>AP195-Baseline!AP195</f>
        <v>3.4307766734208727</v>
      </c>
      <c r="AQ215" s="21">
        <f>AQ195-Baseline!AQ195</f>
        <v>3.4221417880118317</v>
      </c>
      <c r="AR215" s="21">
        <f>AR195-Baseline!AR195</f>
        <v>3.4134060041548082</v>
      </c>
      <c r="AS215" s="21">
        <f>AS195-Baseline!AS195</f>
        <v>3.4045865864077811</v>
      </c>
      <c r="AT215" s="21">
        <f>AT195-Baseline!AT195</f>
        <v>3.3957005786670251</v>
      </c>
      <c r="AU215" s="21">
        <f>AU195-Baseline!AU195</f>
        <v>3.3867654198539867</v>
      </c>
      <c r="AV215" s="21">
        <f>AV195-Baseline!AV195</f>
        <v>3.3777977030056903</v>
      </c>
      <c r="AW215" s="21">
        <f>AW195-Baseline!AW195</f>
        <v>3.3688132750651079</v>
      </c>
      <c r="AX215" s="21">
        <f>AX195-Baseline!AX195</f>
        <v>3.3598275322012547</v>
      </c>
      <c r="AY215" s="21">
        <f>AY195-Baseline!AY195</f>
        <v>3.3508555044041124</v>
      </c>
      <c r="AZ215" s="21">
        <f>AZ195-Baseline!AZ195</f>
        <v>3.3419117816737973</v>
      </c>
      <c r="BA215" s="21">
        <f>BA195-Baseline!BA195</f>
        <v>3.3330104469823567</v>
      </c>
      <c r="BB215" s="21">
        <f>BB195-Baseline!BB195</f>
        <v>3.3237456286583651</v>
      </c>
    </row>
    <row r="216" spans="1:54" outlineLevel="2">
      <c r="A216" s="478"/>
      <c r="B216" s="150" t="s">
        <v>292</v>
      </c>
      <c r="C216" s="19"/>
      <c r="D216" s="135" t="s">
        <v>391</v>
      </c>
      <c r="E216" s="21">
        <f>E196-Baseline!E196</f>
        <v>0</v>
      </c>
      <c r="F216" s="21">
        <f>F196-Baseline!F196</f>
        <v>1.1072705717017906E-3</v>
      </c>
      <c r="G216" s="21">
        <f>G196-Baseline!G196</f>
        <v>4.2903583791071842E-3</v>
      </c>
      <c r="H216" s="21">
        <f>H196-Baseline!H196</f>
        <v>1.0741699288602691E-2</v>
      </c>
      <c r="I216" s="21">
        <f>I196-Baseline!I196</f>
        <v>2.1725619374480476E-2</v>
      </c>
      <c r="J216" s="21">
        <f>J196-Baseline!J196</f>
        <v>3.8582504704940623E-2</v>
      </c>
      <c r="K216" s="21">
        <f>K196-Baseline!K196</f>
        <v>3.9187787969691357E-2</v>
      </c>
      <c r="L216" s="21">
        <f>L196-Baseline!L196</f>
        <v>3.9806477306666532E-2</v>
      </c>
      <c r="M216" s="21">
        <f>M196-Baseline!M196</f>
        <v>4.0438890026950114E-2</v>
      </c>
      <c r="N216" s="21">
        <f>N196-Baseline!N196</f>
        <v>4.1085317713474123E-2</v>
      </c>
      <c r="O216" s="21">
        <f>O196-Baseline!O196</f>
        <v>4.1746065559985501E-2</v>
      </c>
      <c r="P216" s="21">
        <f>P196-Baseline!P196</f>
        <v>4.242146874405095E-2</v>
      </c>
      <c r="Q216" s="21">
        <f>Q196-Baseline!Q196</f>
        <v>4.311179649225183E-2</v>
      </c>
      <c r="R216" s="21">
        <f>R196-Baseline!R196</f>
        <v>4.3817401638036824E-2</v>
      </c>
      <c r="S216" s="21">
        <f>S196-Baseline!S196</f>
        <v>4.453860529968412E-2</v>
      </c>
      <c r="T216" s="21">
        <f>T196-Baseline!T196</f>
        <v>4.5275733134692797E-2</v>
      </c>
      <c r="U216" s="21">
        <f>U196-Baseline!U196</f>
        <v>4.6029184583959548E-2</v>
      </c>
      <c r="V216" s="21">
        <f>V196-Baseline!V196</f>
        <v>4.6799269008733657E-2</v>
      </c>
      <c r="W216" s="21">
        <f>W196-Baseline!W196</f>
        <v>4.7586365665577723E-2</v>
      </c>
      <c r="X216" s="21">
        <f>X196-Baseline!X196</f>
        <v>4.8390848809391596E-2</v>
      </c>
      <c r="Y216" s="21">
        <f>Y196-Baseline!Y196</f>
        <v>4.9213070860628205E-2</v>
      </c>
      <c r="Z216" s="21">
        <f>Z196-Baseline!Z196</f>
        <v>5.0053410714356206E-2</v>
      </c>
      <c r="AA216" s="21">
        <f>AA196-Baseline!AA196</f>
        <v>5.0912303390142188E-2</v>
      </c>
      <c r="AB216" s="21">
        <f>AB196-Baseline!AB196</f>
        <v>5.1790137968210859E-2</v>
      </c>
      <c r="AC216" s="21">
        <f>AC196-Baseline!AC196</f>
        <v>5.268732264009568E-2</v>
      </c>
      <c r="AD216" s="21">
        <f>AD196-Baseline!AD196</f>
        <v>5.3604281612819937E-2</v>
      </c>
      <c r="AE216" s="21">
        <f>AE196-Baseline!AE196</f>
        <v>5.4541421351111063E-2</v>
      </c>
      <c r="AF216" s="21">
        <f>AF196-Baseline!AF196</f>
        <v>5.5499205326000167E-2</v>
      </c>
      <c r="AG216" s="21">
        <f>AG196-Baseline!AG196</f>
        <v>5.6478059536521963E-2</v>
      </c>
      <c r="AH216" s="21">
        <f>AH196-Baseline!AH196</f>
        <v>5.7478475087673564E-2</v>
      </c>
      <c r="AI216" s="21">
        <f>AI196-Baseline!AI196</f>
        <v>5.8500901585740062E-2</v>
      </c>
      <c r="AJ216" s="21">
        <f>AJ196-Baseline!AJ196</f>
        <v>5.967161400726595E-2</v>
      </c>
      <c r="AK216" s="21">
        <f>AK196-Baseline!AK196</f>
        <v>6.0870091447836172E-2</v>
      </c>
      <c r="AL216" s="21">
        <f>AL196-Baseline!AL196</f>
        <v>6.2096998001942794E-2</v>
      </c>
      <c r="AM216" s="21">
        <f>AM196-Baseline!AM196</f>
        <v>6.3353009338430688E-2</v>
      </c>
      <c r="AN216" s="21">
        <f>AN196-Baseline!AN196</f>
        <v>6.4638823328780015E-2</v>
      </c>
      <c r="AO216" s="21">
        <f>AO196-Baseline!AO196</f>
        <v>6.5955143338589428E-2</v>
      </c>
      <c r="AP216" s="21">
        <f>AP196-Baseline!AP196</f>
        <v>6.7302716264341145E-2</v>
      </c>
      <c r="AQ216" s="21">
        <f>AQ196-Baseline!AQ196</f>
        <v>6.8682261928970201E-2</v>
      </c>
      <c r="AR216" s="21">
        <f>AR196-Baseline!AR196</f>
        <v>7.0094575841103568E-2</v>
      </c>
      <c r="AS216" s="21">
        <f>AS196-Baseline!AS196</f>
        <v>7.1540434279850906E-2</v>
      </c>
      <c r="AT216" s="21">
        <f>AT196-Baseline!AT196</f>
        <v>7.3020605247968939E-2</v>
      </c>
      <c r="AU216" s="21">
        <f>AU196-Baseline!AU196</f>
        <v>7.4535945641351686E-2</v>
      </c>
      <c r="AV216" s="21">
        <f>AV196-Baseline!AV196</f>
        <v>7.6087272419723684E-2</v>
      </c>
      <c r="AW216" s="21">
        <f>AW196-Baseline!AW196</f>
        <v>7.767545807491727E-2</v>
      </c>
      <c r="AX216" s="21">
        <f>AX196-Baseline!AX196</f>
        <v>7.9301402064303028E-2</v>
      </c>
      <c r="AY216" s="21">
        <f>AY196-Baseline!AY196</f>
        <v>8.0965979458134996E-2</v>
      </c>
      <c r="AZ216" s="21">
        <f>AZ196-Baseline!AZ196</f>
        <v>8.267010956759635E-2</v>
      </c>
      <c r="BA216" s="21">
        <f>BA196-Baseline!BA196</f>
        <v>8.4414762184761294E-2</v>
      </c>
      <c r="BB216" s="21">
        <f>BB196-Baseline!BB196</f>
        <v>8.6196227664585123E-2</v>
      </c>
    </row>
    <row r="217" spans="1:54" outlineLevel="2">
      <c r="A217" s="478"/>
      <c r="B217" s="150" t="s">
        <v>295</v>
      </c>
      <c r="C217" s="19"/>
      <c r="D217" s="135"/>
      <c r="E217" s="21">
        <f>E197-Baseline!E197</f>
        <v>0</v>
      </c>
      <c r="F217" s="21">
        <f>F197-Baseline!F197</f>
        <v>0.20946561275362718</v>
      </c>
      <c r="G217" s="21">
        <f>G197-Baseline!G197</f>
        <v>0.41877990702233348</v>
      </c>
      <c r="H217" s="21">
        <f>H197-Baseline!H197</f>
        <v>0.62816231252698351</v>
      </c>
      <c r="I217" s="21">
        <f>I197-Baseline!I197</f>
        <v>0.83782879330205873</v>
      </c>
      <c r="J217" s="21">
        <f>J197-Baseline!J197</f>
        <v>1.0479920841741777</v>
      </c>
      <c r="K217" s="21">
        <f>K197-Baseline!K197</f>
        <v>1.0434560658072058</v>
      </c>
      <c r="L217" s="21">
        <f>L197-Baseline!L197</f>
        <v>1.039046480114278</v>
      </c>
      <c r="M217" s="21">
        <f>M197-Baseline!M197</f>
        <v>1.034760824653933</v>
      </c>
      <c r="N217" s="21">
        <f>N197-Baseline!N197</f>
        <v>1.0305966176713302</v>
      </c>
      <c r="O217" s="21">
        <f>O197-Baseline!O197</f>
        <v>1.0265514572424461</v>
      </c>
      <c r="P217" s="21">
        <f>P197-Baseline!P197</f>
        <v>1.0226229800981859</v>
      </c>
      <c r="Q217" s="21">
        <f>Q197-Baseline!Q197</f>
        <v>1.0188088645843205</v>
      </c>
      <c r="R217" s="21">
        <f>R197-Baseline!R197</f>
        <v>1.0151068579517357</v>
      </c>
      <c r="S217" s="21">
        <f>S197-Baseline!S197</f>
        <v>1.0115147160723996</v>
      </c>
      <c r="T217" s="21">
        <f>T197-Baseline!T197</f>
        <v>1.0080302903496232</v>
      </c>
      <c r="U217" s="21">
        <f>U197-Baseline!U197</f>
        <v>1.0046514288963433</v>
      </c>
      <c r="V217" s="21">
        <f>V197-Baseline!V197</f>
        <v>1.0013760509390321</v>
      </c>
      <c r="W217" s="21">
        <f>W197-Baseline!W197</f>
        <v>0.99820210856497482</v>
      </c>
      <c r="X217" s="21">
        <f>X197-Baseline!X197</f>
        <v>0.99512761105871395</v>
      </c>
      <c r="Y217" s="21">
        <f>Y197-Baseline!Y197</f>
        <v>0.99215058775701603</v>
      </c>
      <c r="Z217" s="21">
        <f>Z197-Baseline!Z197</f>
        <v>0.98926911413683705</v>
      </c>
      <c r="AA217" s="21">
        <f>AA197-Baseline!AA197</f>
        <v>0.98648131776502535</v>
      </c>
      <c r="AB217" s="21">
        <f>AB197-Baseline!AB197</f>
        <v>0.98378534028115361</v>
      </c>
      <c r="AC217" s="21">
        <f>AC197-Baseline!AC197</f>
        <v>0.98117939220959016</v>
      </c>
      <c r="AD217" s="21">
        <f>AD197-Baseline!AD197</f>
        <v>0.97866169457557284</v>
      </c>
      <c r="AE217" s="21">
        <f>AE197-Baseline!AE197</f>
        <v>0.9762305237718758</v>
      </c>
      <c r="AF217" s="21">
        <f>AF197-Baseline!AF197</f>
        <v>0.97388417065641075</v>
      </c>
      <c r="AG217" s="21">
        <f>AG197-Baseline!AG197</f>
        <v>0.97162098664533048</v>
      </c>
      <c r="AH217" s="21">
        <f>AH197-Baseline!AH197</f>
        <v>0.9694393340684746</v>
      </c>
      <c r="AI217" s="21">
        <f>AI197-Baseline!AI197</f>
        <v>0.967337622337892</v>
      </c>
      <c r="AJ217" s="21">
        <f>AJ197-Baseline!AJ197</f>
        <v>0.97000027974136849</v>
      </c>
      <c r="AK217" s="21">
        <f>AK197-Baseline!AK197</f>
        <v>0.97274359016449541</v>
      </c>
      <c r="AL217" s="21">
        <f>AL197-Baseline!AL197</f>
        <v>0.97556712831586889</v>
      </c>
      <c r="AM217" s="21">
        <f>AM197-Baseline!AM197</f>
        <v>0.97847048234102996</v>
      </c>
      <c r="AN217" s="21">
        <f>AN197-Baseline!AN197</f>
        <v>0.98145325959263285</v>
      </c>
      <c r="AO217" s="21">
        <f>AO197-Baseline!AO197</f>
        <v>0.98451506561588076</v>
      </c>
      <c r="AP217" s="21">
        <f>AP197-Baseline!AP197</f>
        <v>0.98765553110938598</v>
      </c>
      <c r="AQ217" s="21">
        <f>AQ197-Baseline!AQ197</f>
        <v>0.99087429095589563</v>
      </c>
      <c r="AR217" s="21">
        <f>AR197-Baseline!AR197</f>
        <v>0.99417099165202405</v>
      </c>
      <c r="AS217" s="21">
        <f>AS197-Baseline!AS197</f>
        <v>0.99754529924255486</v>
      </c>
      <c r="AT217" s="21">
        <f>AT197-Baseline!AT197</f>
        <v>1.0009968827303464</v>
      </c>
      <c r="AU217" s="21">
        <f>AU197-Baseline!AU197</f>
        <v>1.0045254215596966</v>
      </c>
      <c r="AV217" s="21">
        <f>AV197-Baseline!AV197</f>
        <v>1.0081306151163698</v>
      </c>
      <c r="AW217" s="21">
        <f>AW197-Baseline!AW197</f>
        <v>1.0118121639853381</v>
      </c>
      <c r="AX217" s="21">
        <f>AX197-Baseline!AX197</f>
        <v>1.0155697869395315</v>
      </c>
      <c r="AY217" s="21">
        <f>AY197-Baseline!AY197</f>
        <v>1.0194032107061837</v>
      </c>
      <c r="AZ217" s="21">
        <f>AZ197-Baseline!AZ197</f>
        <v>1.0233121696867542</v>
      </c>
      <c r="BA217" s="21">
        <f>BA197-Baseline!BA197</f>
        <v>1.0272964127458906</v>
      </c>
      <c r="BB217" s="21">
        <f>BB197-Baseline!BB197</f>
        <v>1.0312658046533096</v>
      </c>
    </row>
    <row r="218" spans="1:54" outlineLevel="2">
      <c r="A218" s="479"/>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499</v>
      </c>
      <c r="B220" s="150" t="s">
        <v>500</v>
      </c>
      <c r="C220" s="19"/>
      <c r="D220" s="135" t="s">
        <v>391</v>
      </c>
      <c r="E220" s="21">
        <f>E200-Baseline!E200</f>
        <v>-0.14641410052669812</v>
      </c>
      <c r="F220" s="21">
        <f>F200-Baseline!F200</f>
        <v>-0.18697084573817335</v>
      </c>
      <c r="G220" s="21">
        <f>G200-Baseline!G200</f>
        <v>-0.21057871538293682</v>
      </c>
      <c r="H220" s="21">
        <f>H200-Baseline!H200</f>
        <v>-0.22247774356485905</v>
      </c>
      <c r="I220" s="21">
        <f>I200-Baseline!I200</f>
        <v>-0.21307793194140601</v>
      </c>
      <c r="J220" s="21">
        <f>J200-Baseline!J200</f>
        <v>-1.4709952776563284E-2</v>
      </c>
      <c r="K220" s="21">
        <f>K200-Baseline!K200</f>
        <v>0.36364707980333577</v>
      </c>
      <c r="L220" s="21">
        <f>L200-Baseline!L200</f>
        <v>0.72176410656972223</v>
      </c>
      <c r="M220" s="21">
        <f>M200-Baseline!M200</f>
        <v>1.0523694717786967</v>
      </c>
      <c r="N220" s="21">
        <f>N200-Baseline!N200</f>
        <v>1.3488534472303861</v>
      </c>
      <c r="O220" s="21">
        <f>O200-Baseline!O200</f>
        <v>1.6294224594837239</v>
      </c>
      <c r="P220" s="21">
        <f>P200-Baseline!P200</f>
        <v>1.8871202641240217</v>
      </c>
      <c r="Q220" s="21">
        <f>Q200-Baseline!Q200</f>
        <v>2.1233360517487156</v>
      </c>
      <c r="R220" s="21">
        <f>R200-Baseline!R200</f>
        <v>2.3469464131173936</v>
      </c>
      <c r="S220" s="21">
        <f>S200-Baseline!S200</f>
        <v>2.5439167174260078</v>
      </c>
      <c r="T220" s="21">
        <f>T200-Baseline!T200</f>
        <v>2.7231515708479179</v>
      </c>
      <c r="U220" s="21">
        <f>U200-Baseline!U200</f>
        <v>2.8857680742227885</v>
      </c>
      <c r="V220" s="21">
        <f>V200-Baseline!V200</f>
        <v>3.0397664771748296</v>
      </c>
      <c r="W220" s="21">
        <f>W200-Baseline!W200</f>
        <v>3.1721155847330529</v>
      </c>
      <c r="X220" s="21">
        <f>X200-Baseline!X200</f>
        <v>3.2975096294473154</v>
      </c>
      <c r="Y220" s="21">
        <f>Y200-Baseline!Y200</f>
        <v>3.4033918700812045</v>
      </c>
      <c r="Z220" s="21">
        <f>Z200-Baseline!Z200</f>
        <v>3.5037893030645222</v>
      </c>
      <c r="AA220" s="21">
        <f>AA200-Baseline!AA200</f>
        <v>3.5928542484422152</v>
      </c>
      <c r="AB220" s="21">
        <f>AB200-Baseline!AB200</f>
        <v>3.6713509252924688</v>
      </c>
      <c r="AC220" s="21">
        <f>AC200-Baseline!AC200</f>
        <v>3.7386301968879962</v>
      </c>
      <c r="AD220" s="21">
        <f>AD200-Baseline!AD200</f>
        <v>3.716185721660402</v>
      </c>
      <c r="AE220" s="21">
        <f>AE200-Baseline!AE200</f>
        <v>3.6943651960638846</v>
      </c>
      <c r="AF220" s="21">
        <f>AF200-Baseline!AF200</f>
        <v>3.6724137732646902</v>
      </c>
      <c r="AG220" s="21">
        <f>AG200-Baseline!AG200</f>
        <v>3.6504251271081465</v>
      </c>
      <c r="AH220" s="21">
        <f>AH200-Baseline!AH200</f>
        <v>3.6285043160306252</v>
      </c>
      <c r="AI220" s="21">
        <f>AI200-Baseline!AI200</f>
        <v>3.6067840817357357</v>
      </c>
      <c r="AJ220" s="21">
        <f>AJ200-Baseline!AJ200</f>
        <v>3.6024424433030013</v>
      </c>
      <c r="AK220" s="21">
        <f>AK200-Baseline!AK200</f>
        <v>3.5980740695304902</v>
      </c>
      <c r="AL220" s="21">
        <f>AL200-Baseline!AL200</f>
        <v>3.5937265577157547</v>
      </c>
      <c r="AM220" s="21">
        <f>AM200-Baseline!AM200</f>
        <v>3.5894257281836985</v>
      </c>
      <c r="AN220" s="21">
        <f>AN200-Baseline!AN200</f>
        <v>3.5851814985922879</v>
      </c>
      <c r="AO220" s="21">
        <f>AO200-Baseline!AO200</f>
        <v>3.5809969349058655</v>
      </c>
      <c r="AP220" s="21">
        <f>AP200-Baseline!AP200</f>
        <v>3.5768864112537457</v>
      </c>
      <c r="AQ220" s="21">
        <f>AQ200-Baseline!AQ200</f>
        <v>3.5728663978381014</v>
      </c>
      <c r="AR220" s="21">
        <f>AR200-Baseline!AR200</f>
        <v>3.5689482550622955</v>
      </c>
      <c r="AS220" s="21">
        <f>AS200-Baseline!AS200</f>
        <v>3.5651422743751056</v>
      </c>
      <c r="AT220" s="21">
        <f>AT200-Baseline!AT200</f>
        <v>3.5614594724341053</v>
      </c>
      <c r="AU220" s="21">
        <f>AU200-Baseline!AU200</f>
        <v>3.5579115306810607</v>
      </c>
      <c r="AV220" s="21">
        <f>AV200-Baseline!AV200</f>
        <v>3.5545092559156259</v>
      </c>
      <c r="AW220" s="21">
        <f>AW200-Baseline!AW200</f>
        <v>3.5512627907195551</v>
      </c>
      <c r="AX220" s="21">
        <f>AX200-Baseline!AX200</f>
        <v>3.5481822040559656</v>
      </c>
      <c r="AY220" s="21">
        <f>AY200-Baseline!AY200</f>
        <v>3.5452773903134371</v>
      </c>
      <c r="AZ220" s="21">
        <f>AZ200-Baseline!AZ200</f>
        <v>3.5425579775944733</v>
      </c>
      <c r="BA220" s="21">
        <f>BA200-Baseline!BA200</f>
        <v>3.540033294281578</v>
      </c>
      <c r="BB220" s="21">
        <f>BB200-Baseline!BB200</f>
        <v>3.5373124056876932</v>
      </c>
    </row>
    <row r="221" spans="1:54" outlineLevel="2">
      <c r="A221" s="478"/>
      <c r="B221" s="150" t="s">
        <v>501</v>
      </c>
      <c r="C221" s="19"/>
      <c r="D221" s="135" t="s">
        <v>391</v>
      </c>
      <c r="E221" s="21">
        <f>E201-Baseline!E201</f>
        <v>-0.14641410052670523</v>
      </c>
      <c r="F221" s="21">
        <f>F201-Baseline!F201</f>
        <v>-0.4681206422407449</v>
      </c>
      <c r="G221" s="21">
        <f>G201-Baseline!G201</f>
        <v>-0.76759092134744122</v>
      </c>
      <c r="H221" s="21">
        <f>H201-Baseline!H201</f>
        <v>-1.0498653754110485</v>
      </c>
      <c r="I221" s="21">
        <f>I201-Baseline!I201</f>
        <v>-1.3125286951660762</v>
      </c>
      <c r="J221" s="21">
        <f>J201-Baseline!J201</f>
        <v>-1.3836757526545718</v>
      </c>
      <c r="K221" s="21">
        <f>K201-Baseline!K201</f>
        <v>-0.99052934084436117</v>
      </c>
      <c r="L221" s="21">
        <f>L201-Baseline!L201</f>
        <v>-0.62600348141652518</v>
      </c>
      <c r="M221" s="21">
        <f>M201-Baseline!M201</f>
        <v>-0.28841224115199182</v>
      </c>
      <c r="N221" s="21">
        <f>N201-Baseline!N201</f>
        <v>2.3842466128790818E-2</v>
      </c>
      <c r="O221" s="21">
        <f>O201-Baseline!O201</f>
        <v>0.31227521223414456</v>
      </c>
      <c r="P221" s="21">
        <f>P201-Baseline!P201</f>
        <v>0.57832108199458432</v>
      </c>
      <c r="Q221" s="21">
        <f>Q201-Baseline!Q201</f>
        <v>0.82333943287736844</v>
      </c>
      <c r="R221" s="21">
        <f>R201-Baseline!R201</f>
        <v>1.0486177663199285</v>
      </c>
      <c r="S221" s="21">
        <f>S201-Baseline!S201</f>
        <v>1.2550855219238883</v>
      </c>
      <c r="T221" s="21">
        <f>T201-Baseline!T201</f>
        <v>1.444189798953964</v>
      </c>
      <c r="U221" s="21">
        <f>U201-Baseline!U201</f>
        <v>1.6170225363013238</v>
      </c>
      <c r="V221" s="21">
        <f>V201-Baseline!V201</f>
        <v>1.7746167505217869</v>
      </c>
      <c r="W221" s="21">
        <f>W201-Baseline!W201</f>
        <v>1.917949558766054</v>
      </c>
      <c r="X221" s="21">
        <f>X201-Baseline!X201</f>
        <v>2.0479449001159686</v>
      </c>
      <c r="Y221" s="21">
        <f>Y201-Baseline!Y201</f>
        <v>2.1654761308454233</v>
      </c>
      <c r="Z221" s="21">
        <f>Z201-Baseline!Z201</f>
        <v>2.2713686130896988</v>
      </c>
      <c r="AA221" s="21">
        <f>AA201-Baseline!AA201</f>
        <v>2.3664021550298493</v>
      </c>
      <c r="AB221" s="21">
        <f>AB201-Baseline!AB201</f>
        <v>2.4513131603627833</v>
      </c>
      <c r="AC221" s="21">
        <f>AC201-Baseline!AC201</f>
        <v>2.5260186820119159</v>
      </c>
      <c r="AD221" s="21">
        <f>AD201-Baseline!AD201</f>
        <v>2.5109376420136584</v>
      </c>
      <c r="AE221" s="21">
        <f>AE201-Baseline!AE201</f>
        <v>2.496079542423228</v>
      </c>
      <c r="AF221" s="21">
        <f>AF201-Baseline!AF201</f>
        <v>2.4813916789547861</v>
      </c>
      <c r="AG221" s="21">
        <f>AG201-Baseline!AG201</f>
        <v>2.4668484997142812</v>
      </c>
      <c r="AH221" s="21">
        <f>AH201-Baseline!AH201</f>
        <v>2.4524581532690419</v>
      </c>
      <c r="AI221" s="21">
        <f>AI201-Baseline!AI201</f>
        <v>2.4382743298023897</v>
      </c>
      <c r="AJ221" s="21">
        <f>AJ201-Baseline!AJ201</f>
        <v>2.4358832804953892</v>
      </c>
      <c r="AK221" s="21">
        <f>AK201-Baseline!AK201</f>
        <v>2.4335940123485393</v>
      </c>
      <c r="AL221" s="21">
        <f>AL201-Baseline!AL201</f>
        <v>2.4314148853126234</v>
      </c>
      <c r="AM221" s="21">
        <f>AM201-Baseline!AM201</f>
        <v>2.4293557588738039</v>
      </c>
      <c r="AN221" s="21">
        <f>AN201-Baseline!AN201</f>
        <v>2.427423348094969</v>
      </c>
      <c r="AO221" s="21">
        <f>AO201-Baseline!AO201</f>
        <v>2.4256204053990409</v>
      </c>
      <c r="AP221" s="21">
        <f>AP201-Baseline!AP201</f>
        <v>2.4239528774712298</v>
      </c>
      <c r="AQ221" s="21">
        <f>AQ201-Baseline!AQ201</f>
        <v>2.4224268750238771</v>
      </c>
      <c r="AR221" s="21">
        <f>AR201-Baseline!AR201</f>
        <v>2.4210478599162357</v>
      </c>
      <c r="AS221" s="21">
        <f>AS201-Baseline!AS201</f>
        <v>2.4198207342277733</v>
      </c>
      <c r="AT221" s="21">
        <f>AT201-Baseline!AT201</f>
        <v>2.4187503453852095</v>
      </c>
      <c r="AU221" s="21">
        <f>AU201-Baseline!AU201</f>
        <v>2.417841797879138</v>
      </c>
      <c r="AV221" s="21">
        <f>AV201-Baseline!AV201</f>
        <v>2.4170999178320969</v>
      </c>
      <c r="AW221" s="21">
        <f>AW201-Baseline!AW201</f>
        <v>2.416529363426978</v>
      </c>
      <c r="AX221" s="21">
        <f>AX201-Baseline!AX201</f>
        <v>2.4161347114610869</v>
      </c>
      <c r="AY221" s="21">
        <f>AY201-Baseline!AY201</f>
        <v>2.4159204228715225</v>
      </c>
      <c r="AZ221" s="21">
        <f>AZ201-Baseline!AZ201</f>
        <v>2.4158908867118392</v>
      </c>
      <c r="BA221" s="21">
        <f>BA201-Baseline!BA201</f>
        <v>2.4160504100826614</v>
      </c>
      <c r="BB221" s="21">
        <f>BB201-Baseline!BB201</f>
        <v>2.4161446950099563</v>
      </c>
    </row>
    <row r="222" spans="1:54" outlineLevel="2">
      <c r="A222" s="479"/>
      <c r="B222" s="150" t="s">
        <v>502</v>
      </c>
      <c r="C222" s="19"/>
      <c r="D222" s="135" t="s">
        <v>391</v>
      </c>
      <c r="E222" s="21">
        <f>E202-Baseline!E202</f>
        <v>-0.14641410052670523</v>
      </c>
      <c r="F222" s="21">
        <f>F202-Baseline!F202</f>
        <v>9.3120939342924203E-2</v>
      </c>
      <c r="G222" s="21">
        <f>G202-Baseline!G202</f>
        <v>0.34706297231537064</v>
      </c>
      <c r="H222" s="21">
        <f>H202-Baseline!H202</f>
        <v>0.61054119145225627</v>
      </c>
      <c r="I222" s="21">
        <f>I202-Baseline!I202</f>
        <v>0.88613990420100208</v>
      </c>
      <c r="J222" s="21">
        <f>J202-Baseline!J202</f>
        <v>1.3459326172990487</v>
      </c>
      <c r="K222" s="21">
        <f>K202-Baseline!K202</f>
        <v>1.7206320651730991</v>
      </c>
      <c r="L222" s="21">
        <f>L202-Baseline!L202</f>
        <v>2.0669906741553419</v>
      </c>
      <c r="M222" s="21">
        <f>M202-Baseline!M202</f>
        <v>2.3866937222863314</v>
      </c>
      <c r="N222" s="21">
        <f>N202-Baseline!N202</f>
        <v>2.6813386822932657</v>
      </c>
      <c r="O222" s="21">
        <f>O202-Baseline!O202</f>
        <v>2.952439543890975</v>
      </c>
      <c r="P222" s="21">
        <f>P202-Baseline!P202</f>
        <v>3.2014308535381772</v>
      </c>
      <c r="Q222" s="21">
        <f>Q202-Baseline!Q202</f>
        <v>3.4296714627827427</v>
      </c>
      <c r="R222" s="21">
        <f>R202-Baseline!R202</f>
        <v>3.6384484230231919</v>
      </c>
      <c r="S222" s="21">
        <f>S202-Baseline!S202</f>
        <v>3.8281116915691697</v>
      </c>
      <c r="T222" s="21">
        <f>T202-Baseline!T202</f>
        <v>4.0006943533588952</v>
      </c>
      <c r="U222" s="21">
        <f>U202-Baseline!U202</f>
        <v>4.1572878209283317</v>
      </c>
      <c r="V222" s="21">
        <f>V202-Baseline!V202</f>
        <v>4.2989246271302477</v>
      </c>
      <c r="W222" s="21">
        <f>W202-Baseline!W202</f>
        <v>4.4265814511137336</v>
      </c>
      <c r="X222" s="21">
        <f>X202-Baseline!X202</f>
        <v>4.5411818248035587</v>
      </c>
      <c r="Y222" s="21">
        <f>Y202-Baseline!Y202</f>
        <v>4.6435987479025584</v>
      </c>
      <c r="Z222" s="21">
        <f>Z202-Baseline!Z202</f>
        <v>4.7346572637464774</v>
      </c>
      <c r="AA222" s="21">
        <f>AA202-Baseline!AA202</f>
        <v>4.8151369083643942</v>
      </c>
      <c r="AB222" s="21">
        <f>AB202-Baseline!AB202</f>
        <v>4.885773851571507</v>
      </c>
      <c r="AC222" s="21">
        <f>AC202-Baseline!AC202</f>
        <v>4.9449284668234554</v>
      </c>
      <c r="AD222" s="21">
        <f>AD202-Baseline!AD202</f>
        <v>4.91439870864901</v>
      </c>
      <c r="AE222" s="21">
        <f>AE202-Baseline!AE202</f>
        <v>4.8840442343972583</v>
      </c>
      <c r="AF222" s="21">
        <f>AF202-Baseline!AF202</f>
        <v>4.8537161371340254</v>
      </c>
      <c r="AG222" s="21">
        <f>AG202-Baseline!AG202</f>
        <v>4.8233467590533046</v>
      </c>
      <c r="AH222" s="21">
        <f>AH202-Baseline!AH202</f>
        <v>4.7929692349623352</v>
      </c>
      <c r="AI222" s="21">
        <f>AI202-Baseline!AI202</f>
        <v>4.7627531580463689</v>
      </c>
      <c r="AJ222" s="21">
        <f>AJ202-Baseline!AJ202</f>
        <v>4.7554610749955586</v>
      </c>
      <c r="AK222" s="21">
        <f>AK202-Baseline!AK202</f>
        <v>4.7480980345975183</v>
      </c>
      <c r="AL222" s="21">
        <f>AL202-Baseline!AL202</f>
        <v>4.7406916131123467</v>
      </c>
      <c r="AM222" s="21">
        <f>AM202-Baseline!AM202</f>
        <v>4.7332737786779191</v>
      </c>
      <c r="AN222" s="21">
        <f>AN202-Baseline!AN202</f>
        <v>4.725866924990207</v>
      </c>
      <c r="AO222" s="21">
        <f>AO202-Baseline!AO202</f>
        <v>4.7184814964902522</v>
      </c>
      <c r="AP222" s="21">
        <f>AP202-Baseline!AP202</f>
        <v>4.7111373265000829</v>
      </c>
      <c r="AQ222" s="21">
        <f>AQ202-Baseline!AQ202</f>
        <v>4.7038547337833876</v>
      </c>
      <c r="AR222" s="21">
        <f>AR202-Baseline!AR202</f>
        <v>4.6966518627743525</v>
      </c>
      <c r="AS222" s="21">
        <f>AS202-Baseline!AS202</f>
        <v>4.6895451252576272</v>
      </c>
      <c r="AT222" s="21">
        <f>AT202-Baseline!AT202</f>
        <v>4.6825507312575496</v>
      </c>
      <c r="AU222" s="21">
        <f>AU202-Baseline!AU202</f>
        <v>4.675685411212374</v>
      </c>
      <c r="AV222" s="21">
        <f>AV202-Baseline!AV202</f>
        <v>4.6689650532693214</v>
      </c>
      <c r="AW222" s="21">
        <f>AW202-Baseline!AW202</f>
        <v>4.6624048802398868</v>
      </c>
      <c r="AX222" s="21">
        <f>AX202-Baseline!AX202</f>
        <v>4.6560197330340927</v>
      </c>
      <c r="AY222" s="21">
        <f>AY202-Baseline!AY202</f>
        <v>4.6498240925823566</v>
      </c>
      <c r="AZ222" s="21">
        <f>AZ202-Baseline!AZ202</f>
        <v>4.6438320746049726</v>
      </c>
      <c r="BA222" s="21">
        <f>BA202-Baseline!BA202</f>
        <v>4.6380573748506038</v>
      </c>
      <c r="BB222" s="21">
        <f>BB202-Baseline!BB202</f>
        <v>4.6319751142309293</v>
      </c>
    </row>
    <row r="223" spans="1:54" outlineLevel="2">
      <c r="B223" s="19"/>
      <c r="C223" s="19"/>
      <c r="D223" s="19"/>
      <c r="E223" s="15"/>
    </row>
    <row r="224" spans="1:54" outlineLevel="2">
      <c r="A224" s="477" t="s">
        <v>503</v>
      </c>
      <c r="B224" s="150" t="s">
        <v>500</v>
      </c>
      <c r="C224" s="19"/>
      <c r="D224" s="135" t="s">
        <v>391</v>
      </c>
      <c r="E224" s="21">
        <f>E204-Baseline!E204</f>
        <v>-0.14641410052669812</v>
      </c>
      <c r="F224" s="21">
        <f>F204-Baseline!F204</f>
        <v>-0.33338494626488568</v>
      </c>
      <c r="G224" s="21">
        <f>G204-Baseline!G204</f>
        <v>-0.54396366164782251</v>
      </c>
      <c r="H224" s="21">
        <f>H204-Baseline!H204</f>
        <v>-0.76644140521267445</v>
      </c>
      <c r="I224" s="21">
        <f>I204-Baseline!I204</f>
        <v>-0.97951933715407336</v>
      </c>
      <c r="J224" s="21">
        <f>J204-Baseline!J204</f>
        <v>-0.99422928993064374</v>
      </c>
      <c r="K224" s="21">
        <f>K204-Baseline!K204</f>
        <v>-0.63058221012730087</v>
      </c>
      <c r="L224" s="21">
        <f>L204-Baseline!L204</f>
        <v>9.1181896442435573E-2</v>
      </c>
      <c r="M224" s="21">
        <f>M204-Baseline!M204</f>
        <v>1.1435513682210967</v>
      </c>
      <c r="N224" s="21">
        <f>N204-Baseline!N204</f>
        <v>2.4924048154514935</v>
      </c>
      <c r="O224" s="21">
        <f>O204-Baseline!O204</f>
        <v>4.1218272749352423</v>
      </c>
      <c r="P224" s="21">
        <f>P204-Baseline!P204</f>
        <v>6.0089475390592497</v>
      </c>
      <c r="Q224" s="21">
        <f>Q204-Baseline!Q204</f>
        <v>8.1322835908079583</v>
      </c>
      <c r="R224" s="21">
        <f>R204-Baseline!R204</f>
        <v>10.479230003925352</v>
      </c>
      <c r="S224" s="21">
        <f>S204-Baseline!S204</f>
        <v>13.023146721351395</v>
      </c>
      <c r="T224" s="21">
        <f>T204-Baseline!T204</f>
        <v>15.746298292199299</v>
      </c>
      <c r="U224" s="21">
        <f>U204-Baseline!U204</f>
        <v>18.632066366422123</v>
      </c>
      <c r="V224" s="21">
        <f>V204-Baseline!V204</f>
        <v>21.671832843596917</v>
      </c>
      <c r="W224" s="21">
        <f>W204-Baseline!W204</f>
        <v>24.843948428330009</v>
      </c>
      <c r="X224" s="21">
        <f>X204-Baseline!X204</f>
        <v>28.141458057777299</v>
      </c>
      <c r="Y224" s="21">
        <f>Y204-Baseline!Y204</f>
        <v>31.544849927858422</v>
      </c>
      <c r="Z224" s="21">
        <f>Z204-Baseline!Z204</f>
        <v>35.048639230922845</v>
      </c>
      <c r="AA224" s="21">
        <f>AA204-Baseline!AA204</f>
        <v>38.641493479365067</v>
      </c>
      <c r="AB224" s="21">
        <f>AB204-Baseline!AB204</f>
        <v>42.31284440465754</v>
      </c>
      <c r="AC224" s="21">
        <f>AC204-Baseline!AC204</f>
        <v>46.051474601545465</v>
      </c>
      <c r="AD224" s="21">
        <f>AD204-Baseline!AD204</f>
        <v>49.76766032320586</v>
      </c>
      <c r="AE224" s="21">
        <f>AE204-Baseline!AE204</f>
        <v>53.462025519269673</v>
      </c>
      <c r="AF224" s="21">
        <f>AF204-Baseline!AF204</f>
        <v>57.134439292534353</v>
      </c>
      <c r="AG224" s="21">
        <f>AG204-Baseline!AG204</f>
        <v>60.784864419642531</v>
      </c>
      <c r="AH224" s="21">
        <f>AH204-Baseline!AH204</f>
        <v>64.413368735673203</v>
      </c>
      <c r="AI224" s="21">
        <f>AI204-Baseline!AI204</f>
        <v>68.020152817408871</v>
      </c>
      <c r="AJ224" s="21">
        <f>AJ204-Baseline!AJ204</f>
        <v>71.622595260711819</v>
      </c>
      <c r="AK224" s="21">
        <f>AK204-Baseline!AK204</f>
        <v>75.220669330242231</v>
      </c>
      <c r="AL224" s="21">
        <f>AL204-Baseline!AL204</f>
        <v>78.814395887958085</v>
      </c>
      <c r="AM224" s="21">
        <f>AM204-Baseline!AM204</f>
        <v>82.403821616141727</v>
      </c>
      <c r="AN224" s="21">
        <f>AN204-Baseline!AN204</f>
        <v>85.989003114734032</v>
      </c>
      <c r="AO224" s="21">
        <f>AO204-Baseline!AO204</f>
        <v>89.57000004963993</v>
      </c>
      <c r="AP224" s="21">
        <f>AP204-Baseline!AP204</f>
        <v>93.146886460893711</v>
      </c>
      <c r="AQ224" s="21">
        <f>AQ204-Baseline!AQ204</f>
        <v>96.719752858731681</v>
      </c>
      <c r="AR224" s="21">
        <f>AR204-Baseline!AR204</f>
        <v>100.2887011137941</v>
      </c>
      <c r="AS224" s="21">
        <f>AS204-Baseline!AS204</f>
        <v>103.85384338816925</v>
      </c>
      <c r="AT224" s="21">
        <f>AT204-Baseline!AT204</f>
        <v>107.41530286060333</v>
      </c>
      <c r="AU224" s="21">
        <f>AU204-Baseline!AU204</f>
        <v>110.97321439128427</v>
      </c>
      <c r="AV224" s="21">
        <f>AV204-Baseline!AV204</f>
        <v>114.52772364719976</v>
      </c>
      <c r="AW224" s="21">
        <f>AW204-Baseline!AW204</f>
        <v>118.07898643791941</v>
      </c>
      <c r="AX224" s="21">
        <f>AX204-Baseline!AX204</f>
        <v>121.62716864197546</v>
      </c>
      <c r="AY224" s="21">
        <f>AY204-Baseline!AY204</f>
        <v>125.17244603228892</v>
      </c>
      <c r="AZ224" s="21">
        <f>AZ204-Baseline!AZ204</f>
        <v>128.71500400988339</v>
      </c>
      <c r="BA224" s="21">
        <f>BA204-Baseline!BA204</f>
        <v>132.25503730416494</v>
      </c>
      <c r="BB224" s="21">
        <f>BB204-Baseline!BB204</f>
        <v>135.79234970985249</v>
      </c>
    </row>
    <row r="225" spans="1:54" outlineLevel="2">
      <c r="A225" s="478"/>
      <c r="B225" s="150" t="s">
        <v>501</v>
      </c>
      <c r="C225" s="19"/>
      <c r="D225" s="135" t="s">
        <v>391</v>
      </c>
      <c r="E225" s="21">
        <f>E205-Baseline!E205</f>
        <v>-0.14641410052670523</v>
      </c>
      <c r="F225" s="21">
        <f>F205-Baseline!F205</f>
        <v>-0.61453474276744657</v>
      </c>
      <c r="G225" s="21">
        <f>G205-Baseline!G205</f>
        <v>-1.3821256641148807</v>
      </c>
      <c r="H225" s="21">
        <f>H205-Baseline!H205</f>
        <v>-2.4319910395259257</v>
      </c>
      <c r="I225" s="21">
        <f>I205-Baseline!I205</f>
        <v>-3.7445197346920054</v>
      </c>
      <c r="J225" s="21">
        <f>J205-Baseline!J205</f>
        <v>-5.1281954873465736</v>
      </c>
      <c r="K225" s="21">
        <f>K205-Baseline!K205</f>
        <v>-6.118724828190949</v>
      </c>
      <c r="L225" s="21">
        <f>L205-Baseline!L205</f>
        <v>-6.7447283096074671</v>
      </c>
      <c r="M225" s="21">
        <f>M205-Baseline!M205</f>
        <v>-7.0331405507594695</v>
      </c>
      <c r="N225" s="21">
        <f>N205-Baseline!N205</f>
        <v>-7.0092980846307</v>
      </c>
      <c r="O225" s="21">
        <f>O205-Baseline!O205</f>
        <v>-6.6970228723965306</v>
      </c>
      <c r="P225" s="21">
        <f>P205-Baseline!P205</f>
        <v>-6.1187017904019285</v>
      </c>
      <c r="Q225" s="21">
        <f>Q205-Baseline!Q205</f>
        <v>-5.2953623575245388</v>
      </c>
      <c r="R225" s="21">
        <f>R205-Baseline!R205</f>
        <v>-4.2467445912046173</v>
      </c>
      <c r="S225" s="21">
        <f>S205-Baseline!S205</f>
        <v>-2.991659069280729</v>
      </c>
      <c r="T225" s="21">
        <f>T205-Baseline!T205</f>
        <v>-1.5474692703267579</v>
      </c>
      <c r="U225" s="21">
        <f>U205-Baseline!U205</f>
        <v>6.955326597454814E-2</v>
      </c>
      <c r="V225" s="21">
        <f>V205-Baseline!V205</f>
        <v>1.8441700164963208</v>
      </c>
      <c r="W225" s="21">
        <f>W205-Baseline!W205</f>
        <v>3.7621195752623748</v>
      </c>
      <c r="X225" s="21">
        <f>X205-Baseline!X205</f>
        <v>5.8100644753783399</v>
      </c>
      <c r="Y225" s="21">
        <f>Y205-Baseline!Y205</f>
        <v>7.9755406062237739</v>
      </c>
      <c r="Z225" s="21">
        <f>Z205-Baseline!Z205</f>
        <v>10.246909219313522</v>
      </c>
      <c r="AA225" s="21">
        <f>AA205-Baseline!AA205</f>
        <v>12.613311374343425</v>
      </c>
      <c r="AB225" s="21">
        <f>AB205-Baseline!AB205</f>
        <v>15.06462453470624</v>
      </c>
      <c r="AC225" s="21">
        <f>AC205-Baseline!AC205</f>
        <v>17.590643216718149</v>
      </c>
      <c r="AD225" s="21">
        <f>AD205-Baseline!AD205</f>
        <v>20.101580858731722</v>
      </c>
      <c r="AE225" s="21">
        <f>AE205-Baseline!AE205</f>
        <v>22.59766040115494</v>
      </c>
      <c r="AF225" s="21">
        <f>AF205-Baseline!AF205</f>
        <v>25.079052080109705</v>
      </c>
      <c r="AG225" s="21">
        <f>AG205-Baseline!AG205</f>
        <v>27.545900579823979</v>
      </c>
      <c r="AH225" s="21">
        <f>AH205-Baseline!AH205</f>
        <v>29.998358733093028</v>
      </c>
      <c r="AI225" s="21">
        <f>AI205-Baseline!AI205</f>
        <v>32.436633062895453</v>
      </c>
      <c r="AJ225" s="21">
        <f>AJ205-Baseline!AJ205</f>
        <v>34.872516343390885</v>
      </c>
      <c r="AK225" s="21">
        <f>AK205-Baseline!AK205</f>
        <v>37.306110355739406</v>
      </c>
      <c r="AL225" s="21">
        <f>AL205-Baseline!AL205</f>
        <v>39.737525241052026</v>
      </c>
      <c r="AM225" s="21">
        <f>AM205-Baseline!AM205</f>
        <v>42.166880999925866</v>
      </c>
      <c r="AN225" s="21">
        <f>AN205-Baseline!AN205</f>
        <v>44.594304348020842</v>
      </c>
      <c r="AO225" s="21">
        <f>AO205-Baseline!AO205</f>
        <v>47.0199247534199</v>
      </c>
      <c r="AP225" s="21">
        <f>AP205-Baseline!AP205</f>
        <v>49.443877630891166</v>
      </c>
      <c r="AQ225" s="21">
        <f>AQ205-Baseline!AQ205</f>
        <v>51.866304505914968</v>
      </c>
      <c r="AR225" s="21">
        <f>AR205-Baseline!AR205</f>
        <v>54.287352365831225</v>
      </c>
      <c r="AS225" s="21">
        <f>AS205-Baseline!AS205</f>
        <v>56.707173100058981</v>
      </c>
      <c r="AT225" s="21">
        <f>AT205-Baseline!AT205</f>
        <v>59.125923445444187</v>
      </c>
      <c r="AU225" s="21">
        <f>AU205-Baseline!AU205</f>
        <v>61.543765243323264</v>
      </c>
      <c r="AV225" s="21">
        <f>AV205-Baseline!AV205</f>
        <v>63.960865161155311</v>
      </c>
      <c r="AW225" s="21">
        <f>AW205-Baseline!AW205</f>
        <v>66.377394524582314</v>
      </c>
      <c r="AX225" s="21">
        <f>AX205-Baseline!AX205</f>
        <v>68.793529236043355</v>
      </c>
      <c r="AY225" s="21">
        <f>AY205-Baseline!AY205</f>
        <v>71.209449658914878</v>
      </c>
      <c r="AZ225" s="21">
        <f>AZ205-Baseline!AZ205</f>
        <v>73.625340545626727</v>
      </c>
      <c r="BA225" s="21">
        <f>BA205-Baseline!BA205</f>
        <v>76.041390955709403</v>
      </c>
      <c r="BB225" s="21">
        <f>BB205-Baseline!BB205</f>
        <v>78.457535650719251</v>
      </c>
    </row>
    <row r="226" spans="1:54" outlineLevel="2">
      <c r="A226" s="479"/>
      <c r="B226" s="150" t="s">
        <v>502</v>
      </c>
      <c r="C226" s="19"/>
      <c r="D226" s="135" t="s">
        <v>391</v>
      </c>
      <c r="E226" s="21">
        <f>E206-Baseline!E206</f>
        <v>-0.14641410052670523</v>
      </c>
      <c r="F226" s="21">
        <f>F206-Baseline!F206</f>
        <v>-5.3293161183788129E-2</v>
      </c>
      <c r="G226" s="21">
        <f>G206-Baseline!G206</f>
        <v>0.2937698111315683</v>
      </c>
      <c r="H226" s="21">
        <f>H206-Baseline!H206</f>
        <v>0.90431100258382457</v>
      </c>
      <c r="I226" s="21">
        <f>I206-Baseline!I206</f>
        <v>1.7904509067848267</v>
      </c>
      <c r="J226" s="21">
        <f>J206-Baseline!J206</f>
        <v>3.1363835240838966</v>
      </c>
      <c r="K226" s="21">
        <f>K206-Baseline!K206</f>
        <v>4.8570155892570028</v>
      </c>
      <c r="L226" s="21">
        <f>L206-Baseline!L206</f>
        <v>6.924006263412366</v>
      </c>
      <c r="M226" s="21">
        <f>M206-Baseline!M206</f>
        <v>9.3106999856987045</v>
      </c>
      <c r="N226" s="21">
        <f>N206-Baseline!N206</f>
        <v>11.992038667991949</v>
      </c>
      <c r="O226" s="21">
        <f>O206-Baseline!O206</f>
        <v>14.944478211882938</v>
      </c>
      <c r="P226" s="21">
        <f>P206-Baseline!P206</f>
        <v>18.145909065421165</v>
      </c>
      <c r="Q226" s="21">
        <f>Q206-Baseline!Q206</f>
        <v>21.575580528203886</v>
      </c>
      <c r="R226" s="21">
        <f>R206-Baseline!R206</f>
        <v>25.214028951227078</v>
      </c>
      <c r="S226" s="21">
        <f>S206-Baseline!S206</f>
        <v>29.042140642796198</v>
      </c>
      <c r="T226" s="21">
        <f>T206-Baseline!T206</f>
        <v>33.042834996155079</v>
      </c>
      <c r="U226" s="21">
        <f>U206-Baseline!U206</f>
        <v>37.200122817083411</v>
      </c>
      <c r="V226" s="21">
        <f>V206-Baseline!V206</f>
        <v>41.499047444213602</v>
      </c>
      <c r="W226" s="21">
        <f>W206-Baseline!W206</f>
        <v>45.92562889532735</v>
      </c>
      <c r="X226" s="21">
        <f>X206-Baseline!X206</f>
        <v>50.466810720130866</v>
      </c>
      <c r="Y226" s="21">
        <f>Y206-Baseline!Y206</f>
        <v>55.110409468033367</v>
      </c>
      <c r="Z226" s="21">
        <f>Z206-Baseline!Z206</f>
        <v>59.845066731779752</v>
      </c>
      <c r="AA226" s="21">
        <f>AA206-Baseline!AA206</f>
        <v>64.660203640144118</v>
      </c>
      <c r="AB226" s="21">
        <f>AB206-Baseline!AB206</f>
        <v>69.545977491715576</v>
      </c>
      <c r="AC226" s="21">
        <f>AC206-Baseline!AC206</f>
        <v>74.490905958538974</v>
      </c>
      <c r="AD226" s="21">
        <f>AD206-Baseline!AD206</f>
        <v>79.405304667188034</v>
      </c>
      <c r="AE226" s="21">
        <f>AE206-Baseline!AE206</f>
        <v>84.289348901585299</v>
      </c>
      <c r="AF226" s="21">
        <f>AF206-Baseline!AF206</f>
        <v>89.143065038719442</v>
      </c>
      <c r="AG226" s="21">
        <f>AG206-Baseline!AG206</f>
        <v>93.966411797772707</v>
      </c>
      <c r="AH226" s="21">
        <f>AH206-Baseline!AH206</f>
        <v>98.759381032735064</v>
      </c>
      <c r="AI226" s="21">
        <f>AI206-Baseline!AI206</f>
        <v>103.52213419078134</v>
      </c>
      <c r="AJ226" s="21">
        <f>AJ206-Baseline!AJ206</f>
        <v>108.27759526577688</v>
      </c>
      <c r="AK226" s="21">
        <f>AK206-Baseline!AK206</f>
        <v>113.02569330037454</v>
      </c>
      <c r="AL226" s="21">
        <f>AL206-Baseline!AL206</f>
        <v>117.76638491348695</v>
      </c>
      <c r="AM226" s="21">
        <f>AM206-Baseline!AM206</f>
        <v>122.49965869216476</v>
      </c>
      <c r="AN226" s="21">
        <f>AN206-Baseline!AN206</f>
        <v>127.22552561715497</v>
      </c>
      <c r="AO226" s="21">
        <f>AO206-Baseline!AO206</f>
        <v>131.94400711364506</v>
      </c>
      <c r="AP226" s="21">
        <f>AP206-Baseline!AP206</f>
        <v>136.65514444014502</v>
      </c>
      <c r="AQ226" s="21">
        <f>AQ206-Baseline!AQ206</f>
        <v>141.3589991739284</v>
      </c>
      <c r="AR226" s="21">
        <f>AR206-Baseline!AR206</f>
        <v>146.05565103670278</v>
      </c>
      <c r="AS226" s="21">
        <f>AS206-Baseline!AS206</f>
        <v>150.74519616196039</v>
      </c>
      <c r="AT226" s="21">
        <f>AT206-Baseline!AT206</f>
        <v>155.427746893218</v>
      </c>
      <c r="AU226" s="21">
        <f>AU206-Baseline!AU206</f>
        <v>160.1034323044305</v>
      </c>
      <c r="AV226" s="21">
        <f>AV206-Baseline!AV206</f>
        <v>164.7723973576999</v>
      </c>
      <c r="AW226" s="21">
        <f>AW206-Baseline!AW206</f>
        <v>169.43480223793972</v>
      </c>
      <c r="AX226" s="21">
        <f>AX206-Baseline!AX206</f>
        <v>174.09082197097382</v>
      </c>
      <c r="AY226" s="21">
        <f>AY206-Baseline!AY206</f>
        <v>178.74064606355614</v>
      </c>
      <c r="AZ226" s="21">
        <f>AZ206-Baseline!AZ206</f>
        <v>183.38447813816106</v>
      </c>
      <c r="BA226" s="21">
        <f>BA206-Baseline!BA206</f>
        <v>188.02253551301169</v>
      </c>
      <c r="BB226" s="21">
        <f>BB206-Baseline!BB206</f>
        <v>192.65451062724264</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t="s">
        <v>508</v>
      </c>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7">
    <mergeCell ref="A19:B19"/>
    <mergeCell ref="I2:U2"/>
    <mergeCell ref="I3:N4"/>
    <mergeCell ref="P3:U4"/>
    <mergeCell ref="I5:N18"/>
    <mergeCell ref="P5:U18"/>
    <mergeCell ref="I20:N20"/>
    <mergeCell ref="P20:U20"/>
    <mergeCell ref="I21:N45"/>
    <mergeCell ref="P21:U45"/>
    <mergeCell ref="B23:G23"/>
    <mergeCell ref="D30:G30"/>
    <mergeCell ref="AX51:BB51"/>
    <mergeCell ref="A54:A64"/>
    <mergeCell ref="Y51:AC51"/>
    <mergeCell ref="AD51:AH51"/>
    <mergeCell ref="A66:A71"/>
    <mergeCell ref="E51:I51"/>
    <mergeCell ref="J51:N51"/>
    <mergeCell ref="O51:S51"/>
    <mergeCell ref="T51:X51"/>
    <mergeCell ref="A186:A187"/>
    <mergeCell ref="A204:A206"/>
    <mergeCell ref="AI51:AM51"/>
    <mergeCell ref="AN51:AR51"/>
    <mergeCell ref="AS51:AW51"/>
    <mergeCell ref="A75:A77"/>
    <mergeCell ref="A143:A154"/>
    <mergeCell ref="A158:A169"/>
    <mergeCell ref="A172:A174"/>
    <mergeCell ref="A176:A178"/>
    <mergeCell ref="A224:A226"/>
    <mergeCell ref="A190:A198"/>
    <mergeCell ref="A200:A202"/>
    <mergeCell ref="A210:A218"/>
    <mergeCell ref="A220:A222"/>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81BB4B06-3A4F-462B-8656-AE6E2398DEDF}">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33" sqref="A33"/>
    </sheetView>
  </sheetViews>
  <sheetFormatPr defaultRowHeight="13.5"/>
  <cols>
    <col min="1" max="1" width="22" customWidth="1"/>
  </cols>
  <sheetData>
    <row r="1" spans="1:19">
      <c r="A1" s="4" t="s">
        <v>509</v>
      </c>
    </row>
    <row r="2" spans="1:19">
      <c r="A2" s="475" t="s">
        <v>510</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5" spans="1:19" ht="14" thickBot="1"/>
    <row r="6" spans="1:19" ht="16" thickBot="1">
      <c r="G6" s="480" t="s">
        <v>567</v>
      </c>
      <c r="H6" s="480"/>
      <c r="I6" s="480"/>
      <c r="J6" s="480"/>
      <c r="K6" s="481"/>
    </row>
    <row r="7" spans="1:19" ht="14.5">
      <c r="G7" s="316">
        <v>2027</v>
      </c>
      <c r="H7" s="317">
        <v>2028</v>
      </c>
      <c r="I7" s="317">
        <v>2029</v>
      </c>
      <c r="J7" s="317">
        <v>2030</v>
      </c>
      <c r="K7" s="318">
        <v>2031</v>
      </c>
    </row>
    <row r="8" spans="1:19">
      <c r="A8" s="319" t="s">
        <v>568</v>
      </c>
      <c r="B8" s="319" t="s">
        <v>569</v>
      </c>
      <c r="C8" s="319" t="s">
        <v>570</v>
      </c>
      <c r="D8" s="319" t="s">
        <v>571</v>
      </c>
      <c r="E8" s="319" t="s">
        <v>572</v>
      </c>
      <c r="F8" s="319" t="s">
        <v>391</v>
      </c>
      <c r="G8" s="319">
        <v>7.0648080714430241</v>
      </c>
      <c r="H8" s="319">
        <v>7.4682257211738978</v>
      </c>
      <c r="I8" s="319">
        <v>7.9298661016839249</v>
      </c>
      <c r="J8" s="319">
        <v>8.3992057342572366</v>
      </c>
      <c r="K8" s="319">
        <v>8.8134552289692181</v>
      </c>
    </row>
    <row r="9" spans="1:19">
      <c r="B9" s="319" t="s">
        <v>308</v>
      </c>
      <c r="C9" s="319" t="s">
        <v>573</v>
      </c>
      <c r="D9" s="319" t="s">
        <v>571</v>
      </c>
      <c r="E9" s="319" t="s">
        <v>572</v>
      </c>
      <c r="F9" s="319" t="s">
        <v>391</v>
      </c>
      <c r="G9" s="319">
        <v>0.69812729934012863</v>
      </c>
      <c r="H9" s="319">
        <v>0.77226473594161138</v>
      </c>
      <c r="I9" s="319">
        <v>0.85506398999796218</v>
      </c>
      <c r="J9" s="319">
        <v>0.93807015404825478</v>
      </c>
      <c r="K9" s="319">
        <v>1.0163056726172841</v>
      </c>
    </row>
    <row r="10" spans="1:19">
      <c r="A10" s="319" t="s">
        <v>568</v>
      </c>
      <c r="B10" s="319" t="s">
        <v>568</v>
      </c>
      <c r="C10" s="319" t="s">
        <v>570</v>
      </c>
      <c r="D10" s="319" t="s">
        <v>574</v>
      </c>
      <c r="E10" s="319"/>
      <c r="F10" s="319" t="s">
        <v>575</v>
      </c>
      <c r="G10" s="321">
        <v>27.879999999999995</v>
      </c>
      <c r="H10" s="321">
        <v>27.879999999999992</v>
      </c>
      <c r="I10" s="321">
        <v>27.879999999999995</v>
      </c>
      <c r="J10" s="321">
        <v>27.879999999999995</v>
      </c>
      <c r="K10" s="321">
        <v>27.879999999999995</v>
      </c>
    </row>
    <row r="11" spans="1:19">
      <c r="B11" s="319" t="s">
        <v>308</v>
      </c>
      <c r="C11" s="319" t="s">
        <v>573</v>
      </c>
      <c r="D11" s="319" t="s">
        <v>574</v>
      </c>
      <c r="E11" s="319"/>
      <c r="F11" s="319" t="s">
        <v>575</v>
      </c>
      <c r="G11" s="321">
        <v>1461.6963732853708</v>
      </c>
      <c r="H11" s="321">
        <v>1461.6963732853696</v>
      </c>
      <c r="I11" s="321">
        <v>1461.6963732853706</v>
      </c>
      <c r="J11" s="321">
        <v>1461.6963732853706</v>
      </c>
      <c r="K11" s="321">
        <v>1461.6963732853708</v>
      </c>
    </row>
    <row r="17" spans="1:19">
      <c r="A17" s="4" t="s">
        <v>511</v>
      </c>
    </row>
    <row r="19" spans="1:19">
      <c r="A19" s="4" t="s">
        <v>512</v>
      </c>
    </row>
    <row r="20" spans="1:19">
      <c r="A20" s="475" t="s">
        <v>513</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494</v>
      </c>
      <c r="B23" s="476" t="s">
        <v>514</v>
      </c>
      <c r="C23" s="476"/>
      <c r="D23" s="476"/>
      <c r="E23" s="476"/>
      <c r="F23" s="476"/>
      <c r="G23" s="476"/>
      <c r="H23" s="476"/>
      <c r="I23" s="476"/>
      <c r="J23" s="476"/>
      <c r="K23" s="476"/>
      <c r="L23" s="476"/>
      <c r="M23" s="476"/>
      <c r="N23" s="476"/>
      <c r="O23" s="476"/>
      <c r="P23" s="476"/>
      <c r="Q23" s="476"/>
      <c r="R23" s="476"/>
      <c r="S23" s="476"/>
    </row>
    <row r="24" spans="1:19">
      <c r="A24" s="158" t="s">
        <v>495</v>
      </c>
      <c r="B24" s="476" t="s">
        <v>515</v>
      </c>
      <c r="C24" s="476"/>
      <c r="D24" s="476"/>
      <c r="E24" s="476"/>
      <c r="F24" s="476"/>
      <c r="G24" s="476"/>
      <c r="H24" s="476"/>
      <c r="I24" s="476"/>
      <c r="J24" s="476"/>
      <c r="K24" s="476"/>
      <c r="L24" s="476"/>
      <c r="M24" s="476"/>
      <c r="N24" s="476"/>
      <c r="O24" s="476"/>
      <c r="P24" s="476"/>
      <c r="Q24" s="476"/>
      <c r="R24" s="476"/>
      <c r="S24" s="476"/>
    </row>
    <row r="25" spans="1:19">
      <c r="A25" s="159" t="s">
        <v>397</v>
      </c>
      <c r="B25" s="476" t="s">
        <v>516</v>
      </c>
      <c r="C25" s="476"/>
      <c r="D25" s="476"/>
      <c r="E25" s="476"/>
      <c r="F25" s="476"/>
      <c r="G25" s="476"/>
      <c r="H25" s="476"/>
      <c r="I25" s="476"/>
      <c r="J25" s="476"/>
      <c r="K25" s="476"/>
      <c r="L25" s="476"/>
      <c r="M25" s="476"/>
      <c r="N25" s="476"/>
      <c r="O25" s="476"/>
      <c r="P25" s="476"/>
      <c r="Q25" s="476"/>
      <c r="R25" s="476"/>
      <c r="S25" s="476"/>
    </row>
    <row r="26" spans="1:19">
      <c r="A26" s="159" t="s">
        <v>473</v>
      </c>
      <c r="B26" s="476" t="s">
        <v>516</v>
      </c>
      <c r="C26" s="476"/>
      <c r="D26" s="476"/>
      <c r="E26" s="476"/>
      <c r="F26" s="476"/>
      <c r="G26" s="476"/>
      <c r="H26" s="476"/>
      <c r="I26" s="476"/>
      <c r="J26" s="476"/>
      <c r="K26" s="476"/>
      <c r="L26" s="476"/>
      <c r="M26" s="476"/>
      <c r="N26" s="476"/>
      <c r="O26" s="476"/>
      <c r="P26" s="476"/>
      <c r="Q26" s="476"/>
      <c r="R26" s="476"/>
      <c r="S26" s="476"/>
    </row>
    <row r="27" spans="1:19">
      <c r="A27" s="159" t="s">
        <v>474</v>
      </c>
      <c r="B27" s="476" t="s">
        <v>516</v>
      </c>
      <c r="C27" s="476"/>
      <c r="D27" s="476"/>
      <c r="E27" s="476"/>
      <c r="F27" s="476"/>
      <c r="G27" s="476"/>
      <c r="H27" s="476"/>
      <c r="I27" s="476"/>
      <c r="J27" s="476"/>
      <c r="K27" s="476"/>
      <c r="L27" s="476"/>
      <c r="M27" s="476"/>
      <c r="N27" s="476"/>
      <c r="O27" s="476"/>
      <c r="P27" s="476"/>
      <c r="Q27" s="476"/>
      <c r="R27" s="476"/>
      <c r="S27" s="476"/>
    </row>
    <row r="31" spans="1:19">
      <c r="A31" s="4" t="s">
        <v>517</v>
      </c>
    </row>
    <row r="32" spans="1:19">
      <c r="A32" t="s">
        <v>518</v>
      </c>
    </row>
    <row r="34" spans="1:1">
      <c r="A34" s="4" t="s">
        <v>519</v>
      </c>
    </row>
  </sheetData>
  <mergeCells count="8">
    <mergeCell ref="B26:S26"/>
    <mergeCell ref="B27:S27"/>
    <mergeCell ref="A2:S4"/>
    <mergeCell ref="A20:S21"/>
    <mergeCell ref="B23:S23"/>
    <mergeCell ref="B24:S24"/>
    <mergeCell ref="B25:S25"/>
    <mergeCell ref="G6:K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topLeftCell="A142" zoomScale="70" zoomScaleNormal="70" workbookViewId="0">
      <selection activeCell="C150" sqref="C150: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0" t="s">
        <v>344</v>
      </c>
      <c r="J2" s="441"/>
      <c r="K2" s="441"/>
      <c r="L2" s="441"/>
      <c r="M2" s="441"/>
      <c r="N2" s="441"/>
      <c r="O2" s="441"/>
      <c r="P2" s="441"/>
      <c r="Q2" s="441"/>
      <c r="R2" s="441"/>
      <c r="S2" s="441"/>
      <c r="T2" s="441"/>
      <c r="U2" s="442"/>
    </row>
    <row r="3" spans="1:21" ht="13.5" customHeight="1" outlineLevel="1" thickBot="1">
      <c r="A3" s="3"/>
      <c r="B3" s="7"/>
      <c r="F3" s="24"/>
      <c r="G3" s="10"/>
      <c r="I3" s="443" t="s">
        <v>345</v>
      </c>
      <c r="J3" s="444"/>
      <c r="K3" s="444"/>
      <c r="L3" s="444"/>
      <c r="M3" s="444"/>
      <c r="N3" s="445"/>
      <c r="O3" s="1"/>
      <c r="P3" s="449" t="s">
        <v>346</v>
      </c>
      <c r="Q3" s="450"/>
      <c r="R3" s="450"/>
      <c r="S3" s="450"/>
      <c r="T3" s="450"/>
      <c r="U3" s="451"/>
    </row>
    <row r="4" spans="1:21" ht="56.25" customHeight="1" outlineLevel="1">
      <c r="A4" s="31" t="s">
        <v>163</v>
      </c>
      <c r="B4" s="327" t="s">
        <v>173</v>
      </c>
      <c r="E4" s="53" t="s">
        <v>347</v>
      </c>
      <c r="F4" s="91">
        <v>45632</v>
      </c>
      <c r="G4" s="28"/>
      <c r="H4" s="10"/>
      <c r="I4" s="446"/>
      <c r="J4" s="447"/>
      <c r="K4" s="447"/>
      <c r="L4" s="447"/>
      <c r="M4" s="447"/>
      <c r="N4" s="448"/>
      <c r="P4" s="452"/>
      <c r="Q4" s="453"/>
      <c r="R4" s="453"/>
      <c r="S4" s="453"/>
      <c r="T4" s="453"/>
      <c r="U4" s="454"/>
    </row>
    <row r="5" spans="1:21" outlineLevel="1">
      <c r="A5" s="13" t="s">
        <v>348</v>
      </c>
      <c r="B5" s="88" t="s">
        <v>349</v>
      </c>
      <c r="E5" s="14"/>
      <c r="H5" s="10"/>
      <c r="I5" s="455" t="s">
        <v>174</v>
      </c>
      <c r="J5" s="456"/>
      <c r="K5" s="456"/>
      <c r="L5" s="456"/>
      <c r="M5" s="456"/>
      <c r="N5" s="457"/>
      <c r="P5" s="455" t="s">
        <v>576</v>
      </c>
      <c r="Q5" s="467"/>
      <c r="R5" s="467"/>
      <c r="S5" s="467"/>
      <c r="T5" s="467"/>
      <c r="U5" s="468"/>
    </row>
    <row r="6" spans="1:21" outlineLevel="1">
      <c r="A6" s="13" t="s">
        <v>351</v>
      </c>
      <c r="B6" s="88" t="s">
        <v>352</v>
      </c>
      <c r="E6" s="53" t="s">
        <v>353</v>
      </c>
      <c r="F6" s="90" t="s">
        <v>354</v>
      </c>
      <c r="H6" s="10"/>
      <c r="I6" s="458"/>
      <c r="J6" s="459"/>
      <c r="K6" s="459"/>
      <c r="L6" s="459"/>
      <c r="M6" s="459"/>
      <c r="N6" s="460"/>
      <c r="P6" s="469"/>
      <c r="Q6" s="470"/>
      <c r="R6" s="470"/>
      <c r="S6" s="470"/>
      <c r="T6" s="470"/>
      <c r="U6" s="471"/>
    </row>
    <row r="7" spans="1:21" outlineLevel="1">
      <c r="A7" s="13" t="s">
        <v>355</v>
      </c>
      <c r="B7" s="88" t="s">
        <v>356</v>
      </c>
      <c r="E7" s="14"/>
      <c r="H7" s="10"/>
      <c r="I7" s="458"/>
      <c r="J7" s="459"/>
      <c r="K7" s="459"/>
      <c r="L7" s="459"/>
      <c r="M7" s="459"/>
      <c r="N7" s="460"/>
      <c r="P7" s="469"/>
      <c r="Q7" s="470"/>
      <c r="R7" s="470"/>
      <c r="S7" s="470"/>
      <c r="T7" s="470"/>
      <c r="U7" s="471"/>
    </row>
    <row r="8" spans="1:21" ht="41" outlineLevel="1" thickBot="1">
      <c r="A8" s="34" t="s">
        <v>357</v>
      </c>
      <c r="B8" s="89" t="s">
        <v>358</v>
      </c>
      <c r="E8" s="14"/>
      <c r="H8" s="10"/>
      <c r="I8" s="458"/>
      <c r="J8" s="459"/>
      <c r="K8" s="459"/>
      <c r="L8" s="459"/>
      <c r="M8" s="459"/>
      <c r="N8" s="460"/>
      <c r="P8" s="469"/>
      <c r="Q8" s="470"/>
      <c r="R8" s="470"/>
      <c r="S8" s="470"/>
      <c r="T8" s="470"/>
      <c r="U8" s="471"/>
    </row>
    <row r="9" spans="1:21" outlineLevel="1">
      <c r="E9" s="14"/>
      <c r="H9" s="10"/>
      <c r="I9" s="458"/>
      <c r="J9" s="459"/>
      <c r="K9" s="459"/>
      <c r="L9" s="459"/>
      <c r="M9" s="459"/>
      <c r="N9" s="460"/>
      <c r="P9" s="469"/>
      <c r="Q9" s="470"/>
      <c r="R9" s="470"/>
      <c r="S9" s="470"/>
      <c r="T9" s="470"/>
      <c r="U9" s="471"/>
    </row>
    <row r="10" spans="1:21" ht="14" outlineLevel="1" thickBot="1">
      <c r="A10" s="32" t="s">
        <v>359</v>
      </c>
      <c r="B10" s="35">
        <f>Baseline!B10</f>
        <v>2027</v>
      </c>
      <c r="E10" s="14"/>
      <c r="H10" s="10"/>
      <c r="I10" s="458"/>
      <c r="J10" s="459"/>
      <c r="K10" s="459"/>
      <c r="L10" s="459"/>
      <c r="M10" s="459"/>
      <c r="N10" s="460"/>
      <c r="P10" s="469"/>
      <c r="Q10" s="470"/>
      <c r="R10" s="470"/>
      <c r="S10" s="470"/>
      <c r="T10" s="470"/>
      <c r="U10" s="471"/>
    </row>
    <row r="11" spans="1:21" outlineLevel="1">
      <c r="A11" s="16"/>
      <c r="H11" s="10"/>
      <c r="I11" s="458"/>
      <c r="J11" s="459"/>
      <c r="K11" s="459"/>
      <c r="L11" s="459"/>
      <c r="M11" s="459"/>
      <c r="N11" s="460"/>
      <c r="P11" s="469"/>
      <c r="Q11" s="470"/>
      <c r="R11" s="470"/>
      <c r="S11" s="470"/>
      <c r="T11" s="470"/>
      <c r="U11" s="471"/>
    </row>
    <row r="12" spans="1:21" ht="40.5" outlineLevel="1">
      <c r="A12" s="26" t="s">
        <v>360</v>
      </c>
      <c r="B12" s="26" t="s">
        <v>361</v>
      </c>
      <c r="C12" s="26" t="s">
        <v>362</v>
      </c>
      <c r="D12" s="26" t="s">
        <v>363</v>
      </c>
      <c r="E12" s="26" t="s">
        <v>364</v>
      </c>
      <c r="F12" s="26" t="s">
        <v>365</v>
      </c>
      <c r="G12" s="26" t="s">
        <v>366</v>
      </c>
      <c r="I12" s="458"/>
      <c r="J12" s="459"/>
      <c r="K12" s="459"/>
      <c r="L12" s="459"/>
      <c r="M12" s="459"/>
      <c r="N12" s="460"/>
      <c r="P12" s="469"/>
      <c r="Q12" s="470"/>
      <c r="R12" s="470"/>
      <c r="S12" s="470"/>
      <c r="T12" s="470"/>
      <c r="U12" s="471"/>
    </row>
    <row r="13" spans="1:21" outlineLevel="1">
      <c r="A13" s="58">
        <v>2035</v>
      </c>
      <c r="B13" s="21">
        <f t="shared" ref="B13:B18" si="0">INDEX($E$204:$AW$204,1,MATCH($A13,$E$53:$BB$53,0))</f>
        <v>-314.27916981017586</v>
      </c>
      <c r="C13" s="21">
        <f>B13-Baseline!B13</f>
        <v>1.307366345311948</v>
      </c>
      <c r="D13" s="21">
        <f t="shared" ref="D13:D18" si="1">INDEX($E$205:$AW$205,1,MATCH($A13,$E$53:$BB$53,0))</f>
        <v>-231.85460952448906</v>
      </c>
      <c r="E13" s="21">
        <f>D13-Baseline!D13</f>
        <v>-7.6869947694001723</v>
      </c>
      <c r="F13" s="21">
        <f t="shared" ref="F13:F18" si="2">INDEX($E$206:$AW$206,1,MATCH($A13,$E$53:$BB$53,0))</f>
        <v>-396.71312866452962</v>
      </c>
      <c r="G13" s="21">
        <f>F13-Baseline!F13</f>
        <v>10.291229828370263</v>
      </c>
      <c r="I13" s="458"/>
      <c r="J13" s="459"/>
      <c r="K13" s="459"/>
      <c r="L13" s="459"/>
      <c r="M13" s="459"/>
      <c r="N13" s="460"/>
      <c r="P13" s="469"/>
      <c r="Q13" s="470"/>
      <c r="R13" s="470"/>
      <c r="S13" s="470"/>
      <c r="T13" s="470"/>
      <c r="U13" s="471"/>
    </row>
    <row r="14" spans="1:21" outlineLevel="1">
      <c r="A14" s="58">
        <v>2040</v>
      </c>
      <c r="B14" s="21">
        <f t="shared" si="0"/>
        <v>-466.63932220597496</v>
      </c>
      <c r="C14" s="21">
        <f>B14-Baseline!B14</f>
        <v>11.629106778724633</v>
      </c>
      <c r="D14" s="21">
        <f t="shared" si="1"/>
        <v>-343.31340084999971</v>
      </c>
      <c r="E14" s="21">
        <f>D14-Baseline!D14</f>
        <v>-4.5694652786293091</v>
      </c>
      <c r="F14" s="21">
        <f t="shared" si="2"/>
        <v>-590.08953902132794</v>
      </c>
      <c r="G14" s="21">
        <f>F14-Baseline!F14</f>
        <v>27.837385623463661</v>
      </c>
      <c r="I14" s="458"/>
      <c r="J14" s="459"/>
      <c r="K14" s="459"/>
      <c r="L14" s="459"/>
      <c r="M14" s="459"/>
      <c r="N14" s="460"/>
      <c r="P14" s="469"/>
      <c r="Q14" s="470"/>
      <c r="R14" s="470"/>
      <c r="S14" s="470"/>
      <c r="T14" s="470"/>
      <c r="U14" s="471"/>
    </row>
    <row r="15" spans="1:21" outlineLevel="1">
      <c r="A15" s="58">
        <v>2045</v>
      </c>
      <c r="B15" s="21">
        <f t="shared" si="0"/>
        <v>-605.85415686498266</v>
      </c>
      <c r="C15" s="21">
        <f>B15-Baseline!B15</f>
        <v>27.485690459874945</v>
      </c>
      <c r="D15" s="21">
        <f t="shared" si="1"/>
        <v>-443.05602607958667</v>
      </c>
      <c r="E15" s="21">
        <f>D15-Baseline!D15</f>
        <v>4.2956787178281388</v>
      </c>
      <c r="F15" s="21">
        <f t="shared" si="2"/>
        <v>-768.72082189584478</v>
      </c>
      <c r="G15" s="21">
        <f>F15-Baseline!F15</f>
        <v>50.67553897723576</v>
      </c>
      <c r="I15" s="458"/>
      <c r="J15" s="459"/>
      <c r="K15" s="459"/>
      <c r="L15" s="459"/>
      <c r="M15" s="459"/>
      <c r="N15" s="460"/>
      <c r="P15" s="469"/>
      <c r="Q15" s="470"/>
      <c r="R15" s="470"/>
      <c r="S15" s="470"/>
      <c r="T15" s="470"/>
      <c r="U15" s="471"/>
    </row>
    <row r="16" spans="1:21" outlineLevel="1">
      <c r="A16" s="58">
        <v>2050</v>
      </c>
      <c r="B16" s="21">
        <f t="shared" si="0"/>
        <v>-734.85460017700404</v>
      </c>
      <c r="C16" s="21">
        <f>B16-Baseline!B16</f>
        <v>46.760184120245867</v>
      </c>
      <c r="D16" s="21">
        <f t="shared" si="1"/>
        <v>-533.99388742507801</v>
      </c>
      <c r="E16" s="21">
        <f>D16-Baseline!D16</f>
        <v>16.787142257356095</v>
      </c>
      <c r="F16" s="21">
        <f t="shared" si="2"/>
        <v>-935.69168753961139</v>
      </c>
      <c r="G16" s="21">
        <f>F16-Baseline!F16</f>
        <v>76.716630521937986</v>
      </c>
      <c r="I16" s="458"/>
      <c r="J16" s="459"/>
      <c r="K16" s="459"/>
      <c r="L16" s="459"/>
      <c r="M16" s="459"/>
      <c r="N16" s="460"/>
      <c r="P16" s="469"/>
      <c r="Q16" s="470"/>
      <c r="R16" s="470"/>
      <c r="S16" s="470"/>
      <c r="T16" s="470"/>
      <c r="U16" s="471"/>
    </row>
    <row r="17" spans="1:21" outlineLevel="1">
      <c r="A17" s="58">
        <v>2060</v>
      </c>
      <c r="B17" s="21">
        <f t="shared" si="0"/>
        <v>-974.04183084564181</v>
      </c>
      <c r="C17" s="21">
        <f>B17-Baseline!B17</f>
        <v>87.041327251958705</v>
      </c>
      <c r="D17" s="21">
        <f t="shared" si="1"/>
        <v>-700.91025745583329</v>
      </c>
      <c r="E17" s="21">
        <f>D17-Baseline!D17</f>
        <v>44.056769533562601</v>
      </c>
      <c r="F17" s="21">
        <f t="shared" si="2"/>
        <v>-1246.4797320183818</v>
      </c>
      <c r="G17" s="21">
        <f>F17-Baseline!F17</f>
        <v>129.888515186821</v>
      </c>
      <c r="I17" s="458"/>
      <c r="J17" s="459"/>
      <c r="K17" s="459"/>
      <c r="L17" s="459"/>
      <c r="M17" s="459"/>
      <c r="N17" s="460"/>
      <c r="P17" s="469"/>
      <c r="Q17" s="470"/>
      <c r="R17" s="470"/>
      <c r="S17" s="470"/>
      <c r="T17" s="470"/>
      <c r="U17" s="471"/>
    </row>
    <row r="18" spans="1:21" outlineLevel="1">
      <c r="A18" s="58">
        <v>2070</v>
      </c>
      <c r="B18" s="21">
        <f t="shared" si="0"/>
        <v>-1202.5621109619922</v>
      </c>
      <c r="C18" s="21">
        <f>B18-Baseline!B18</f>
        <v>126.47785600412067</v>
      </c>
      <c r="D18" s="21">
        <f t="shared" si="1"/>
        <v>-860.32712886097715</v>
      </c>
      <c r="E18" s="21">
        <f>D18-Baseline!D18</f>
        <v>70.854311663603653</v>
      </c>
      <c r="F18" s="21">
        <f t="shared" si="2"/>
        <v>-1542.9174620242379</v>
      </c>
      <c r="G18" s="21">
        <f>F18-Baseline!F18</f>
        <v>181.74699709153856</v>
      </c>
      <c r="I18" s="461"/>
      <c r="J18" s="462"/>
      <c r="K18" s="462"/>
      <c r="L18" s="462"/>
      <c r="M18" s="462"/>
      <c r="N18" s="463"/>
      <c r="P18" s="472"/>
      <c r="Q18" s="473"/>
      <c r="R18" s="473"/>
      <c r="S18" s="473"/>
      <c r="T18" s="473"/>
      <c r="U18" s="474"/>
    </row>
    <row r="19" spans="1:21" ht="14" outlineLevel="1" thickBot="1">
      <c r="A19" s="430"/>
      <c r="B19" s="430"/>
      <c r="I19" s="250"/>
      <c r="J19" s="251"/>
      <c r="K19" s="251"/>
      <c r="L19" s="251"/>
      <c r="M19" s="251"/>
      <c r="N19" s="251"/>
      <c r="P19" s="249"/>
      <c r="Q19" s="249"/>
      <c r="R19" s="249"/>
      <c r="S19" s="249"/>
      <c r="T19" s="249"/>
      <c r="U19" s="232"/>
    </row>
    <row r="20" spans="1:21" ht="26.25" customHeight="1" outlineLevel="1">
      <c r="A20" s="54" t="s">
        <v>367</v>
      </c>
      <c r="B20" s="55">
        <f>Baseline!B20</f>
        <v>1</v>
      </c>
      <c r="E20" s="154"/>
      <c r="I20" s="464" t="s">
        <v>368</v>
      </c>
      <c r="J20" s="465"/>
      <c r="K20" s="465"/>
      <c r="L20" s="465"/>
      <c r="M20" s="465"/>
      <c r="N20" s="466"/>
      <c r="P20" s="464" t="s">
        <v>369</v>
      </c>
      <c r="Q20" s="465"/>
      <c r="R20" s="465"/>
      <c r="S20" s="465"/>
      <c r="T20" s="465"/>
      <c r="U20" s="466"/>
    </row>
    <row r="21" spans="1:21" ht="12.75" customHeight="1" outlineLevel="1">
      <c r="A21" s="154"/>
      <c r="B21" s="155"/>
      <c r="I21" s="455" t="s">
        <v>370</v>
      </c>
      <c r="J21" s="467"/>
      <c r="K21" s="467"/>
      <c r="L21" s="467"/>
      <c r="M21" s="467"/>
      <c r="N21" s="468"/>
      <c r="P21" s="455" t="s">
        <v>175</v>
      </c>
      <c r="Q21" s="456"/>
      <c r="R21" s="456"/>
      <c r="S21" s="456"/>
      <c r="T21" s="456"/>
      <c r="U21" s="457"/>
    </row>
    <row r="22" spans="1:21" ht="12.75" customHeight="1" outlineLevel="1">
      <c r="A22" s="154"/>
      <c r="B22" s="155"/>
      <c r="I22" s="469"/>
      <c r="J22" s="470"/>
      <c r="K22" s="470"/>
      <c r="L22" s="470"/>
      <c r="M22" s="470"/>
      <c r="N22" s="471"/>
      <c r="P22" s="458"/>
      <c r="Q22" s="459"/>
      <c r="R22" s="459"/>
      <c r="S22" s="459"/>
      <c r="T22" s="459"/>
      <c r="U22" s="460"/>
    </row>
    <row r="23" spans="1:21" outlineLevel="1">
      <c r="A23" s="154"/>
      <c r="B23" s="412" t="s">
        <v>371</v>
      </c>
      <c r="C23" s="413"/>
      <c r="D23" s="413"/>
      <c r="E23" s="413"/>
      <c r="F23" s="413"/>
      <c r="G23" s="414"/>
      <c r="I23" s="469"/>
      <c r="J23" s="470"/>
      <c r="K23" s="470"/>
      <c r="L23" s="470"/>
      <c r="M23" s="470"/>
      <c r="N23" s="471"/>
      <c r="P23" s="458"/>
      <c r="Q23" s="459"/>
      <c r="R23" s="459"/>
      <c r="S23" s="459"/>
      <c r="T23" s="459"/>
      <c r="U23" s="460"/>
    </row>
    <row r="24" spans="1:21" outlineLevel="1">
      <c r="B24" s="17">
        <v>2027</v>
      </c>
      <c r="C24" s="17">
        <v>2028</v>
      </c>
      <c r="D24" s="17">
        <v>2029</v>
      </c>
      <c r="E24" s="17">
        <v>2030</v>
      </c>
      <c r="F24" s="17">
        <v>2031</v>
      </c>
      <c r="G24" s="17" t="s">
        <v>372</v>
      </c>
      <c r="I24" s="469"/>
      <c r="J24" s="470"/>
      <c r="K24" s="470"/>
      <c r="L24" s="470"/>
      <c r="M24" s="470"/>
      <c r="N24" s="471"/>
      <c r="P24" s="458"/>
      <c r="Q24" s="459"/>
      <c r="R24" s="459"/>
      <c r="S24" s="459"/>
      <c r="T24" s="459"/>
      <c r="U24" s="460"/>
    </row>
    <row r="25" spans="1:21" ht="14" outlineLevel="1" thickBot="1">
      <c r="B25" s="30" t="s">
        <v>373</v>
      </c>
      <c r="C25" s="30" t="s">
        <v>373</v>
      </c>
      <c r="D25" s="30" t="s">
        <v>373</v>
      </c>
      <c r="E25" s="30" t="s">
        <v>373</v>
      </c>
      <c r="F25" s="30" t="s">
        <v>373</v>
      </c>
      <c r="G25" s="30" t="s">
        <v>373</v>
      </c>
      <c r="I25" s="469"/>
      <c r="J25" s="470"/>
      <c r="K25" s="470"/>
      <c r="L25" s="470"/>
      <c r="M25" s="470"/>
      <c r="N25" s="471"/>
      <c r="P25" s="458"/>
      <c r="Q25" s="459"/>
      <c r="R25" s="459"/>
      <c r="S25" s="459"/>
      <c r="T25" s="459"/>
      <c r="U25" s="460"/>
    </row>
    <row r="26" spans="1:21" outlineLevel="1">
      <c r="A26" s="54" t="s">
        <v>374</v>
      </c>
      <c r="B26" s="21">
        <f>E64</f>
        <v>-8.5391973802388623</v>
      </c>
      <c r="C26" s="21">
        <f>F64</f>
        <v>-9.0645046271372411</v>
      </c>
      <c r="D26" s="21">
        <f>G64</f>
        <v>-9.663384485922963</v>
      </c>
      <c r="E26" s="21">
        <f>H64</f>
        <v>-10.270961113627518</v>
      </c>
      <c r="F26" s="21">
        <f>I64</f>
        <v>-10.812691095098899</v>
      </c>
      <c r="G26" s="21">
        <f>SUM(J64:BB64)</f>
        <v>0</v>
      </c>
      <c r="I26" s="469"/>
      <c r="J26" s="470"/>
      <c r="K26" s="470"/>
      <c r="L26" s="470"/>
      <c r="M26" s="470"/>
      <c r="N26" s="471"/>
      <c r="P26" s="458"/>
      <c r="Q26" s="459"/>
      <c r="R26" s="459"/>
      <c r="S26" s="459"/>
      <c r="T26" s="459"/>
      <c r="U26" s="460"/>
    </row>
    <row r="27" spans="1:21" outlineLevel="1">
      <c r="A27" s="54" t="s">
        <v>375</v>
      </c>
      <c r="B27" s="21">
        <f>E71+E77</f>
        <v>-3.5076575656736999</v>
      </c>
      <c r="C27" s="21">
        <f>F71+F77</f>
        <v>-3.4427649290962683</v>
      </c>
      <c r="D27" s="21">
        <f>G71+G77</f>
        <v>-3.3758718831725956</v>
      </c>
      <c r="E27" s="21">
        <f>H71+H77</f>
        <v>-3.3069263582045805</v>
      </c>
      <c r="F27" s="21">
        <f>I71+I77</f>
        <v>-3.2358745362661057</v>
      </c>
      <c r="G27" s="21">
        <f>SUM(J71:BB71)+SUM(J77:BB77)</f>
        <v>-189.00494151500382</v>
      </c>
      <c r="I27" s="469"/>
      <c r="J27" s="470"/>
      <c r="K27" s="470"/>
      <c r="L27" s="470"/>
      <c r="M27" s="470"/>
      <c r="N27" s="471"/>
      <c r="P27" s="458"/>
      <c r="Q27" s="459"/>
      <c r="R27" s="459"/>
      <c r="S27" s="459"/>
      <c r="T27" s="459"/>
      <c r="U27" s="460"/>
    </row>
    <row r="28" spans="1:21" outlineLevel="1">
      <c r="A28" s="154"/>
      <c r="B28" s="248"/>
      <c r="C28" s="248"/>
      <c r="D28" s="248"/>
      <c r="E28" s="248"/>
      <c r="F28" s="248"/>
      <c r="G28" s="248"/>
      <c r="I28" s="469"/>
      <c r="J28" s="470"/>
      <c r="K28" s="470"/>
      <c r="L28" s="470"/>
      <c r="M28" s="470"/>
      <c r="N28" s="471"/>
      <c r="P28" s="458"/>
      <c r="Q28" s="459"/>
      <c r="R28" s="459"/>
      <c r="S28" s="459"/>
      <c r="T28" s="459"/>
      <c r="U28" s="460"/>
    </row>
    <row r="29" spans="1:21" ht="14" outlineLevel="1" thickBot="1">
      <c r="A29" s="154"/>
      <c r="B29" s="248"/>
      <c r="C29" s="248"/>
      <c r="D29" s="248"/>
      <c r="E29" s="248"/>
      <c r="F29" s="248"/>
      <c r="G29" s="248"/>
      <c r="I29" s="469"/>
      <c r="J29" s="470"/>
      <c r="K29" s="470"/>
      <c r="L29" s="470"/>
      <c r="M29" s="470"/>
      <c r="N29" s="471"/>
      <c r="P29" s="458"/>
      <c r="Q29" s="459"/>
      <c r="R29" s="459"/>
      <c r="S29" s="459"/>
      <c r="T29" s="459"/>
      <c r="U29" s="460"/>
    </row>
    <row r="30" spans="1:21" ht="14" outlineLevel="1" thickBot="1">
      <c r="A30" s="308"/>
      <c r="B30" s="309" t="s">
        <v>376</v>
      </c>
      <c r="C30" s="310" t="s">
        <v>377</v>
      </c>
      <c r="D30" s="416" t="s">
        <v>330</v>
      </c>
      <c r="E30" s="417"/>
      <c r="F30" s="417"/>
      <c r="G30" s="418"/>
      <c r="I30" s="469"/>
      <c r="J30" s="470"/>
      <c r="K30" s="470"/>
      <c r="L30" s="470"/>
      <c r="M30" s="470"/>
      <c r="N30" s="471"/>
      <c r="P30" s="458"/>
      <c r="Q30" s="459"/>
      <c r="R30" s="459"/>
      <c r="S30" s="459"/>
      <c r="T30" s="459"/>
      <c r="U30" s="460"/>
    </row>
    <row r="31" spans="1:21" outlineLevel="1">
      <c r="A31" s="436" t="s">
        <v>378</v>
      </c>
      <c r="B31" s="328" t="s">
        <v>379</v>
      </c>
      <c r="C31" s="307">
        <f>30.7*5</f>
        <v>153.5</v>
      </c>
      <c r="D31" s="438" t="s">
        <v>521</v>
      </c>
      <c r="E31" s="438"/>
      <c r="F31" s="438"/>
      <c r="G31" s="439"/>
      <c r="I31" s="469"/>
      <c r="J31" s="470"/>
      <c r="K31" s="470"/>
      <c r="L31" s="470"/>
      <c r="M31" s="470"/>
      <c r="N31" s="471"/>
      <c r="P31" s="458"/>
      <c r="Q31" s="459"/>
      <c r="R31" s="459"/>
      <c r="S31" s="459"/>
      <c r="T31" s="459"/>
      <c r="U31" s="460"/>
    </row>
    <row r="32" spans="1:21" outlineLevel="1">
      <c r="A32" s="436"/>
      <c r="B32" s="312"/>
      <c r="C32" s="252"/>
      <c r="D32" s="421"/>
      <c r="E32" s="421"/>
      <c r="F32" s="421"/>
      <c r="G32" s="422"/>
      <c r="I32" s="469"/>
      <c r="J32" s="470"/>
      <c r="K32" s="470"/>
      <c r="L32" s="470"/>
      <c r="M32" s="470"/>
      <c r="N32" s="471"/>
      <c r="P32" s="458"/>
      <c r="Q32" s="459"/>
      <c r="R32" s="459"/>
      <c r="S32" s="459"/>
      <c r="T32" s="459"/>
      <c r="U32" s="460"/>
    </row>
    <row r="33" spans="1:21" outlineLevel="1">
      <c r="A33" s="436"/>
      <c r="B33" s="312"/>
      <c r="C33" s="252"/>
      <c r="D33" s="421"/>
      <c r="E33" s="421"/>
      <c r="F33" s="421"/>
      <c r="G33" s="422"/>
      <c r="I33" s="469"/>
      <c r="J33" s="470"/>
      <c r="K33" s="470"/>
      <c r="L33" s="470"/>
      <c r="M33" s="470"/>
      <c r="N33" s="471"/>
      <c r="P33" s="458"/>
      <c r="Q33" s="459"/>
      <c r="R33" s="459"/>
      <c r="S33" s="459"/>
      <c r="T33" s="459"/>
      <c r="U33" s="460"/>
    </row>
    <row r="34" spans="1:21" outlineLevel="1">
      <c r="A34" s="436"/>
      <c r="B34" s="312"/>
      <c r="C34" s="252"/>
      <c r="D34" s="421"/>
      <c r="E34" s="421"/>
      <c r="F34" s="421"/>
      <c r="G34" s="422"/>
      <c r="I34" s="469"/>
      <c r="J34" s="470"/>
      <c r="K34" s="470"/>
      <c r="L34" s="470"/>
      <c r="M34" s="470"/>
      <c r="N34" s="471"/>
      <c r="P34" s="458"/>
      <c r="Q34" s="459"/>
      <c r="R34" s="459"/>
      <c r="S34" s="459"/>
      <c r="T34" s="459"/>
      <c r="U34" s="460"/>
    </row>
    <row r="35" spans="1:21" outlineLevel="1">
      <c r="A35" s="436"/>
      <c r="B35" s="312"/>
      <c r="C35" s="252"/>
      <c r="D35" s="421"/>
      <c r="E35" s="421"/>
      <c r="F35" s="421"/>
      <c r="G35" s="422"/>
      <c r="I35" s="469"/>
      <c r="J35" s="470"/>
      <c r="K35" s="470"/>
      <c r="L35" s="470"/>
      <c r="M35" s="470"/>
      <c r="N35" s="471"/>
      <c r="P35" s="458"/>
      <c r="Q35" s="459"/>
      <c r="R35" s="459"/>
      <c r="S35" s="459"/>
      <c r="T35" s="459"/>
      <c r="U35" s="460"/>
    </row>
    <row r="36" spans="1:21" outlineLevel="1">
      <c r="A36" s="436"/>
      <c r="B36" s="312"/>
      <c r="C36" s="252"/>
      <c r="D36" s="421"/>
      <c r="E36" s="421"/>
      <c r="F36" s="421"/>
      <c r="G36" s="422"/>
      <c r="I36" s="469"/>
      <c r="J36" s="470"/>
      <c r="K36" s="470"/>
      <c r="L36" s="470"/>
      <c r="M36" s="470"/>
      <c r="N36" s="471"/>
      <c r="P36" s="458"/>
      <c r="Q36" s="459"/>
      <c r="R36" s="459"/>
      <c r="S36" s="459"/>
      <c r="T36" s="459"/>
      <c r="U36" s="460"/>
    </row>
    <row r="37" spans="1:21" outlineLevel="1">
      <c r="A37" s="436"/>
      <c r="B37" s="312"/>
      <c r="C37" s="252"/>
      <c r="D37" s="421"/>
      <c r="E37" s="421"/>
      <c r="F37" s="421"/>
      <c r="G37" s="422"/>
      <c r="I37" s="469"/>
      <c r="J37" s="470"/>
      <c r="K37" s="470"/>
      <c r="L37" s="470"/>
      <c r="M37" s="470"/>
      <c r="N37" s="471"/>
      <c r="P37" s="458"/>
      <c r="Q37" s="459"/>
      <c r="R37" s="459"/>
      <c r="S37" s="459"/>
      <c r="T37" s="459"/>
      <c r="U37" s="460"/>
    </row>
    <row r="38" spans="1:21" outlineLevel="1">
      <c r="A38" s="436"/>
      <c r="B38" s="312"/>
      <c r="C38" s="252"/>
      <c r="D38" s="421"/>
      <c r="E38" s="421"/>
      <c r="F38" s="421"/>
      <c r="G38" s="422"/>
      <c r="I38" s="469"/>
      <c r="J38" s="470"/>
      <c r="K38" s="470"/>
      <c r="L38" s="470"/>
      <c r="M38" s="470"/>
      <c r="N38" s="471"/>
      <c r="P38" s="458"/>
      <c r="Q38" s="459"/>
      <c r="R38" s="459"/>
      <c r="S38" s="459"/>
      <c r="T38" s="459"/>
      <c r="U38" s="460"/>
    </row>
    <row r="39" spans="1:21" outlineLevel="1">
      <c r="A39" s="436"/>
      <c r="B39" s="312"/>
      <c r="C39" s="252"/>
      <c r="D39" s="421"/>
      <c r="E39" s="421"/>
      <c r="F39" s="421"/>
      <c r="G39" s="422"/>
      <c r="I39" s="469"/>
      <c r="J39" s="470"/>
      <c r="K39" s="470"/>
      <c r="L39" s="470"/>
      <c r="M39" s="470"/>
      <c r="N39" s="471"/>
      <c r="P39" s="458"/>
      <c r="Q39" s="459"/>
      <c r="R39" s="459"/>
      <c r="S39" s="459"/>
      <c r="T39" s="459"/>
      <c r="U39" s="460"/>
    </row>
    <row r="40" spans="1:21" ht="14" outlineLevel="1" thickBot="1">
      <c r="A40" s="437"/>
      <c r="B40" s="313"/>
      <c r="C40" s="314"/>
      <c r="D40" s="419"/>
      <c r="E40" s="419"/>
      <c r="F40" s="419"/>
      <c r="G40" s="420"/>
      <c r="I40" s="469"/>
      <c r="J40" s="470"/>
      <c r="K40" s="470"/>
      <c r="L40" s="470"/>
      <c r="M40" s="470"/>
      <c r="N40" s="471"/>
      <c r="P40" s="458"/>
      <c r="Q40" s="459"/>
      <c r="R40" s="459"/>
      <c r="S40" s="459"/>
      <c r="T40" s="459"/>
      <c r="U40" s="460"/>
    </row>
    <row r="41" spans="1:21" outlineLevel="1">
      <c r="A41" s="154"/>
      <c r="B41" s="248"/>
      <c r="C41" s="248"/>
      <c r="D41" s="248"/>
      <c r="E41" s="248"/>
      <c r="F41" s="248"/>
      <c r="G41" s="248"/>
      <c r="I41" s="469"/>
      <c r="J41" s="470"/>
      <c r="K41" s="470"/>
      <c r="L41" s="470"/>
      <c r="M41" s="470"/>
      <c r="N41" s="471"/>
      <c r="P41" s="458"/>
      <c r="Q41" s="459"/>
      <c r="R41" s="459"/>
      <c r="S41" s="459"/>
      <c r="T41" s="459"/>
      <c r="U41" s="460"/>
    </row>
    <row r="42" spans="1:21" outlineLevel="1">
      <c r="A42" s="154"/>
      <c r="B42" s="248"/>
      <c r="C42" s="248"/>
      <c r="D42" s="248"/>
      <c r="E42" s="248"/>
      <c r="F42" s="248"/>
      <c r="G42" s="248"/>
      <c r="I42" s="469"/>
      <c r="J42" s="470"/>
      <c r="K42" s="470"/>
      <c r="L42" s="470"/>
      <c r="M42" s="470"/>
      <c r="N42" s="471"/>
      <c r="P42" s="458"/>
      <c r="Q42" s="459"/>
      <c r="R42" s="459"/>
      <c r="S42" s="459"/>
      <c r="T42" s="459"/>
      <c r="U42" s="460"/>
    </row>
    <row r="43" spans="1:21" outlineLevel="1">
      <c r="A43" s="154"/>
      <c r="B43" s="248"/>
      <c r="C43" s="248"/>
      <c r="D43" s="248"/>
      <c r="E43" s="248"/>
      <c r="F43" s="248"/>
      <c r="G43" s="248"/>
      <c r="I43" s="469"/>
      <c r="J43" s="470"/>
      <c r="K43" s="470"/>
      <c r="L43" s="470"/>
      <c r="M43" s="470"/>
      <c r="N43" s="471"/>
      <c r="P43" s="458"/>
      <c r="Q43" s="459"/>
      <c r="R43" s="459"/>
      <c r="S43" s="459"/>
      <c r="T43" s="459"/>
      <c r="U43" s="460"/>
    </row>
    <row r="44" spans="1:21" outlineLevel="1">
      <c r="A44" s="154"/>
      <c r="B44" s="248"/>
      <c r="C44" s="248"/>
      <c r="D44" s="248"/>
      <c r="E44" s="248"/>
      <c r="F44" s="248"/>
      <c r="G44" s="248"/>
      <c r="I44" s="469"/>
      <c r="J44" s="470"/>
      <c r="K44" s="470"/>
      <c r="L44" s="470"/>
      <c r="M44" s="470"/>
      <c r="N44" s="471"/>
      <c r="P44" s="458"/>
      <c r="Q44" s="459"/>
      <c r="R44" s="459"/>
      <c r="S44" s="459"/>
      <c r="T44" s="459"/>
      <c r="U44" s="460"/>
    </row>
    <row r="45" spans="1:21" outlineLevel="1">
      <c r="A45" s="154"/>
      <c r="B45" s="248"/>
      <c r="C45" s="248"/>
      <c r="D45" s="248"/>
      <c r="E45" s="248"/>
      <c r="F45" s="248"/>
      <c r="G45" s="248"/>
      <c r="I45" s="472"/>
      <c r="J45" s="473"/>
      <c r="K45" s="473"/>
      <c r="L45" s="473"/>
      <c r="M45" s="473"/>
      <c r="N45" s="474"/>
      <c r="P45" s="461"/>
      <c r="Q45" s="462"/>
      <c r="R45" s="462"/>
      <c r="S45" s="462"/>
      <c r="T45" s="462"/>
      <c r="U45" s="463"/>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3" t="s">
        <v>277</v>
      </c>
      <c r="F51" s="411"/>
      <c r="G51" s="411"/>
      <c r="H51" s="411"/>
      <c r="I51" s="411"/>
      <c r="J51" s="411" t="s">
        <v>278</v>
      </c>
      <c r="K51" s="411"/>
      <c r="L51" s="411"/>
      <c r="M51" s="411"/>
      <c r="N51" s="411"/>
      <c r="O51" s="411" t="s">
        <v>279</v>
      </c>
      <c r="P51" s="411"/>
      <c r="Q51" s="411"/>
      <c r="R51" s="411"/>
      <c r="S51" s="411"/>
      <c r="T51" s="411" t="s">
        <v>280</v>
      </c>
      <c r="U51" s="411"/>
      <c r="V51" s="411"/>
      <c r="W51" s="411"/>
      <c r="X51" s="411"/>
      <c r="Y51" s="411" t="s">
        <v>383</v>
      </c>
      <c r="Z51" s="411"/>
      <c r="AA51" s="411"/>
      <c r="AB51" s="411"/>
      <c r="AC51" s="411"/>
      <c r="AD51" s="411" t="s">
        <v>384</v>
      </c>
      <c r="AE51" s="411"/>
      <c r="AF51" s="411"/>
      <c r="AG51" s="411"/>
      <c r="AH51" s="411"/>
      <c r="AI51" s="411" t="s">
        <v>385</v>
      </c>
      <c r="AJ51" s="411"/>
      <c r="AK51" s="411"/>
      <c r="AL51" s="411"/>
      <c r="AM51" s="411"/>
      <c r="AN51" s="411" t="s">
        <v>386</v>
      </c>
      <c r="AO51" s="411"/>
      <c r="AP51" s="411"/>
      <c r="AQ51" s="411"/>
      <c r="AR51" s="411"/>
      <c r="AS51" s="411" t="s">
        <v>387</v>
      </c>
      <c r="AT51" s="411"/>
      <c r="AU51" s="411"/>
      <c r="AV51" s="411"/>
      <c r="AW51" s="411"/>
      <c r="AX51" s="411" t="s">
        <v>388</v>
      </c>
      <c r="AY51" s="411"/>
      <c r="AZ51" s="411"/>
      <c r="BA51" s="411"/>
      <c r="BB51" s="41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1" t="s">
        <v>390</v>
      </c>
      <c r="B54" s="127" t="s">
        <v>299</v>
      </c>
      <c r="C54" s="127" t="s">
        <v>288</v>
      </c>
      <c r="D54" s="124" t="s">
        <v>391</v>
      </c>
      <c r="E54" s="242">
        <f>('Option_2 Workings'!G$15/3)*-1</f>
        <v>-2.5904296261957742</v>
      </c>
      <c r="F54" s="242">
        <f>('Option_2 Workings'!H$15/3)*-1</f>
        <v>-2.7383494310970948</v>
      </c>
      <c r="G54" s="242">
        <f>('Option_2 Workings'!I$15/3)*-1</f>
        <v>-2.9076175706174379</v>
      </c>
      <c r="H54" s="242">
        <f>('Option_2 Workings'!J$15/3)*-1</f>
        <v>-3.079708769227651</v>
      </c>
      <c r="I54" s="242">
        <f>('Option_2 Workings'!K$15/3)*-1</f>
        <v>-3.2316002506220447</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2"/>
      <c r="B55" s="36" t="s">
        <v>301</v>
      </c>
      <c r="C55" s="121" t="s">
        <v>288</v>
      </c>
      <c r="D55" s="2" t="s">
        <v>391</v>
      </c>
      <c r="E55" s="241">
        <f>('Option_2 Workings'!G$15/3)*-1</f>
        <v>-2.5904296261957742</v>
      </c>
      <c r="F55" s="241">
        <f>('Option_2 Workings'!H$15/3)*-1</f>
        <v>-2.7383494310970948</v>
      </c>
      <c r="G55" s="241">
        <f>('Option_2 Workings'!I$15/3)*-1</f>
        <v>-2.9076175706174379</v>
      </c>
      <c r="H55" s="241">
        <f>('Option_2 Workings'!J$15/3)*-1</f>
        <v>-3.079708769227651</v>
      </c>
      <c r="I55" s="241">
        <f>('Option_2 Workings'!K$15/3)*-1</f>
        <v>-3.2316002506220447</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2"/>
      <c r="B56" s="36" t="s">
        <v>303</v>
      </c>
      <c r="C56" s="121" t="s">
        <v>288</v>
      </c>
      <c r="D56" s="2" t="s">
        <v>391</v>
      </c>
      <c r="E56" s="241">
        <f>('Option_2 Workings'!G$15/3)*-1</f>
        <v>-2.5904296261957742</v>
      </c>
      <c r="F56" s="241">
        <f>('Option_2 Workings'!H$15/3)*-1</f>
        <v>-2.7383494310970948</v>
      </c>
      <c r="G56" s="241">
        <f>('Option_2 Workings'!I$15/3)*-1</f>
        <v>-2.9076175706174379</v>
      </c>
      <c r="H56" s="241">
        <f>('Option_2 Workings'!J$15/3)*-1</f>
        <v>-3.079708769227651</v>
      </c>
      <c r="I56" s="241">
        <f>('Option_2 Workings'!K$15/3)*-1</f>
        <v>-3.2316002506220447</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2"/>
      <c r="B57" s="36" t="s">
        <v>308</v>
      </c>
      <c r="C57" s="121" t="s">
        <v>288</v>
      </c>
      <c r="D57" s="2" t="s">
        <v>391</v>
      </c>
      <c r="E57" s="241">
        <f>'Option_2 Workings'!G16*-1</f>
        <v>-0.76790850165153968</v>
      </c>
      <c r="F57" s="241">
        <f>'Option_2 Workings'!H16*-1</f>
        <v>-0.84945633384595776</v>
      </c>
      <c r="G57" s="241">
        <f>'Option_2 Workings'!I16*-1</f>
        <v>-0.94053177407064925</v>
      </c>
      <c r="H57" s="241">
        <f>'Option_2 Workings'!J16*-1</f>
        <v>-1.0318348059445643</v>
      </c>
      <c r="I57" s="241">
        <f>'Option_2 Workings'!K16*-1</f>
        <v>-1.1178903432327638</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2"/>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2"/>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2"/>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2"/>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2"/>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2"/>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3"/>
      <c r="B64" s="122" t="s">
        <v>392</v>
      </c>
      <c r="C64" s="296" t="s">
        <v>393</v>
      </c>
      <c r="D64" s="123" t="s">
        <v>391</v>
      </c>
      <c r="E64" s="23">
        <f>SUM(E54:E63)</f>
        <v>-8.5391973802388623</v>
      </c>
      <c r="F64" s="23">
        <f t="shared" ref="F64:BB64" si="3">SUM(F54:F63)</f>
        <v>-9.0645046271372411</v>
      </c>
      <c r="G64" s="23">
        <f t="shared" si="3"/>
        <v>-9.663384485922963</v>
      </c>
      <c r="H64" s="23">
        <f t="shared" si="3"/>
        <v>-10.270961113627518</v>
      </c>
      <c r="I64" s="23">
        <f t="shared" si="3"/>
        <v>-10.812691095098899</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4"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5"/>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5"/>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5"/>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5"/>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6"/>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4" t="s">
        <v>396</v>
      </c>
      <c r="B75" s="127" t="s">
        <v>397</v>
      </c>
      <c r="C75" s="274"/>
      <c r="D75" s="124" t="s">
        <v>391</v>
      </c>
      <c r="E75" s="275">
        <f>-E158*'Fixed Data'!$B$27/10^2</f>
        <v>-3.5076575656736999</v>
      </c>
      <c r="F75" s="275">
        <f>-F158*'Fixed Data'!$B$27/10^2</f>
        <v>-3.4427649290962683</v>
      </c>
      <c r="G75" s="275">
        <f>-G158*'Fixed Data'!$B$27/10^2</f>
        <v>-3.3758718831725956</v>
      </c>
      <c r="H75" s="275">
        <f>-H158*'Fixed Data'!$B$27/10^2</f>
        <v>-3.3069263582045805</v>
      </c>
      <c r="I75" s="275">
        <f>-I158*'Fixed Data'!$B$27/10^2</f>
        <v>-3.2358745362661057</v>
      </c>
      <c r="J75" s="275">
        <f>-J158*'Fixed Data'!$B$27/10^2</f>
        <v>-3.1626607783288985</v>
      </c>
      <c r="K75" s="275">
        <f>-K158*'Fixed Data'!$B$27/10^2</f>
        <v>-3.1993558605472816</v>
      </c>
      <c r="L75" s="275">
        <f>-L158*'Fixed Data'!$B$27/10^2</f>
        <v>-3.2366073706123855</v>
      </c>
      <c r="M75" s="275">
        <f>-M158*'Fixed Data'!$B$27/10^2</f>
        <v>-3.2744278083169753</v>
      </c>
      <c r="N75" s="275">
        <f>-N158*'Fixed Data'!$B$27/10^2</f>
        <v>-3.3128300505962609</v>
      </c>
      <c r="O75" s="275">
        <f>-O158*'Fixed Data'!$B$27/10^2</f>
        <v>-3.351827370309886</v>
      </c>
      <c r="P75" s="275">
        <f>-P158*'Fixed Data'!$B$27/10^2</f>
        <v>-3.3914334475111314</v>
      </c>
      <c r="Q75" s="275">
        <f>-Q158*'Fixed Data'!$B$27/10^2</f>
        <v>-3.4316623852237855</v>
      </c>
      <c r="R75" s="275">
        <f>-R158*'Fixed Data'!$B$27/10^2</f>
        <v>-3.4725287222139012</v>
      </c>
      <c r="S75" s="275">
        <f>-S158*'Fixed Data'!$B$27/10^2</f>
        <v>-3.5140474495179523</v>
      </c>
      <c r="T75" s="275">
        <f>-T158*'Fixed Data'!$B$27/10^2</f>
        <v>-3.5562340269709858</v>
      </c>
      <c r="U75" s="275">
        <f>-U158*'Fixed Data'!$B$27/10^2</f>
        <v>-3.5991043989835005</v>
      </c>
      <c r="V75" s="275">
        <f>-V158*'Fixed Data'!$B$27/10^2</f>
        <v>-3.6426750095670375</v>
      </c>
      <c r="W75" s="275">
        <f>-W158*'Fixed Data'!$B$27/10^2</f>
        <v>-3.686962824872579</v>
      </c>
      <c r="X75" s="275">
        <f>-X158*'Fixed Data'!$B$27/10^2</f>
        <v>-3.7319853459622991</v>
      </c>
      <c r="Y75" s="275">
        <f>-Y158*'Fixed Data'!$B$27/10^2</f>
        <v>-3.7777606320992421</v>
      </c>
      <c r="Z75" s="275">
        <f>-Z158*'Fixed Data'!$B$27/10^2</f>
        <v>-3.8243073187780277</v>
      </c>
      <c r="AA75" s="275">
        <f>-AA158*'Fixed Data'!$B$27/10^2</f>
        <v>-3.8716446365068582</v>
      </c>
      <c r="AB75" s="275">
        <f>-AB158*'Fixed Data'!$B$27/10^2</f>
        <v>-3.9197924355997391</v>
      </c>
      <c r="AC75" s="275">
        <f>-AC158*'Fixed Data'!$B$27/10^2</f>
        <v>-3.9687712049584793</v>
      </c>
      <c r="AD75" s="275">
        <f>-AD158*'Fixed Data'!$B$27/10^2</f>
        <v>-4.0186020968649236</v>
      </c>
      <c r="AE75" s="275">
        <f>-AE158*'Fixed Data'!$B$27/10^2</f>
        <v>-4.0693069472654999</v>
      </c>
      <c r="AF75" s="275">
        <f>-AF158*'Fixed Data'!$B$27/10^2</f>
        <v>-4.1209083065737024</v>
      </c>
      <c r="AG75" s="275">
        <f>-AG158*'Fixed Data'!$B$27/10^2</f>
        <v>-4.1734294577007907</v>
      </c>
      <c r="AH75" s="275">
        <f>-AH158*'Fixed Data'!$B$27/10^2</f>
        <v>-4.2268944461069937</v>
      </c>
      <c r="AI75" s="275">
        <f>-AI158*'Fixed Data'!$B$27/10^2</f>
        <v>-4.2813281083501309</v>
      </c>
      <c r="AJ75" s="275">
        <f>-AJ158*'Fixed Data'!$B$27/10^2</f>
        <v>-4.3367560968778518</v>
      </c>
      <c r="AK75" s="275">
        <f>-AK158*'Fixed Data'!$B$27/10^2</f>
        <v>-4.393204910830101</v>
      </c>
      <c r="AL75" s="275">
        <f>-AL158*'Fixed Data'!$B$27/10^2</f>
        <v>-4.4507019275928732</v>
      </c>
      <c r="AM75" s="275">
        <f>-AM158*'Fixed Data'!$B$27/10^2</f>
        <v>-4.5092754313468415</v>
      </c>
      <c r="AN75" s="275">
        <f>-AN158*'Fixed Data'!$B$27/10^2</f>
        <v>-4.5689546491287834</v>
      </c>
      <c r="AO75" s="275">
        <f>-AO158*'Fixed Data'!$B$27/10^2</f>
        <v>-4.6297697823853419</v>
      </c>
      <c r="AP75" s="275">
        <f>-AP158*'Fixed Data'!$B$27/10^2</f>
        <v>-4.6917520422831585</v>
      </c>
      <c r="AQ75" s="275">
        <f>-AQ158*'Fixed Data'!$B$27/10^2</f>
        <v>-4.7549336850190356</v>
      </c>
      <c r="AR75" s="275">
        <f>-AR158*'Fixed Data'!$B$27/10^2</f>
        <v>-4.8193480531403177</v>
      </c>
      <c r="AS75" s="275">
        <f>-AS158*'Fixed Data'!$B$27/10^2</f>
        <v>-4.8850296101037634</v>
      </c>
      <c r="AT75" s="275">
        <f>-AT158*'Fixed Data'!$B$27/10^2</f>
        <v>-4.9520139846010478</v>
      </c>
      <c r="AU75" s="275">
        <f>-AU158*'Fixed Data'!$B$27/10^2</f>
        <v>-5.020338008122752</v>
      </c>
      <c r="AV75" s="275">
        <f>-AV158*'Fixed Data'!$B$27/10^2</f>
        <v>-5.0900397645428344</v>
      </c>
      <c r="AW75" s="275">
        <f>-AW158*'Fixed Data'!$B$27/10^2</f>
        <v>-5.1611586284338875</v>
      </c>
      <c r="AX75" s="275">
        <f>-AX158*'Fixed Data'!$B$27/10^2</f>
        <v>-5.2337353176567305</v>
      </c>
      <c r="AY75" s="275">
        <f>-AY158*'Fixed Data'!$B$27/10^2</f>
        <v>-5.3078119369346313</v>
      </c>
      <c r="AZ75" s="275">
        <f>-AZ158*'Fixed Data'!$B$27/10^2</f>
        <v>-5.3834320326967324</v>
      </c>
      <c r="BA75" s="275">
        <f>-BA158*'Fixed Data'!$B$27/10^2</f>
        <v>-5.4606406426625131</v>
      </c>
      <c r="BB75" s="275">
        <f>-BB158*'Fixed Data'!$B$27/10^2</f>
        <v>-5.5389565703053156</v>
      </c>
    </row>
    <row r="76" spans="1:54" ht="19.5" customHeight="1" outlineLevel="2">
      <c r="A76" s="425"/>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6"/>
      <c r="B77" s="273" t="s">
        <v>398</v>
      </c>
      <c r="C77" s="271"/>
      <c r="D77" s="123" t="s">
        <v>391</v>
      </c>
      <c r="E77" s="23">
        <f t="shared" ref="E77:AJ77" si="5">SUM(E75:E76)</f>
        <v>-3.5076575656736999</v>
      </c>
      <c r="F77" s="23">
        <f t="shared" si="5"/>
        <v>-3.4427649290962683</v>
      </c>
      <c r="G77" s="23">
        <f t="shared" si="5"/>
        <v>-3.3758718831725956</v>
      </c>
      <c r="H77" s="23">
        <f t="shared" si="5"/>
        <v>-3.3069263582045805</v>
      </c>
      <c r="I77" s="23">
        <f t="shared" si="5"/>
        <v>-3.2358745362661057</v>
      </c>
      <c r="J77" s="23">
        <f t="shared" si="5"/>
        <v>-3.1626607783288985</v>
      </c>
      <c r="K77" s="23">
        <f t="shared" si="5"/>
        <v>-3.1993558605472816</v>
      </c>
      <c r="L77" s="23">
        <f t="shared" si="5"/>
        <v>-3.2366073706123855</v>
      </c>
      <c r="M77" s="23">
        <f t="shared" si="5"/>
        <v>-3.2744278083169753</v>
      </c>
      <c r="N77" s="23">
        <f t="shared" si="5"/>
        <v>-3.3128300505962609</v>
      </c>
      <c r="O77" s="23">
        <f t="shared" si="5"/>
        <v>-3.351827370309886</v>
      </c>
      <c r="P77" s="23">
        <f t="shared" si="5"/>
        <v>-3.3914334475111314</v>
      </c>
      <c r="Q77" s="23">
        <f t="shared" si="5"/>
        <v>-3.4316623852237855</v>
      </c>
      <c r="R77" s="23">
        <f t="shared" si="5"/>
        <v>-3.4725287222139012</v>
      </c>
      <c r="S77" s="23">
        <f t="shared" si="5"/>
        <v>-3.5140474495179523</v>
      </c>
      <c r="T77" s="23">
        <f t="shared" si="5"/>
        <v>-3.5562340269709858</v>
      </c>
      <c r="U77" s="23">
        <f t="shared" si="5"/>
        <v>-3.5991043989835005</v>
      </c>
      <c r="V77" s="23">
        <f t="shared" si="5"/>
        <v>-3.6426750095670375</v>
      </c>
      <c r="W77" s="23">
        <f t="shared" si="5"/>
        <v>-3.686962824872579</v>
      </c>
      <c r="X77" s="23">
        <f t="shared" si="5"/>
        <v>-3.7319853459622991</v>
      </c>
      <c r="Y77" s="23">
        <f t="shared" si="5"/>
        <v>-3.7777606320992421</v>
      </c>
      <c r="Z77" s="23">
        <f t="shared" si="5"/>
        <v>-3.8243073187780277</v>
      </c>
      <c r="AA77" s="23">
        <f t="shared" si="5"/>
        <v>-3.8716446365068582</v>
      </c>
      <c r="AB77" s="23">
        <f t="shared" si="5"/>
        <v>-3.9197924355997391</v>
      </c>
      <c r="AC77" s="23">
        <f t="shared" si="5"/>
        <v>-3.9687712049584793</v>
      </c>
      <c r="AD77" s="23">
        <f t="shared" si="5"/>
        <v>-4.0186020968649236</v>
      </c>
      <c r="AE77" s="23">
        <f t="shared" si="5"/>
        <v>-4.0693069472654999</v>
      </c>
      <c r="AF77" s="23">
        <f t="shared" si="5"/>
        <v>-4.1209083065737024</v>
      </c>
      <c r="AG77" s="23">
        <f t="shared" si="5"/>
        <v>-4.1734294577007907</v>
      </c>
      <c r="AH77" s="23">
        <f t="shared" si="5"/>
        <v>-4.2268944461069937</v>
      </c>
      <c r="AI77" s="23">
        <f t="shared" si="5"/>
        <v>-4.2813281083501309</v>
      </c>
      <c r="AJ77" s="23">
        <f t="shared" si="5"/>
        <v>-4.3367560968778518</v>
      </c>
      <c r="AK77" s="23">
        <f t="shared" ref="AK77:BB77" si="6">SUM(AK75:AK76)</f>
        <v>-4.393204910830101</v>
      </c>
      <c r="AL77" s="23">
        <f t="shared" si="6"/>
        <v>-4.4507019275928732</v>
      </c>
      <c r="AM77" s="23">
        <f t="shared" si="6"/>
        <v>-4.5092754313468415</v>
      </c>
      <c r="AN77" s="23">
        <f t="shared" si="6"/>
        <v>-4.5689546491287834</v>
      </c>
      <c r="AO77" s="23">
        <f t="shared" si="6"/>
        <v>-4.6297697823853419</v>
      </c>
      <c r="AP77" s="23">
        <f t="shared" si="6"/>
        <v>-4.6917520422831585</v>
      </c>
      <c r="AQ77" s="23">
        <f t="shared" si="6"/>
        <v>-4.7549336850190356</v>
      </c>
      <c r="AR77" s="23">
        <f t="shared" si="6"/>
        <v>-4.8193480531403177</v>
      </c>
      <c r="AS77" s="23">
        <f t="shared" si="6"/>
        <v>-4.8850296101037634</v>
      </c>
      <c r="AT77" s="23">
        <f t="shared" si="6"/>
        <v>-4.9520139846010478</v>
      </c>
      <c r="AU77" s="23">
        <f t="shared" si="6"/>
        <v>-5.020338008122752</v>
      </c>
      <c r="AV77" s="23">
        <f t="shared" si="6"/>
        <v>-5.0900397645428344</v>
      </c>
      <c r="AW77" s="23">
        <f t="shared" si="6"/>
        <v>-5.1611586284338875</v>
      </c>
      <c r="AX77" s="23">
        <f t="shared" si="6"/>
        <v>-5.2337353176567305</v>
      </c>
      <c r="AY77" s="23">
        <f t="shared" si="6"/>
        <v>-5.3078119369346313</v>
      </c>
      <c r="AZ77" s="23">
        <f t="shared" si="6"/>
        <v>-5.3834320326967324</v>
      </c>
      <c r="BA77" s="23">
        <f t="shared" si="6"/>
        <v>-5.4606406426625131</v>
      </c>
      <c r="BB77" s="255">
        <f t="shared" si="6"/>
        <v>-5.5389565703053156</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-8.5391973802388623</v>
      </c>
      <c r="F82" s="21">
        <f t="shared" si="8"/>
        <v>-9.0645046271372411</v>
      </c>
      <c r="G82" s="21">
        <f t="shared" si="8"/>
        <v>-9.663384485922963</v>
      </c>
      <c r="H82" s="21">
        <f t="shared" si="8"/>
        <v>-10.270961113627518</v>
      </c>
      <c r="I82" s="21">
        <f t="shared" si="8"/>
        <v>-10.812691095098899</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-0.71159978168657179</v>
      </c>
      <c r="G84" s="21">
        <f>IF($E$82&lt;0,(IF(2050-F$80&lt;=0,0,(2/(2050-F$80+1))*(1-(SUM($E84:F84)/$E$82))*$E$82*'Fixed Data'!D$52)),0)</f>
        <v>-0.68066066074367737</v>
      </c>
      <c r="H84" s="21">
        <f>IF($E$82&lt;0,(IF(2050-G$80&lt;=0,0,(2/(2050-G$80+1))*(1-(SUM($E84:G84)/$E$82))*$E$82*'Fixed Data'!E$52)),0)</f>
        <v>-0.64972153980078307</v>
      </c>
      <c r="I84" s="21">
        <f>IF($E$82&lt;0,(IF(2050-H$80&lt;=0,0,(2/(2050-H$80+1))*(1-(SUM($E84:H84)/$E$82))*$E$82*'Fixed Data'!F$52)),0)</f>
        <v>-0.61878241885788865</v>
      </c>
      <c r="J84" s="21">
        <f>IF($E$82&lt;0,(IF(2050-I$80&lt;=0,0,(2/(2050-I$80+1))*(1-(SUM($E84:I84)/$E$82))*$E$82*'Fixed Data'!G$52)),0)</f>
        <v>-0.58784329791499412</v>
      </c>
      <c r="K84" s="21">
        <f>IF($E$82&lt;0,(IF(2050-J$80&lt;=0,0,(2/(2050-J$80+1))*(1-(SUM($E84:J84)/$E$82))*$E$82*'Fixed Data'!H$52)),0)</f>
        <v>-0.55690417697209971</v>
      </c>
      <c r="L84" s="21">
        <f>IF($E$82&lt;0,(IF(2050-K$80&lt;=0,0,(2/(2050-K$80+1))*(1-(SUM($E84:K84)/$E$82))*$E$82*'Fixed Data'!I$52)),0)</f>
        <v>-0.52596505602920529</v>
      </c>
      <c r="M84" s="21">
        <f>IF($E$82&lt;0,(IF(2050-L$80&lt;=0,0,(2/(2050-L$80+1))*(1-(SUM($E84:L84)/$E$82))*$E$82*'Fixed Data'!J$52)),0)</f>
        <v>-0.49502593508631082</v>
      </c>
      <c r="N84" s="21">
        <f>IF($E$82&lt;0,(IF(2050-M$80&lt;=0,0,(2/(2050-M$80+1))*(1-(SUM($E84:M84)/$E$82))*$E$82*'Fixed Data'!K$52)),0)</f>
        <v>-0.46408681414341646</v>
      </c>
      <c r="O84" s="21">
        <f>IF($E$82&lt;0,(IF(2050-N$80&lt;=0,0,(2/(2050-N$80+1))*(1-(SUM($E84:N84)/$E$82))*$E$82*'Fixed Data'!L$52)),0)</f>
        <v>-0.43314769320052204</v>
      </c>
      <c r="P84" s="21">
        <f>IF($E$82&lt;0,(IF(2050-O$80&lt;=0,0,(2/(2050-O$80+1))*(1-(SUM($E84:O84)/$E$82))*$E$82*'Fixed Data'!M$52)),0)</f>
        <v>-0.40220857225762757</v>
      </c>
      <c r="Q84" s="21">
        <f>IF($E$82&lt;0,(IF(2050-P$80&lt;=0,0,(2/(2050-P$80+1))*(1-(SUM($E84:P84)/$E$82))*$E$82*'Fixed Data'!N$52)),0)</f>
        <v>-0.37126945131473321</v>
      </c>
      <c r="R84" s="21">
        <f>IF($E$82&lt;0,(IF(2050-Q$80&lt;=0,0,(2/(2050-Q$80+1))*(1-(SUM($E84:Q84)/$E$82))*$E$82*'Fixed Data'!O$52)),0)</f>
        <v>-0.34033033037183863</v>
      </c>
      <c r="S84" s="21">
        <f>IF($E$82&lt;0,(IF(2050-R$80&lt;=0,0,(2/(2050-R$80+1))*(1-(SUM($E84:R84)/$E$82))*$E$82*'Fixed Data'!P$52)),0)</f>
        <v>-0.30939120942894432</v>
      </c>
      <c r="T84" s="21">
        <f>IF($E$82&lt;0,(IF(2050-S$80&lt;=0,0,(2/(2050-S$80+1))*(1-(SUM($E84:S84)/$E$82))*$E$82*'Fixed Data'!Q$52)),0)</f>
        <v>-0.2784520884860498</v>
      </c>
      <c r="U84" s="21">
        <f>IF($E$82&lt;0,(IF(2050-T$80&lt;=0,0,(2/(2050-T$80+1))*(1-(SUM($E84:T84)/$E$82))*$E$82*'Fixed Data'!R$52)),0)</f>
        <v>-0.24751296754315524</v>
      </c>
      <c r="V84" s="21">
        <f>IF($E$82&lt;0,(IF(2050-U$80&lt;=0,0,(2/(2050-U$80+1))*(1-(SUM($E84:U84)/$E$82))*$E$82*'Fixed Data'!S$52)),0)</f>
        <v>-0.21657384660026102</v>
      </c>
      <c r="W84" s="21">
        <f>IF($E$82&lt;0,(IF(2050-V$80&lt;=0,0,(2/(2050-V$80+1))*(1-(SUM($E84:V84)/$E$82))*$E$82*'Fixed Data'!T$52)),0)</f>
        <v>-0.1856347256573663</v>
      </c>
      <c r="X84" s="21">
        <f>IF($E$82&lt;0,(IF(2050-W$80&lt;=0,0,(2/(2050-W$80+1))*(1-(SUM($E84:W84)/$E$82))*$E$82*'Fixed Data'!U$52)),0)</f>
        <v>-0.15469560471447188</v>
      </c>
      <c r="Y84" s="21">
        <f>IF($E$82&lt;0,(IF(2050-X$80&lt;=0,0,(2/(2050-X$80+1))*(1-(SUM($E84:X84)/$E$82))*$E$82*'Fixed Data'!V$52)),0)</f>
        <v>-0.12375648377157714</v>
      </c>
      <c r="Z84" s="21">
        <f>IF($E$82&lt;0,(IF(2050-Y$80&lt;=0,0,(2/(2050-Y$80+1))*(1-(SUM($E84:Y84)/$E$82))*$E$82*'Fixed Data'!W$52)),0)</f>
        <v>-9.2817362828682748E-2</v>
      </c>
      <c r="AA84" s="21">
        <f>IF($E$82&lt;0,(IF(2050-Z$80&lt;=0,0,(2/(2050-Z$80+1))*(1-(SUM($E84:Z84)/$E$82))*$E$82*'Fixed Data'!X$52)),0)</f>
        <v>-6.1878241885788499E-2</v>
      </c>
      <c r="AB84" s="21">
        <f>IF($E$82&lt;0,(IF(2050-AA$80&lt;=0,0,(2/(2050-AA$80+1))*(1-(SUM($E84:AA84)/$E$82))*$E$82*'Fixed Data'!Y$52)),0)</f>
        <v>-3.0939120942894565E-2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-0.78821779366410794</v>
      </c>
      <c r="H85" s="21">
        <f>IF($F$82&lt;0,(IF(2050-G$80&lt;=0,0,(2/(2050-G$80+1))*(1-(SUM($E85:G85)/$F$82))*$F$82*'Fixed Data'!E$52)),0)</f>
        <v>-0.75238971213392125</v>
      </c>
      <c r="I85" s="21">
        <f>IF($F$82&lt;0,(IF(2050-H$80&lt;=0,0,(2/(2050-H$80+1))*(1-(SUM($E85:H85)/$F$82))*$F$82*'Fixed Data'!F$52)),0)</f>
        <v>-0.71656163060373435</v>
      </c>
      <c r="J85" s="21">
        <f>IF($F$82&lt;0,(IF(2050-I$80&lt;=0,0,(2/(2050-I$80+1))*(1-(SUM($E85:I85)/$F$82))*$F$82*'Fixed Data'!G$52)),0)</f>
        <v>-0.68073354907354788</v>
      </c>
      <c r="K85" s="21">
        <f>IF($F$82&lt;0,(IF(2050-J$80&lt;=0,0,(2/(2050-J$80+1))*(1-(SUM($E85:J85)/$F$82))*$F$82*'Fixed Data'!H$52)),0)</f>
        <v>-0.64490546754336087</v>
      </c>
      <c r="L85" s="21">
        <f>IF($F$82&lt;0,(IF(2050-K$80&lt;=0,0,(2/(2050-K$80+1))*(1-(SUM($E85:K85)/$F$82))*$F$82*'Fixed Data'!I$52)),0)</f>
        <v>-0.60907738601317418</v>
      </c>
      <c r="M85" s="21">
        <f>IF($F$82&lt;0,(IF(2050-L$80&lt;=0,0,(2/(2050-L$80+1))*(1-(SUM($E85:L85)/$F$82))*$F$82*'Fixed Data'!J$52)),0)</f>
        <v>-0.5732493044829875</v>
      </c>
      <c r="N85" s="21">
        <f>IF($F$82&lt;0,(IF(2050-M$80&lt;=0,0,(2/(2050-M$80+1))*(1-(SUM($E85:M85)/$F$82))*$F$82*'Fixed Data'!K$52)),0)</f>
        <v>-0.53742122295280081</v>
      </c>
      <c r="O85" s="21">
        <f>IF($F$82&lt;0,(IF(2050-N$80&lt;=0,0,(2/(2050-N$80+1))*(1-(SUM($E85:N85)/$F$82))*$F$82*'Fixed Data'!L$52)),0)</f>
        <v>-0.50159314142261402</v>
      </c>
      <c r="P85" s="21">
        <f>IF($F$82&lt;0,(IF(2050-O$80&lt;=0,0,(2/(2050-O$80+1))*(1-(SUM($E85:O85)/$F$82))*$F$82*'Fixed Data'!M$52)),0)</f>
        <v>-0.46576505989242728</v>
      </c>
      <c r="Q85" s="21">
        <f>IF($F$82&lt;0,(IF(2050-P$80&lt;=0,0,(2/(2050-P$80+1))*(1-(SUM($E85:P85)/$F$82))*$F$82*'Fixed Data'!N$52)),0)</f>
        <v>-0.42993697836224071</v>
      </c>
      <c r="R85" s="21">
        <f>IF($F$82&lt;0,(IF(2050-Q$80&lt;=0,0,(2/(2050-Q$80+1))*(1-(SUM($E85:Q85)/$F$82))*$F$82*'Fixed Data'!O$52)),0)</f>
        <v>-0.3941088968320538</v>
      </c>
      <c r="S85" s="21">
        <f>IF($F$82&lt;0,(IF(2050-R$80&lt;=0,0,(2/(2050-R$80+1))*(1-(SUM($E85:R85)/$F$82))*$F$82*'Fixed Data'!P$52)),0)</f>
        <v>-0.35828081530186717</v>
      </c>
      <c r="T85" s="21">
        <f>IF($F$82&lt;0,(IF(2050-S$80&lt;=0,0,(2/(2050-S$80+1))*(1-(SUM($E85:S85)/$F$82))*$F$82*'Fixed Data'!Q$52)),0)</f>
        <v>-0.32245273377168049</v>
      </c>
      <c r="U85" s="21">
        <f>IF($F$82&lt;0,(IF(2050-T$80&lt;=0,0,(2/(2050-T$80+1))*(1-(SUM($E85:T85)/$F$82))*$F$82*'Fixed Data'!R$52)),0)</f>
        <v>-0.28662465224149369</v>
      </c>
      <c r="V85" s="21">
        <f>IF($F$82&lt;0,(IF(2050-U$80&lt;=0,0,(2/(2050-U$80+1))*(1-(SUM($E85:U85)/$F$82))*$F$82*'Fixed Data'!S$52)),0)</f>
        <v>-0.2507965707113069</v>
      </c>
      <c r="W85" s="21">
        <f>IF($F$82&lt;0,(IF(2050-V$80&lt;=0,0,(2/(2050-V$80+1))*(1-(SUM($E85:V85)/$F$82))*$F$82*'Fixed Data'!T$52)),0)</f>
        <v>-0.21496848918112024</v>
      </c>
      <c r="X85" s="21">
        <f>IF($F$82&lt;0,(IF(2050-W$80&lt;=0,0,(2/(2050-W$80+1))*(1-(SUM($E85:W85)/$F$82))*$F$82*'Fixed Data'!U$52)),0)</f>
        <v>-0.17914040765093359</v>
      </c>
      <c r="Y85" s="21">
        <f>IF($F$82&lt;0,(IF(2050-X$80&lt;=0,0,(2/(2050-X$80+1))*(1-(SUM($E85:X85)/$F$82))*$F$82*'Fixed Data'!V$52)),0)</f>
        <v>-0.14331232612074687</v>
      </c>
      <c r="Z85" s="21">
        <f>IF($F$82&lt;0,(IF(2050-Y$80&lt;=0,0,(2/(2050-Y$80+1))*(1-(SUM($E85:Y85)/$F$82))*$F$82*'Fixed Data'!W$52)),0)</f>
        <v>-0.10748424459056055</v>
      </c>
      <c r="AA85" s="21">
        <f>IF($F$82&lt;0,(IF(2050-Z$80&lt;=0,0,(2/(2050-Z$80+1))*(1-(SUM($E85:Z85)/$F$82))*$F$82*'Fixed Data'!X$52)),0)</f>
        <v>-7.1656163060373701E-2</v>
      </c>
      <c r="AB85" s="21">
        <f>IF($F$82&lt;0,(IF(2050-AA$80&lt;=0,0,(2/(2050-AA$80+1))*(1-(SUM($E85:AA85)/$F$82))*$F$82*'Fixed Data'!Y$52)),0)</f>
        <v>-3.5828081530187524E-2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-0.87848949872026938</v>
      </c>
      <c r="I86" s="21">
        <f>IF($G$82&lt;0,(IF(2050-H$80&lt;=0,0,(2/(2050-H$80+1))*(1-(SUM($E86:H86)/$G$82))*$G$82*'Fixed Data'!F$52)),0)</f>
        <v>-0.83665666544787554</v>
      </c>
      <c r="J86" s="21">
        <f>IF($G$82&lt;0,(IF(2050-I$80&lt;=0,0,(2/(2050-I$80+1))*(1-(SUM($E86:I86)/$G$82))*$G$82*'Fixed Data'!G$52)),0)</f>
        <v>-0.7948238321754818</v>
      </c>
      <c r="K86" s="21">
        <f>IF($G$82&lt;0,(IF(2050-J$80&lt;=0,0,(2/(2050-J$80+1))*(1-(SUM($E86:J86)/$G$82))*$G$82*'Fixed Data'!H$52)),0)</f>
        <v>-0.75299099890308796</v>
      </c>
      <c r="L86" s="21">
        <f>IF($G$82&lt;0,(IF(2050-K$80&lt;=0,0,(2/(2050-K$80+1))*(1-(SUM($E86:K86)/$G$82))*$G$82*'Fixed Data'!I$52)),0)</f>
        <v>-0.71115816563069434</v>
      </c>
      <c r="M86" s="21">
        <f>IF($G$82&lt;0,(IF(2050-L$80&lt;=0,0,(2/(2050-L$80+1))*(1-(SUM($E86:L86)/$G$82))*$G$82*'Fixed Data'!J$52)),0)</f>
        <v>-0.6693253323583005</v>
      </c>
      <c r="N86" s="21">
        <f>IF($G$82&lt;0,(IF(2050-M$80&lt;=0,0,(2/(2050-M$80+1))*(1-(SUM($E86:M86)/$G$82))*$G$82*'Fixed Data'!K$52)),0)</f>
        <v>-0.62749249908590676</v>
      </c>
      <c r="O86" s="21">
        <f>IF($G$82&lt;0,(IF(2050-N$80&lt;=0,0,(2/(2050-N$80+1))*(1-(SUM($E86:N86)/$G$82))*$G$82*'Fixed Data'!L$52)),0)</f>
        <v>-0.58565966581351292</v>
      </c>
      <c r="P86" s="21">
        <f>IF($G$82&lt;0,(IF(2050-O$80&lt;=0,0,(2/(2050-O$80+1))*(1-(SUM($E86:O86)/$G$82))*$G$82*'Fixed Data'!M$52)),0)</f>
        <v>-0.54382683254111919</v>
      </c>
      <c r="Q86" s="21">
        <f>IF($G$82&lt;0,(IF(2050-P$80&lt;=0,0,(2/(2050-P$80+1))*(1-(SUM($E86:P86)/$G$82))*$G$82*'Fixed Data'!N$52)),0)</f>
        <v>-0.50199399926872557</v>
      </c>
      <c r="R86" s="21">
        <f>IF($G$82&lt;0,(IF(2050-Q$80&lt;=0,0,(2/(2050-Q$80+1))*(1-(SUM($E86:Q86)/$G$82))*$G$82*'Fixed Data'!O$52)),0)</f>
        <v>-0.46016116599633167</v>
      </c>
      <c r="S86" s="21">
        <f>IF($G$82&lt;0,(IF(2050-R$80&lt;=0,0,(2/(2050-R$80+1))*(1-(SUM($E86:R86)/$G$82))*$G$82*'Fixed Data'!P$52)),0)</f>
        <v>-0.41832833272393805</v>
      </c>
      <c r="T86" s="21">
        <f>IF($G$82&lt;0,(IF(2050-S$80&lt;=0,0,(2/(2050-S$80+1))*(1-(SUM($E86:S86)/$G$82))*$G$82*'Fixed Data'!Q$52)),0)</f>
        <v>-0.37649549945154415</v>
      </c>
      <c r="U86" s="21">
        <f>IF($G$82&lt;0,(IF(2050-T$80&lt;=0,0,(2/(2050-T$80+1))*(1-(SUM($E86:T86)/$G$82))*$G$82*'Fixed Data'!R$52)),0)</f>
        <v>-0.33466266617915058</v>
      </c>
      <c r="V86" s="21">
        <f>IF($G$82&lt;0,(IF(2050-U$80&lt;=0,0,(2/(2050-U$80+1))*(1-(SUM($E86:U86)/$G$82))*$G$82*'Fixed Data'!S$52)),0)</f>
        <v>-0.29282983290675674</v>
      </c>
      <c r="W86" s="21">
        <f>IF($G$82&lt;0,(IF(2050-V$80&lt;=0,0,(2/(2050-V$80+1))*(1-(SUM($E86:V86)/$G$82))*$G$82*'Fixed Data'!T$52)),0)</f>
        <v>-0.25099699963436306</v>
      </c>
      <c r="X86" s="21">
        <f>IF($G$82&lt;0,(IF(2050-W$80&lt;=0,0,(2/(2050-W$80+1))*(1-(SUM($E86:W86)/$G$82))*$G$82*'Fixed Data'!U$52)),0)</f>
        <v>-0.20916416636196897</v>
      </c>
      <c r="Y86" s="21">
        <f>IF($G$82&lt;0,(IF(2050-X$80&lt;=0,0,(2/(2050-X$80+1))*(1-(SUM($E86:X86)/$G$82))*$G$82*'Fixed Data'!V$52)),0)</f>
        <v>-0.16733133308957504</v>
      </c>
      <c r="Z86" s="21">
        <f>IF($G$82&lt;0,(IF(2050-Y$80&lt;=0,0,(2/(2050-Y$80+1))*(1-(SUM($E86:Y86)/$G$82))*$G$82*'Fixed Data'!W$52)),0)</f>
        <v>-0.12549849981718192</v>
      </c>
      <c r="AA86" s="21">
        <f>IF($G$82&lt;0,(IF(2050-Z$80&lt;=0,0,(2/(2050-Z$80+1))*(1-(SUM($E86:Z86)/$G$82))*$G$82*'Fixed Data'!X$52)),0)</f>
        <v>-8.3665666544787576E-2</v>
      </c>
      <c r="AB86" s="21">
        <f>IF($G$82&lt;0,(IF(2050-AA$80&lt;=0,0,(2/(2050-AA$80+1))*(1-(SUM($E86:AA86)/$G$82))*$G$82*'Fixed Data'!Y$52)),0)</f>
        <v>-4.183283327239451E-2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-0.97818677272643018</v>
      </c>
      <c r="J87" s="21">
        <f>IF($H$82&lt;0,(IF(2050-I$80&lt;=0,0,(2/(2050-I$80+1))*(1-(SUM($E87:I87)/$H$82))*$H$82*'Fixed Data'!G$52)),0)</f>
        <v>-0.92927743409010888</v>
      </c>
      <c r="K87" s="21">
        <f>IF($H$82&lt;0,(IF(2050-J$80&lt;=0,0,(2/(2050-J$80+1))*(1-(SUM($E87:J87)/$H$82))*$H$82*'Fixed Data'!H$52)),0)</f>
        <v>-0.88036809545378725</v>
      </c>
      <c r="L87" s="21">
        <f>IF($H$82&lt;0,(IF(2050-K$80&lt;=0,0,(2/(2050-K$80+1))*(1-(SUM($E87:K87)/$H$82))*$H$82*'Fixed Data'!I$52)),0)</f>
        <v>-0.83145875681746562</v>
      </c>
      <c r="M87" s="21">
        <f>IF($H$82&lt;0,(IF(2050-L$80&lt;=0,0,(2/(2050-L$80+1))*(1-(SUM($E87:L87)/$H$82))*$H$82*'Fixed Data'!J$52)),0)</f>
        <v>-0.7825494181811441</v>
      </c>
      <c r="N87" s="21">
        <f>IF($H$82&lt;0,(IF(2050-M$80&lt;=0,0,(2/(2050-M$80+1))*(1-(SUM($E87:M87)/$H$82))*$H$82*'Fixed Data'!K$52)),0)</f>
        <v>-0.73364007954482269</v>
      </c>
      <c r="O87" s="21">
        <f>IF($H$82&lt;0,(IF(2050-N$80&lt;=0,0,(2/(2050-N$80+1))*(1-(SUM($E87:N87)/$H$82))*$H$82*'Fixed Data'!L$52)),0)</f>
        <v>-0.68473074090850117</v>
      </c>
      <c r="P87" s="21">
        <f>IF($H$82&lt;0,(IF(2050-O$80&lt;=0,0,(2/(2050-O$80+1))*(1-(SUM($E87:O87)/$H$82))*$H$82*'Fixed Data'!M$52)),0)</f>
        <v>-0.63582140227217965</v>
      </c>
      <c r="Q87" s="21">
        <f>IF($H$82&lt;0,(IF(2050-P$80&lt;=0,0,(2/(2050-P$80+1))*(1-(SUM($E87:P87)/$H$82))*$H$82*'Fixed Data'!N$52)),0)</f>
        <v>-0.58691206363585824</v>
      </c>
      <c r="R87" s="21">
        <f>IF($H$82&lt;0,(IF(2050-Q$80&lt;=0,0,(2/(2050-Q$80+1))*(1-(SUM($E87:Q87)/$H$82))*$H$82*'Fixed Data'!O$52)),0)</f>
        <v>-0.53800272499953661</v>
      </c>
      <c r="S87" s="21">
        <f>IF($H$82&lt;0,(IF(2050-R$80&lt;=0,0,(2/(2050-R$80+1))*(1-(SUM($E87:R87)/$H$82))*$H$82*'Fixed Data'!P$52)),0)</f>
        <v>-0.48909338636321503</v>
      </c>
      <c r="T87" s="21">
        <f>IF($H$82&lt;0,(IF(2050-S$80&lt;=0,0,(2/(2050-S$80+1))*(1-(SUM($E87:S87)/$H$82))*$H$82*'Fixed Data'!Q$52)),0)</f>
        <v>-0.44018404772689368</v>
      </c>
      <c r="U87" s="21">
        <f>IF($H$82&lt;0,(IF(2050-T$80&lt;=0,0,(2/(2050-T$80+1))*(1-(SUM($E87:T87)/$H$82))*$H$82*'Fixed Data'!R$52)),0)</f>
        <v>-0.39127470909057221</v>
      </c>
      <c r="V87" s="21">
        <f>IF($H$82&lt;0,(IF(2050-U$80&lt;=0,0,(2/(2050-U$80+1))*(1-(SUM($E87:U87)/$H$82))*$H$82*'Fixed Data'!S$52)),0)</f>
        <v>-0.34236537045425081</v>
      </c>
      <c r="W87" s="21">
        <f>IF($H$82&lt;0,(IF(2050-V$80&lt;=0,0,(2/(2050-V$80+1))*(1-(SUM($E87:V87)/$H$82))*$H$82*'Fixed Data'!T$52)),0)</f>
        <v>-0.29345603181792934</v>
      </c>
      <c r="X87" s="21">
        <f>IF($H$82&lt;0,(IF(2050-W$80&lt;=0,0,(2/(2050-W$80+1))*(1-(SUM($E87:W87)/$H$82))*$H$82*'Fixed Data'!U$52)),0)</f>
        <v>-0.24454669318160785</v>
      </c>
      <c r="Y87" s="21">
        <f>IF($H$82&lt;0,(IF(2050-X$80&lt;=0,0,(2/(2050-X$80+1))*(1-(SUM($E87:X87)/$H$82))*$H$82*'Fixed Data'!V$52)),0)</f>
        <v>-0.19563735454528627</v>
      </c>
      <c r="Z87" s="21">
        <f>IF($H$82&lt;0,(IF(2050-Y$80&lt;=0,0,(2/(2050-Y$80+1))*(1-(SUM($E87:Y87)/$H$82))*$H$82*'Fixed Data'!W$52)),0)</f>
        <v>-0.14672801590896459</v>
      </c>
      <c r="AA87" s="21">
        <f>IF($H$82&lt;0,(IF(2050-Z$80&lt;=0,0,(2/(2050-Z$80+1))*(1-(SUM($E87:Z87)/$H$82))*$H$82*'Fixed Data'!X$52)),0)</f>
        <v>-9.7818677272642679E-2</v>
      </c>
      <c r="AB87" s="21">
        <f>IF($H$82&lt;0,(IF(2050-AA$80&lt;=0,0,(2/(2050-AA$80+1))*(1-(SUM($E87:AA87)/$H$82))*$H$82*'Fixed Data'!Y$52)),0)</f>
        <v>-4.8909338636321339E-2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-1.0812691095098899</v>
      </c>
      <c r="K88" s="21">
        <f>IF($I$82&lt;0,(IF(2050-J$80&lt;=0,0,(2/(2050-J$80+1))*(1-(SUM($E88:J88)/$I$82))*$I$82*'Fixed Data'!H$52)),0)</f>
        <v>-1.0243602090093693</v>
      </c>
      <c r="L88" s="21">
        <f>IF($I$82&lt;0,(IF(2050-K$80&lt;=0,0,(2/(2050-K$80+1))*(1-(SUM($E88:K88)/$I$82))*$I$82*'Fixed Data'!I$52)),0)</f>
        <v>-0.96745130850884864</v>
      </c>
      <c r="M88" s="21">
        <f>IF($I$82&lt;0,(IF(2050-L$80&lt;=0,0,(2/(2050-L$80+1))*(1-(SUM($E88:L88)/$I$82))*$I$82*'Fixed Data'!J$52)),0)</f>
        <v>-0.91054240800832831</v>
      </c>
      <c r="N88" s="21">
        <f>IF($I$82&lt;0,(IF(2050-M$80&lt;=0,0,(2/(2050-M$80+1))*(1-(SUM($E88:M88)/$I$82))*$I$82*'Fixed Data'!K$52)),0)</f>
        <v>-0.85363350750780775</v>
      </c>
      <c r="O88" s="21">
        <f>IF($I$82&lt;0,(IF(2050-N$80&lt;=0,0,(2/(2050-N$80+1))*(1-(SUM($E88:N88)/$I$82))*$I$82*'Fixed Data'!L$52)),0)</f>
        <v>-0.7967246070072872</v>
      </c>
      <c r="P88" s="21">
        <f>IF($I$82&lt;0,(IF(2050-O$80&lt;=0,0,(2/(2050-O$80+1))*(1-(SUM($E88:O88)/$I$82))*$I$82*'Fixed Data'!M$52)),0)</f>
        <v>-0.73981570650676665</v>
      </c>
      <c r="Q88" s="21">
        <f>IF($I$82&lt;0,(IF(2050-P$80&lt;=0,0,(2/(2050-P$80+1))*(1-(SUM($E88:P88)/$I$82))*$I$82*'Fixed Data'!N$52)),0)</f>
        <v>-0.68290680600624609</v>
      </c>
      <c r="R88" s="21">
        <f>IF($I$82&lt;0,(IF(2050-Q$80&lt;=0,0,(2/(2050-Q$80+1))*(1-(SUM($E88:Q88)/$I$82))*$I$82*'Fixed Data'!O$52)),0)</f>
        <v>-0.62599790550572565</v>
      </c>
      <c r="S88" s="21">
        <f>IF($I$82&lt;0,(IF(2050-R$80&lt;=0,0,(2/(2050-R$80+1))*(1-(SUM($E88:R88)/$I$82))*$I$82*'Fixed Data'!P$52)),0)</f>
        <v>-0.56908900500520521</v>
      </c>
      <c r="T88" s="21">
        <f>IF($I$82&lt;0,(IF(2050-S$80&lt;=0,0,(2/(2050-S$80+1))*(1-(SUM($E88:S88)/$I$82))*$I$82*'Fixed Data'!Q$52)),0)</f>
        <v>-0.51218010450468487</v>
      </c>
      <c r="U88" s="21">
        <f>IF($I$82&lt;0,(IF(2050-T$80&lt;=0,0,(2/(2050-T$80+1))*(1-(SUM($E88:T88)/$I$82))*$I$82*'Fixed Data'!R$52)),0)</f>
        <v>-0.45527120400416421</v>
      </c>
      <c r="V88" s="21">
        <f>IF($I$82&lt;0,(IF(2050-U$80&lt;=0,0,(2/(2050-U$80+1))*(1-(SUM($E88:U88)/$I$82))*$I$82*'Fixed Data'!S$52)),0)</f>
        <v>-0.39836230350364366</v>
      </c>
      <c r="W88" s="21">
        <f>IF($I$82&lt;0,(IF(2050-V$80&lt;=0,0,(2/(2050-V$80+1))*(1-(SUM($E88:V88)/$I$82))*$I$82*'Fixed Data'!T$52)),0)</f>
        <v>-0.3414534030031231</v>
      </c>
      <c r="X88" s="21">
        <f>IF($I$82&lt;0,(IF(2050-W$80&lt;=0,0,(2/(2050-W$80+1))*(1-(SUM($E88:W88)/$I$82))*$I$82*'Fixed Data'!U$52)),0)</f>
        <v>-0.28454450250260227</v>
      </c>
      <c r="Y88" s="21">
        <f>IF($I$82&lt;0,(IF(2050-X$80&lt;=0,0,(2/(2050-X$80+1))*(1-(SUM($E88:X88)/$I$82))*$I$82*'Fixed Data'!V$52)),0)</f>
        <v>-0.22763560200208185</v>
      </c>
      <c r="Z88" s="21">
        <f>IF($I$82&lt;0,(IF(2050-Y$80&lt;=0,0,(2/(2050-Y$80+1))*(1-(SUM($E88:Y88)/$I$82))*$I$82*'Fixed Data'!W$52)),0)</f>
        <v>-0.17072670150156208</v>
      </c>
      <c r="AA88" s="21">
        <f>IF($I$82&lt;0,(IF(2050-Z$80&lt;=0,0,(2/(2050-Z$80+1))*(1-(SUM($E88:Z88)/$I$82))*$I$82*'Fixed Data'!X$52)),0)</f>
        <v>-0.11381780100104058</v>
      </c>
      <c r="AB88" s="21">
        <f>IF($I$82&lt;0,(IF(2050-AA$80&lt;=0,0,(2/(2050-AA$80+1))*(1-(SUM($E88:AA88)/$I$82))*$I$82*'Fixed Data'!Y$52)),0)</f>
        <v>-5.6908900500520693E-2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-0.71159978168657179</v>
      </c>
      <c r="G128" s="21">
        <f t="shared" si="10"/>
        <v>-1.4688784544077853</v>
      </c>
      <c r="H128" s="21">
        <f t="shared" si="10"/>
        <v>-2.2806007506549735</v>
      </c>
      <c r="I128" s="21">
        <f t="shared" si="10"/>
        <v>-3.1501874876359288</v>
      </c>
      <c r="J128" s="21">
        <f t="shared" si="10"/>
        <v>-4.0739472227640228</v>
      </c>
      <c r="K128" s="21">
        <f t="shared" si="10"/>
        <v>-3.8595289478817048</v>
      </c>
      <c r="L128" s="21">
        <f t="shared" si="10"/>
        <v>-3.6451106729993881</v>
      </c>
      <c r="M128" s="21">
        <f t="shared" si="10"/>
        <v>-3.4306923981170709</v>
      </c>
      <c r="N128" s="21">
        <f t="shared" si="10"/>
        <v>-3.2162741232347543</v>
      </c>
      <c r="O128" s="21">
        <f t="shared" si="10"/>
        <v>-3.0018558483524376</v>
      </c>
      <c r="P128" s="21">
        <f t="shared" si="10"/>
        <v>-2.78743757347012</v>
      </c>
      <c r="Q128" s="21">
        <f t="shared" si="10"/>
        <v>-2.5730192985878038</v>
      </c>
      <c r="R128" s="21">
        <f t="shared" si="10"/>
        <v>-2.3586010237054866</v>
      </c>
      <c r="S128" s="21">
        <f t="shared" si="10"/>
        <v>-2.1441827488231695</v>
      </c>
      <c r="T128" s="21">
        <f t="shared" si="10"/>
        <v>-1.9297644739408528</v>
      </c>
      <c r="U128" s="21">
        <f t="shared" si="10"/>
        <v>-1.7153461990585359</v>
      </c>
      <c r="V128" s="21">
        <f t="shared" si="10"/>
        <v>-1.5009279241762192</v>
      </c>
      <c r="W128" s="21">
        <f t="shared" si="10"/>
        <v>-1.2865096492939021</v>
      </c>
      <c r="X128" s="21">
        <f t="shared" si="10"/>
        <v>-1.0720913744115845</v>
      </c>
      <c r="Y128" s="21">
        <f t="shared" si="10"/>
        <v>-0.85767309952926718</v>
      </c>
      <c r="Z128" s="21">
        <f t="shared" si="10"/>
        <v>-0.64325482464695194</v>
      </c>
      <c r="AA128" s="21">
        <f t="shared" si="10"/>
        <v>-0.42883654976463303</v>
      </c>
      <c r="AB128" s="21">
        <f t="shared" si="10"/>
        <v>-0.21441827488231863</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-8.5391973802388623</v>
      </c>
      <c r="G129" s="21">
        <f t="shared" ref="G129:AW129" si="11">F131</f>
        <v>-16.892102225689534</v>
      </c>
      <c r="H129" s="21">
        <f t="shared" si="11"/>
        <v>-25.086608257204713</v>
      </c>
      <c r="I129" s="21">
        <f t="shared" si="11"/>
        <v>-33.076968620177254</v>
      </c>
      <c r="J129" s="21">
        <f t="shared" si="11"/>
        <v>-40.739472227640221</v>
      </c>
      <c r="K129" s="21">
        <f t="shared" si="11"/>
        <v>-36.665525004876201</v>
      </c>
      <c r="L129" s="21">
        <f t="shared" si="11"/>
        <v>-32.805996056994495</v>
      </c>
      <c r="M129" s="21">
        <f t="shared" si="11"/>
        <v>-29.160885383995108</v>
      </c>
      <c r="N129" s="21">
        <f t="shared" si="11"/>
        <v>-25.730192985878038</v>
      </c>
      <c r="O129" s="21">
        <f t="shared" si="11"/>
        <v>-22.513918862643283</v>
      </c>
      <c r="P129" s="21">
        <f t="shared" si="11"/>
        <v>-19.512063014290845</v>
      </c>
      <c r="Q129" s="21">
        <f t="shared" si="11"/>
        <v>-16.724625440820724</v>
      </c>
      <c r="R129" s="21">
        <f t="shared" si="11"/>
        <v>-14.15160614223292</v>
      </c>
      <c r="S129" s="21">
        <f t="shared" si="11"/>
        <v>-11.793005118527432</v>
      </c>
      <c r="T129" s="21">
        <f t="shared" si="11"/>
        <v>-9.6488223697042628</v>
      </c>
      <c r="U129" s="21">
        <f t="shared" si="11"/>
        <v>-7.7190578957634095</v>
      </c>
      <c r="V129" s="21">
        <f t="shared" si="11"/>
        <v>-6.0037116967048734</v>
      </c>
      <c r="W129" s="21">
        <f t="shared" si="11"/>
        <v>-4.5027837725286544</v>
      </c>
      <c r="X129" s="21">
        <f t="shared" si="11"/>
        <v>-3.2162741232347525</v>
      </c>
      <c r="Y129" s="21">
        <f t="shared" si="11"/>
        <v>-2.1441827488231677</v>
      </c>
      <c r="Z129" s="21">
        <f t="shared" si="11"/>
        <v>-1.2865096492939005</v>
      </c>
      <c r="AA129" s="21">
        <f t="shared" si="11"/>
        <v>-0.64325482464694861</v>
      </c>
      <c r="AB129" s="21">
        <f t="shared" si="11"/>
        <v>-0.21441827488231557</v>
      </c>
      <c r="AC129" s="21">
        <f t="shared" si="11"/>
        <v>3.0531133177191805E-15</v>
      </c>
      <c r="AD129" s="21">
        <f t="shared" si="11"/>
        <v>3.0531133177191805E-15</v>
      </c>
      <c r="AE129" s="21">
        <f t="shared" si="11"/>
        <v>3.0531133177191805E-15</v>
      </c>
      <c r="AF129" s="21">
        <f t="shared" si="11"/>
        <v>3.0531133177191805E-15</v>
      </c>
      <c r="AG129" s="21">
        <f t="shared" si="11"/>
        <v>3.0531133177191805E-15</v>
      </c>
      <c r="AH129" s="21">
        <f t="shared" si="11"/>
        <v>3.0531133177191805E-15</v>
      </c>
      <c r="AI129" s="21">
        <f t="shared" si="11"/>
        <v>3.0531133177191805E-15</v>
      </c>
      <c r="AJ129" s="21">
        <f t="shared" si="11"/>
        <v>3.0531133177191805E-15</v>
      </c>
      <c r="AK129" s="21">
        <f t="shared" si="11"/>
        <v>3.0531133177191805E-15</v>
      </c>
      <c r="AL129" s="21">
        <f t="shared" si="11"/>
        <v>3.0531133177191805E-15</v>
      </c>
      <c r="AM129" s="21">
        <f t="shared" si="11"/>
        <v>3.0531133177191805E-15</v>
      </c>
      <c r="AN129" s="21">
        <f t="shared" si="11"/>
        <v>3.0531133177191805E-15</v>
      </c>
      <c r="AO129" s="21">
        <f t="shared" si="11"/>
        <v>3.0531133177191805E-15</v>
      </c>
      <c r="AP129" s="21">
        <f t="shared" si="11"/>
        <v>3.0531133177191805E-15</v>
      </c>
      <c r="AQ129" s="21">
        <f t="shared" si="11"/>
        <v>3.0531133177191805E-15</v>
      </c>
      <c r="AR129" s="21">
        <f t="shared" si="11"/>
        <v>3.0531133177191805E-15</v>
      </c>
      <c r="AS129" s="21">
        <f t="shared" si="11"/>
        <v>3.0531133177191805E-15</v>
      </c>
      <c r="AT129" s="21">
        <f t="shared" si="11"/>
        <v>3.0531133177191805E-15</v>
      </c>
      <c r="AU129" s="21">
        <f t="shared" si="11"/>
        <v>3.0531133177191805E-15</v>
      </c>
      <c r="AV129" s="21">
        <f t="shared" si="11"/>
        <v>3.0531133177191805E-15</v>
      </c>
      <c r="AW129" s="21">
        <f t="shared" si="11"/>
        <v>3.0531133177191805E-15</v>
      </c>
      <c r="AX129" s="21">
        <f>AW131</f>
        <v>3.0531133177191805E-15</v>
      </c>
      <c r="AY129" s="21">
        <f>AX131</f>
        <v>3.0531133177191805E-15</v>
      </c>
      <c r="AZ129" s="21">
        <f>AY131</f>
        <v>3.0531133177191805E-15</v>
      </c>
      <c r="BA129" s="21">
        <f>AZ131</f>
        <v>3.0531133177191805E-15</v>
      </c>
      <c r="BB129" s="21">
        <f>BA131</f>
        <v>3.0531133177191805E-15</v>
      </c>
    </row>
    <row r="130" spans="1:54" ht="15" customHeight="1" outlineLevel="2">
      <c r="A130" s="8"/>
      <c r="B130" t="s">
        <v>459</v>
      </c>
      <c r="C130" t="s">
        <v>460</v>
      </c>
      <c r="D130" t="s">
        <v>391</v>
      </c>
      <c r="E130" s="21">
        <f>E131*(1/(1+'Fixed Data'!$B$10))</f>
        <v>-8.2170875483437875</v>
      </c>
      <c r="F130" s="21">
        <f>F131*(1/(1+'Fixed Data'!$B$10))</f>
        <v>-16.254909762980692</v>
      </c>
      <c r="G130" s="21">
        <f>G131*(1/(1+'Fixed Data'!$B$10))</f>
        <v>-24.140308176678904</v>
      </c>
      <c r="H130" s="21">
        <f>H131*(1/(1+'Fixed Data'!$B$10))</f>
        <v>-31.829261566760255</v>
      </c>
      <c r="I130" s="21">
        <f>I131*(1/(1+'Fixed Data'!$B$10))</f>
        <v>-39.202725392263496</v>
      </c>
      <c r="J130" s="21">
        <f>J131*(1/(1+'Fixed Data'!$B$10))</f>
        <v>-35.28245285303715</v>
      </c>
      <c r="K130" s="21">
        <f>K131*(1/(1+'Fixed Data'!$B$10))</f>
        <v>-31.56851044745429</v>
      </c>
      <c r="L130" s="21">
        <f>L131*(1/(1+'Fixed Data'!$B$10))</f>
        <v>-28.060898175514925</v>
      </c>
      <c r="M130" s="21">
        <f>M131*(1/(1+'Fixed Data'!$B$10))</f>
        <v>-24.759616037219054</v>
      </c>
      <c r="N130" s="21">
        <f>N131*(1/(1+'Fixed Data'!$B$10))</f>
        <v>-21.664664032566673</v>
      </c>
      <c r="O130" s="21">
        <f>O131*(1/(1+'Fixed Data'!$B$10))</f>
        <v>-18.776042161557783</v>
      </c>
      <c r="P130" s="21">
        <f>P131*(1/(1+'Fixed Data'!$B$10))</f>
        <v>-16.093750424192383</v>
      </c>
      <c r="Q130" s="21">
        <f>Q131*(1/(1+'Fixed Data'!$B$10))</f>
        <v>-13.617788820470478</v>
      </c>
      <c r="R130" s="21">
        <f>R131*(1/(1+'Fixed Data'!$B$10))</f>
        <v>-11.348157350392064</v>
      </c>
      <c r="S130" s="21">
        <f>S131*(1/(1+'Fixed Data'!$B$10))</f>
        <v>-9.2848560139571443</v>
      </c>
      <c r="T130" s="21">
        <f>T131*(1/(1+'Fixed Data'!$B$10))</f>
        <v>-7.4278848111657148</v>
      </c>
      <c r="U130" s="21">
        <f>U131*(1/(1+'Fixed Data'!$B$10))</f>
        <v>-5.7772437420177774</v>
      </c>
      <c r="V130" s="21">
        <f>V131*(1/(1+'Fixed Data'!$B$10))</f>
        <v>-4.3329328065133321</v>
      </c>
      <c r="W130" s="21">
        <f>W131*(1/(1+'Fixed Data'!$B$10))</f>
        <v>-3.0949520046523795</v>
      </c>
      <c r="X130" s="21">
        <f>X131*(1/(1+'Fixed Data'!$B$10))</f>
        <v>-2.0633013364349191</v>
      </c>
      <c r="Y130" s="21">
        <f>Y131*(1/(1+'Fixed Data'!$B$10))</f>
        <v>-1.2379808018609515</v>
      </c>
      <c r="Z130" s="21">
        <f>Z131*(1/(1+'Fixed Data'!$B$10))</f>
        <v>-0.61899040093047408</v>
      </c>
      <c r="AA130" s="21">
        <f>AA131*(1/(1+'Fixed Data'!$B$10))</f>
        <v>-0.20633013364349076</v>
      </c>
      <c r="AB130" s="21">
        <f>AB131*(1/(1+'Fixed Data'!$B$10))</f>
        <v>2.9379458407613367E-15</v>
      </c>
      <c r="AC130" s="21">
        <f>AC131*(1/(1+'Fixed Data'!$B$10))</f>
        <v>2.9379458407613367E-15</v>
      </c>
      <c r="AD130" s="21">
        <f>AD131*(1/(1+'Fixed Data'!$B$10))</f>
        <v>2.9379458407613367E-15</v>
      </c>
      <c r="AE130" s="21">
        <f>AE131*(1/(1+'Fixed Data'!$B$10))</f>
        <v>2.9379458407613367E-15</v>
      </c>
      <c r="AF130" s="21">
        <f>AF131*(1/(1+'Fixed Data'!$B$10))</f>
        <v>2.9379458407613367E-15</v>
      </c>
      <c r="AG130" s="21">
        <f>AG131*(1/(1+'Fixed Data'!$B$10))</f>
        <v>2.9379458407613367E-15</v>
      </c>
      <c r="AH130" s="21">
        <f>AH131*(1/(1+'Fixed Data'!$B$10))</f>
        <v>2.9379458407613367E-15</v>
      </c>
      <c r="AI130" s="21">
        <f>AI131*(1/(1+'Fixed Data'!$B$10))</f>
        <v>2.9379458407613367E-15</v>
      </c>
      <c r="AJ130" s="21">
        <f>AJ131*(1/(1+'Fixed Data'!$B$10))</f>
        <v>2.9379458407613367E-15</v>
      </c>
      <c r="AK130" s="21">
        <f>AK131*(1/(1+'Fixed Data'!$B$10))</f>
        <v>2.9379458407613367E-15</v>
      </c>
      <c r="AL130" s="21">
        <f>AL131*(1/(1+'Fixed Data'!$B$10))</f>
        <v>2.9379458407613367E-15</v>
      </c>
      <c r="AM130" s="21">
        <f>AM131*(1/(1+'Fixed Data'!$B$10))</f>
        <v>2.9379458407613367E-15</v>
      </c>
      <c r="AN130" s="21">
        <f>AN131*(1/(1+'Fixed Data'!$B$10))</f>
        <v>2.9379458407613367E-15</v>
      </c>
      <c r="AO130" s="21">
        <f>AO131*(1/(1+'Fixed Data'!$B$10))</f>
        <v>2.9379458407613367E-15</v>
      </c>
      <c r="AP130" s="21">
        <f>AP131*(1/(1+'Fixed Data'!$B$10))</f>
        <v>2.9379458407613367E-15</v>
      </c>
      <c r="AQ130" s="21">
        <f>AQ131*(1/(1+'Fixed Data'!$B$10))</f>
        <v>2.9379458407613367E-15</v>
      </c>
      <c r="AR130" s="21">
        <f>AR131*(1/(1+'Fixed Data'!$B$10))</f>
        <v>2.9379458407613367E-15</v>
      </c>
      <c r="AS130" s="21">
        <f>AS131*(1/(1+'Fixed Data'!$B$10))</f>
        <v>2.9379458407613367E-15</v>
      </c>
      <c r="AT130" s="21">
        <f>AT131*(1/(1+'Fixed Data'!$B$10))</f>
        <v>2.9379458407613367E-15</v>
      </c>
      <c r="AU130" s="21">
        <f>AU131*(1/(1+'Fixed Data'!$B$10))</f>
        <v>2.9379458407613367E-15</v>
      </c>
      <c r="AV130" s="21">
        <f>AV131*(1/(1+'Fixed Data'!$B$10))</f>
        <v>2.9379458407613367E-15</v>
      </c>
      <c r="AW130" s="21">
        <f>AW131*(1/(1+'Fixed Data'!$B$10))</f>
        <v>2.9379458407613367E-15</v>
      </c>
      <c r="AX130" s="21">
        <f>AX131*(1/(1+'Fixed Data'!$B$10))</f>
        <v>2.9379458407613367E-15</v>
      </c>
      <c r="AY130" s="21">
        <f>AY131*(1/(1+'Fixed Data'!$B$10))</f>
        <v>2.9379458407613367E-15</v>
      </c>
      <c r="AZ130" s="21">
        <f>AZ131*(1/(1+'Fixed Data'!$B$10))</f>
        <v>2.9379458407613367E-15</v>
      </c>
      <c r="BA130" s="21">
        <f>BA131*(1/(1+'Fixed Data'!$B$10))</f>
        <v>2.9379458407613367E-15</v>
      </c>
      <c r="BB130" s="21">
        <f>BB131*(1/(1+'Fixed Data'!$B$10))</f>
        <v>2.9379458407613367E-15</v>
      </c>
    </row>
    <row r="131" spans="1:54" ht="13.9" customHeight="1" outlineLevel="2">
      <c r="A131" s="8"/>
      <c r="B131" t="s">
        <v>461</v>
      </c>
      <c r="C131" t="s">
        <v>462</v>
      </c>
      <c r="D131" t="s">
        <v>391</v>
      </c>
      <c r="E131" s="21">
        <f t="shared" ref="E131:BB131" si="12">E82-E128+E129</f>
        <v>-8.5391973802388623</v>
      </c>
      <c r="F131" s="21">
        <f t="shared" si="12"/>
        <v>-16.892102225689534</v>
      </c>
      <c r="G131" s="21">
        <f t="shared" si="12"/>
        <v>-25.086608257204713</v>
      </c>
      <c r="H131" s="21">
        <f t="shared" si="12"/>
        <v>-33.076968620177254</v>
      </c>
      <c r="I131" s="21">
        <f t="shared" si="12"/>
        <v>-40.739472227640221</v>
      </c>
      <c r="J131" s="21">
        <f t="shared" si="12"/>
        <v>-36.665525004876201</v>
      </c>
      <c r="K131" s="21">
        <f t="shared" si="12"/>
        <v>-32.805996056994495</v>
      </c>
      <c r="L131" s="21">
        <f t="shared" si="12"/>
        <v>-29.160885383995108</v>
      </c>
      <c r="M131" s="21">
        <f t="shared" si="12"/>
        <v>-25.730192985878038</v>
      </c>
      <c r="N131" s="21">
        <f t="shared" si="12"/>
        <v>-22.513918862643283</v>
      </c>
      <c r="O131" s="21">
        <f t="shared" si="12"/>
        <v>-19.512063014290845</v>
      </c>
      <c r="P131" s="21">
        <f t="shared" si="12"/>
        <v>-16.724625440820724</v>
      </c>
      <c r="Q131" s="21">
        <f t="shared" si="12"/>
        <v>-14.15160614223292</v>
      </c>
      <c r="R131" s="21">
        <f t="shared" si="12"/>
        <v>-11.793005118527432</v>
      </c>
      <c r="S131" s="21">
        <f t="shared" si="12"/>
        <v>-9.6488223697042628</v>
      </c>
      <c r="T131" s="21">
        <f t="shared" si="12"/>
        <v>-7.7190578957634095</v>
      </c>
      <c r="U131" s="21">
        <f t="shared" si="12"/>
        <v>-6.0037116967048734</v>
      </c>
      <c r="V131" s="21">
        <f t="shared" si="12"/>
        <v>-4.5027837725286544</v>
      </c>
      <c r="W131" s="21">
        <f t="shared" si="12"/>
        <v>-3.2162741232347525</v>
      </c>
      <c r="X131" s="21">
        <f t="shared" si="12"/>
        <v>-2.1441827488231677</v>
      </c>
      <c r="Y131" s="21">
        <f t="shared" si="12"/>
        <v>-1.2865096492939005</v>
      </c>
      <c r="Z131" s="21">
        <f t="shared" si="12"/>
        <v>-0.64325482464694861</v>
      </c>
      <c r="AA131" s="21">
        <f t="shared" si="12"/>
        <v>-0.21441827488231557</v>
      </c>
      <c r="AB131" s="21">
        <f t="shared" si="12"/>
        <v>3.0531133177191805E-15</v>
      </c>
      <c r="AC131" s="21">
        <f t="shared" si="12"/>
        <v>3.0531133177191805E-15</v>
      </c>
      <c r="AD131" s="21">
        <f t="shared" si="12"/>
        <v>3.0531133177191805E-15</v>
      </c>
      <c r="AE131" s="21">
        <f t="shared" si="12"/>
        <v>3.0531133177191805E-15</v>
      </c>
      <c r="AF131" s="21">
        <f t="shared" si="12"/>
        <v>3.0531133177191805E-15</v>
      </c>
      <c r="AG131" s="21">
        <f t="shared" si="12"/>
        <v>3.0531133177191805E-15</v>
      </c>
      <c r="AH131" s="21">
        <f t="shared" si="12"/>
        <v>3.0531133177191805E-15</v>
      </c>
      <c r="AI131" s="21">
        <f t="shared" si="12"/>
        <v>3.0531133177191805E-15</v>
      </c>
      <c r="AJ131" s="21">
        <f t="shared" si="12"/>
        <v>3.0531133177191805E-15</v>
      </c>
      <c r="AK131" s="21">
        <f t="shared" si="12"/>
        <v>3.0531133177191805E-15</v>
      </c>
      <c r="AL131" s="21">
        <f t="shared" si="12"/>
        <v>3.0531133177191805E-15</v>
      </c>
      <c r="AM131" s="21">
        <f t="shared" si="12"/>
        <v>3.0531133177191805E-15</v>
      </c>
      <c r="AN131" s="21">
        <f t="shared" si="12"/>
        <v>3.0531133177191805E-15</v>
      </c>
      <c r="AO131" s="21">
        <f t="shared" si="12"/>
        <v>3.0531133177191805E-15</v>
      </c>
      <c r="AP131" s="21">
        <f t="shared" si="12"/>
        <v>3.0531133177191805E-15</v>
      </c>
      <c r="AQ131" s="21">
        <f t="shared" si="12"/>
        <v>3.0531133177191805E-15</v>
      </c>
      <c r="AR131" s="21">
        <f t="shared" si="12"/>
        <v>3.0531133177191805E-15</v>
      </c>
      <c r="AS131" s="21">
        <f t="shared" si="12"/>
        <v>3.0531133177191805E-15</v>
      </c>
      <c r="AT131" s="21">
        <f t="shared" si="12"/>
        <v>3.0531133177191805E-15</v>
      </c>
      <c r="AU131" s="21">
        <f t="shared" si="12"/>
        <v>3.0531133177191805E-15</v>
      </c>
      <c r="AV131" s="21">
        <f t="shared" si="12"/>
        <v>3.0531133177191805E-15</v>
      </c>
      <c r="AW131" s="21">
        <f t="shared" si="12"/>
        <v>3.0531133177191805E-15</v>
      </c>
      <c r="AX131" s="21">
        <f t="shared" si="12"/>
        <v>3.0531133177191805E-15</v>
      </c>
      <c r="AY131" s="21">
        <f t="shared" si="12"/>
        <v>3.0531133177191805E-15</v>
      </c>
      <c r="AZ131" s="21">
        <f t="shared" si="12"/>
        <v>3.0531133177191805E-15</v>
      </c>
      <c r="BA131" s="21">
        <f t="shared" si="12"/>
        <v>3.0531133177191805E-15</v>
      </c>
      <c r="BB131" s="21">
        <f t="shared" si="12"/>
        <v>3.0531133177191805E-15</v>
      </c>
    </row>
    <row r="132" spans="1:54" ht="14.5" outlineLevel="2">
      <c r="A132" s="8"/>
      <c r="B132" t="s">
        <v>463</v>
      </c>
      <c r="C132" t="s">
        <v>464</v>
      </c>
      <c r="D132" t="s">
        <v>391</v>
      </c>
      <c r="E132" s="21">
        <f>AVERAGE(E129:E130)*'Fixed Data'!$B$10</f>
        <v>-0.16105491594753824</v>
      </c>
      <c r="F132" s="21">
        <f>AVERAGE(F129:F130)*'Fixed Data'!$B$10</f>
        <v>-0.48596450000710328</v>
      </c>
      <c r="G132" s="21">
        <f>AVERAGE(G129:G130)*'Fixed Data'!$B$10</f>
        <v>-0.80423524388642142</v>
      </c>
      <c r="H132" s="21">
        <f>AVERAGE(H129:H130)*'Fixed Data'!$B$10</f>
        <v>-1.1155510485497133</v>
      </c>
      <c r="I132" s="21">
        <f>AVERAGE(I129:I130)*'Fixed Data'!$B$10</f>
        <v>-1.4166820026438387</v>
      </c>
      <c r="J132" s="21">
        <f>AVERAGE(J129:J130)*'Fixed Data'!$B$10</f>
        <v>-1.4900297315812763</v>
      </c>
      <c r="K132" s="21">
        <f>AVERAGE(K129:K130)*'Fixed Data'!$B$10</f>
        <v>-1.3373870948656774</v>
      </c>
      <c r="L132" s="21">
        <f>AVERAGE(L129:L130)*'Fixed Data'!$B$10</f>
        <v>-1.1929911269571847</v>
      </c>
      <c r="M132" s="21">
        <f>AVERAGE(M129:M130)*'Fixed Data'!$B$10</f>
        <v>-1.0568418278557976</v>
      </c>
      <c r="N132" s="21">
        <f>AVERAGE(N129:N130)*'Fixed Data'!$B$10</f>
        <v>-0.92893919756151633</v>
      </c>
      <c r="O132" s="21">
        <f>AVERAGE(O129:O130)*'Fixed Data'!$B$10</f>
        <v>-0.80928323607434083</v>
      </c>
      <c r="P132" s="21">
        <f>AVERAGE(P129:P130)*'Fixed Data'!$B$10</f>
        <v>-0.69787394339427122</v>
      </c>
      <c r="Q132" s="21">
        <f>AVERAGE(Q129:Q130)*'Fixed Data'!$B$10</f>
        <v>-0.59471131952130762</v>
      </c>
      <c r="R132" s="21">
        <f>AVERAGE(R129:R130)*'Fixed Data'!$B$10</f>
        <v>-0.4997953644554497</v>
      </c>
      <c r="S132" s="21">
        <f>AVERAGE(S129:S130)*'Fixed Data'!$B$10</f>
        <v>-0.41312607819669772</v>
      </c>
      <c r="T132" s="21">
        <f>AVERAGE(T129:T130)*'Fixed Data'!$B$10</f>
        <v>-0.33470346074505153</v>
      </c>
      <c r="U132" s="21">
        <f>AVERAGE(U129:U130)*'Fixed Data'!$B$10</f>
        <v>-0.26452751210051123</v>
      </c>
      <c r="V132" s="21">
        <f>AVERAGE(V129:V130)*'Fixed Data'!$B$10</f>
        <v>-0.20259823226307683</v>
      </c>
      <c r="W132" s="21">
        <f>AVERAGE(W129:W130)*'Fixed Data'!$B$10</f>
        <v>-0.14891562123274826</v>
      </c>
      <c r="X132" s="21">
        <f>AVERAGE(X129:X130)*'Fixed Data'!$B$10</f>
        <v>-0.10347967900952557</v>
      </c>
      <c r="Y132" s="21">
        <f>AVERAGE(Y129:Y130)*'Fixed Data'!$B$10</f>
        <v>-6.6290405593408736E-2</v>
      </c>
      <c r="Z132" s="21">
        <f>AVERAGE(Z129:Z130)*'Fixed Data'!$B$10</f>
        <v>-3.7347800984397744E-2</v>
      </c>
      <c r="AA132" s="21">
        <f>AVERAGE(AA129:AA130)*'Fixed Data'!$B$10</f>
        <v>-1.665186518249261E-2</v>
      </c>
      <c r="AB132" s="21">
        <f>AVERAGE(AB129:AB130)*'Fixed Data'!$B$10</f>
        <v>-4.2025981876933271E-3</v>
      </c>
      <c r="AC132" s="21">
        <f>AVERAGE(AC129:AC130)*'Fixed Data'!$B$10</f>
        <v>1.1742475950621814E-16</v>
      </c>
      <c r="AD132" s="21">
        <f>AVERAGE(AD129:AD130)*'Fixed Data'!$B$10</f>
        <v>1.1742475950621814E-16</v>
      </c>
      <c r="AE132" s="21">
        <f>AVERAGE(AE129:AE130)*'Fixed Data'!$B$10</f>
        <v>1.1742475950621814E-16</v>
      </c>
      <c r="AF132" s="21">
        <f>AVERAGE(AF129:AF130)*'Fixed Data'!$B$10</f>
        <v>1.1742475950621814E-16</v>
      </c>
      <c r="AG132" s="21">
        <f>AVERAGE(AG129:AG130)*'Fixed Data'!$B$10</f>
        <v>1.1742475950621814E-16</v>
      </c>
      <c r="AH132" s="21">
        <f>AVERAGE(AH129:AH130)*'Fixed Data'!$B$10</f>
        <v>1.1742475950621814E-16</v>
      </c>
      <c r="AI132" s="21">
        <f>AVERAGE(AI129:AI130)*'Fixed Data'!$B$10</f>
        <v>1.1742475950621814E-16</v>
      </c>
      <c r="AJ132" s="21">
        <f>AVERAGE(AJ129:AJ130)*'Fixed Data'!$B$10</f>
        <v>1.1742475950621814E-16</v>
      </c>
      <c r="AK132" s="21">
        <f>AVERAGE(AK129:AK130)*'Fixed Data'!$B$10</f>
        <v>1.1742475950621814E-16</v>
      </c>
      <c r="AL132" s="21">
        <f>AVERAGE(AL129:AL130)*'Fixed Data'!$B$10</f>
        <v>1.1742475950621814E-16</v>
      </c>
      <c r="AM132" s="21">
        <f>AVERAGE(AM129:AM130)*'Fixed Data'!$B$10</f>
        <v>1.1742475950621814E-16</v>
      </c>
      <c r="AN132" s="21">
        <f>AVERAGE(AN129:AN130)*'Fixed Data'!$B$10</f>
        <v>1.1742475950621814E-16</v>
      </c>
      <c r="AO132" s="21">
        <f>AVERAGE(AO129:AO130)*'Fixed Data'!$B$10</f>
        <v>1.1742475950621814E-16</v>
      </c>
      <c r="AP132" s="21">
        <f>AVERAGE(AP129:AP130)*'Fixed Data'!$B$10</f>
        <v>1.1742475950621814E-16</v>
      </c>
      <c r="AQ132" s="21">
        <f>AVERAGE(AQ129:AQ130)*'Fixed Data'!$B$10</f>
        <v>1.1742475950621814E-16</v>
      </c>
      <c r="AR132" s="21">
        <f>AVERAGE(AR129:AR130)*'Fixed Data'!$B$10</f>
        <v>1.1742475950621814E-16</v>
      </c>
      <c r="AS132" s="21">
        <f>AVERAGE(AS129:AS130)*'Fixed Data'!$B$10</f>
        <v>1.1742475950621814E-16</v>
      </c>
      <c r="AT132" s="21">
        <f>AVERAGE(AT129:AT130)*'Fixed Data'!$B$10</f>
        <v>1.1742475950621814E-16</v>
      </c>
      <c r="AU132" s="21">
        <f>AVERAGE(AU129:AU130)*'Fixed Data'!$B$10</f>
        <v>1.1742475950621814E-16</v>
      </c>
      <c r="AV132" s="21">
        <f>AVERAGE(AV129:AV130)*'Fixed Data'!$B$10</f>
        <v>1.1742475950621814E-16</v>
      </c>
      <c r="AW132" s="21">
        <f>AVERAGE(AW129:AW130)*'Fixed Data'!$B$10</f>
        <v>1.1742475950621814E-16</v>
      </c>
      <c r="AX132" s="21">
        <f>AVERAGE(AX129:AX130)*'Fixed Data'!$B$10</f>
        <v>1.1742475950621814E-16</v>
      </c>
      <c r="AY132" s="21">
        <f>AVERAGE(AY129:AY130)*'Fixed Data'!$B$10</f>
        <v>1.1742475950621814E-16</v>
      </c>
      <c r="AZ132" s="21">
        <f>AVERAGE(AZ129:AZ130)*'Fixed Data'!$B$10</f>
        <v>1.1742475950621814E-16</v>
      </c>
      <c r="BA132" s="21">
        <f>AVERAGE(BA129:BA130)*'Fixed Data'!$B$10</f>
        <v>1.1742475950621814E-16</v>
      </c>
      <c r="BB132" s="21">
        <f>AVERAGE(BB129:BB130)*'Fixed Data'!$B$10</f>
        <v>1.1742475950621814E-16</v>
      </c>
    </row>
    <row r="133" spans="1:54" ht="14" outlineLevel="2" thickBot="1">
      <c r="A133" s="9"/>
      <c r="B133" s="3" t="s">
        <v>465</v>
      </c>
      <c r="C133" s="7" t="s">
        <v>466</v>
      </c>
      <c r="D133" s="7" t="s">
        <v>391</v>
      </c>
      <c r="E133" s="21">
        <f>E128+E132</f>
        <v>-0.16105491594753824</v>
      </c>
      <c r="F133" s="21">
        <f t="shared" ref="F133:BB133" si="13">F128+F132</f>
        <v>-1.1975642816936751</v>
      </c>
      <c r="G133" s="21">
        <f t="shared" si="13"/>
        <v>-2.2731136982942068</v>
      </c>
      <c r="H133" s="21">
        <f t="shared" si="13"/>
        <v>-3.396151799204687</v>
      </c>
      <c r="I133" s="21">
        <f t="shared" si="13"/>
        <v>-4.5668694902797675</v>
      </c>
      <c r="J133" s="21">
        <f t="shared" si="13"/>
        <v>-5.563976954345299</v>
      </c>
      <c r="K133" s="21">
        <f t="shared" si="13"/>
        <v>-5.1969160427473824</v>
      </c>
      <c r="L133" s="21">
        <f t="shared" si="13"/>
        <v>-4.838101799956573</v>
      </c>
      <c r="M133" s="21">
        <f t="shared" si="13"/>
        <v>-4.487534225972869</v>
      </c>
      <c r="N133" s="21">
        <f t="shared" si="13"/>
        <v>-4.1452133207962705</v>
      </c>
      <c r="O133" s="21">
        <f t="shared" si="13"/>
        <v>-3.8111390844267783</v>
      </c>
      <c r="P133" s="21">
        <f t="shared" si="13"/>
        <v>-3.4853115168643911</v>
      </c>
      <c r="Q133" s="21">
        <f t="shared" si="13"/>
        <v>-3.1677306181091112</v>
      </c>
      <c r="R133" s="21">
        <f t="shared" si="13"/>
        <v>-2.8583963881609362</v>
      </c>
      <c r="S133" s="21">
        <f t="shared" si="13"/>
        <v>-2.5573088270198672</v>
      </c>
      <c r="T133" s="21">
        <f t="shared" si="13"/>
        <v>-2.2644679346859045</v>
      </c>
      <c r="U133" s="21">
        <f t="shared" si="13"/>
        <v>-1.9798737111590472</v>
      </c>
      <c r="V133" s="21">
        <f t="shared" si="13"/>
        <v>-1.7035261564392961</v>
      </c>
      <c r="W133" s="21">
        <f t="shared" si="13"/>
        <v>-1.4354252705266504</v>
      </c>
      <c r="X133" s="21">
        <f t="shared" si="13"/>
        <v>-1.1755710534211101</v>
      </c>
      <c r="Y133" s="21">
        <f t="shared" si="13"/>
        <v>-0.92396350512267589</v>
      </c>
      <c r="Z133" s="21">
        <f t="shared" si="13"/>
        <v>-0.68060262563134966</v>
      </c>
      <c r="AA133" s="21">
        <f t="shared" si="13"/>
        <v>-0.44548841494712565</v>
      </c>
      <c r="AB133" s="21">
        <f t="shared" si="13"/>
        <v>-0.21862087307001196</v>
      </c>
      <c r="AC133" s="21">
        <f t="shared" si="13"/>
        <v>1.1742475950621814E-16</v>
      </c>
      <c r="AD133" s="21">
        <f t="shared" si="13"/>
        <v>1.1742475950621814E-16</v>
      </c>
      <c r="AE133" s="21">
        <f t="shared" si="13"/>
        <v>1.1742475950621814E-16</v>
      </c>
      <c r="AF133" s="21">
        <f t="shared" si="13"/>
        <v>1.1742475950621814E-16</v>
      </c>
      <c r="AG133" s="21">
        <f t="shared" si="13"/>
        <v>1.1742475950621814E-16</v>
      </c>
      <c r="AH133" s="21">
        <f t="shared" si="13"/>
        <v>1.1742475950621814E-16</v>
      </c>
      <c r="AI133" s="21">
        <f t="shared" si="13"/>
        <v>1.1742475950621814E-16</v>
      </c>
      <c r="AJ133" s="21">
        <f t="shared" si="13"/>
        <v>1.1742475950621814E-16</v>
      </c>
      <c r="AK133" s="21">
        <f t="shared" si="13"/>
        <v>1.1742475950621814E-16</v>
      </c>
      <c r="AL133" s="21">
        <f t="shared" si="13"/>
        <v>1.1742475950621814E-16</v>
      </c>
      <c r="AM133" s="21">
        <f t="shared" si="13"/>
        <v>1.1742475950621814E-16</v>
      </c>
      <c r="AN133" s="21">
        <f t="shared" si="13"/>
        <v>1.1742475950621814E-16</v>
      </c>
      <c r="AO133" s="21">
        <f t="shared" si="13"/>
        <v>1.1742475950621814E-16</v>
      </c>
      <c r="AP133" s="21">
        <f t="shared" si="13"/>
        <v>1.1742475950621814E-16</v>
      </c>
      <c r="AQ133" s="21">
        <f t="shared" si="13"/>
        <v>1.1742475950621814E-16</v>
      </c>
      <c r="AR133" s="21">
        <f t="shared" si="13"/>
        <v>1.1742475950621814E-16</v>
      </c>
      <c r="AS133" s="21">
        <f t="shared" si="13"/>
        <v>1.1742475950621814E-16</v>
      </c>
      <c r="AT133" s="21">
        <f t="shared" si="13"/>
        <v>1.1742475950621814E-16</v>
      </c>
      <c r="AU133" s="21">
        <f t="shared" si="13"/>
        <v>1.1742475950621814E-16</v>
      </c>
      <c r="AV133" s="21">
        <f t="shared" si="13"/>
        <v>1.1742475950621814E-16</v>
      </c>
      <c r="AW133" s="21">
        <f t="shared" si="13"/>
        <v>1.1742475950621814E-16</v>
      </c>
      <c r="AX133" s="21">
        <f t="shared" si="13"/>
        <v>1.1742475950621814E-16</v>
      </c>
      <c r="AY133" s="21">
        <f t="shared" si="13"/>
        <v>1.1742475950621814E-16</v>
      </c>
      <c r="AZ133" s="21">
        <f t="shared" si="13"/>
        <v>1.1742475950621814E-16</v>
      </c>
      <c r="BA133" s="21">
        <f t="shared" si="13"/>
        <v>1.1742475950621814E-16</v>
      </c>
      <c r="BB133" s="21">
        <f t="shared" si="13"/>
        <v>1.1742475950621814E-16</v>
      </c>
    </row>
    <row r="134" spans="1:54" ht="14" outlineLevel="2" thickBot="1">
      <c r="A134" s="139"/>
      <c r="B134" s="142" t="s">
        <v>467</v>
      </c>
      <c r="C134" s="143"/>
      <c r="D134" s="243"/>
      <c r="E134" s="245">
        <f t="shared" ref="E134:AJ134" si="14">E83+E77+E71</f>
        <v>-3.5076575656736999</v>
      </c>
      <c r="F134" s="245">
        <f t="shared" si="14"/>
        <v>-3.4427649290962683</v>
      </c>
      <c r="G134" s="245">
        <f t="shared" si="14"/>
        <v>-3.3758718831725956</v>
      </c>
      <c r="H134" s="245">
        <f t="shared" si="14"/>
        <v>-3.3069263582045805</v>
      </c>
      <c r="I134" s="245">
        <f t="shared" si="14"/>
        <v>-3.2358745362661057</v>
      </c>
      <c r="J134" s="245">
        <f t="shared" si="14"/>
        <v>-3.1626607783288985</v>
      </c>
      <c r="K134" s="245">
        <f t="shared" si="14"/>
        <v>-3.1993558605472816</v>
      </c>
      <c r="L134" s="245">
        <f t="shared" si="14"/>
        <v>-3.2366073706123855</v>
      </c>
      <c r="M134" s="245">
        <f t="shared" si="14"/>
        <v>-3.2744278083169753</v>
      </c>
      <c r="N134" s="245">
        <f t="shared" si="14"/>
        <v>-3.3128300505962609</v>
      </c>
      <c r="O134" s="245">
        <f t="shared" si="14"/>
        <v>-3.351827370309886</v>
      </c>
      <c r="P134" s="245">
        <f t="shared" si="14"/>
        <v>-3.3914334475111314</v>
      </c>
      <c r="Q134" s="245">
        <f t="shared" si="14"/>
        <v>-3.4316623852237855</v>
      </c>
      <c r="R134" s="245">
        <f t="shared" si="14"/>
        <v>-3.4725287222139012</v>
      </c>
      <c r="S134" s="245">
        <f t="shared" si="14"/>
        <v>-3.5140474495179523</v>
      </c>
      <c r="T134" s="245">
        <f t="shared" si="14"/>
        <v>-3.5562340269709858</v>
      </c>
      <c r="U134" s="245">
        <f t="shared" si="14"/>
        <v>-3.5991043989835005</v>
      </c>
      <c r="V134" s="245">
        <f t="shared" si="14"/>
        <v>-3.6426750095670375</v>
      </c>
      <c r="W134" s="245">
        <f t="shared" si="14"/>
        <v>-3.686962824872579</v>
      </c>
      <c r="X134" s="245">
        <f t="shared" si="14"/>
        <v>-3.7319853459622991</v>
      </c>
      <c r="Y134" s="245">
        <f t="shared" si="14"/>
        <v>-3.7777606320992421</v>
      </c>
      <c r="Z134" s="245">
        <f t="shared" si="14"/>
        <v>-3.8243073187780277</v>
      </c>
      <c r="AA134" s="245">
        <f t="shared" si="14"/>
        <v>-3.8716446365068582</v>
      </c>
      <c r="AB134" s="245">
        <f t="shared" si="14"/>
        <v>-3.9197924355997391</v>
      </c>
      <c r="AC134" s="245">
        <f t="shared" si="14"/>
        <v>-3.9687712049584793</v>
      </c>
      <c r="AD134" s="245">
        <f t="shared" si="14"/>
        <v>-4.0186020968649236</v>
      </c>
      <c r="AE134" s="245">
        <f t="shared" si="14"/>
        <v>-4.0693069472654999</v>
      </c>
      <c r="AF134" s="245">
        <f t="shared" si="14"/>
        <v>-4.1209083065737024</v>
      </c>
      <c r="AG134" s="245">
        <f t="shared" si="14"/>
        <v>-4.1734294577007907</v>
      </c>
      <c r="AH134" s="245">
        <f t="shared" si="14"/>
        <v>-4.2268944461069937</v>
      </c>
      <c r="AI134" s="245">
        <f t="shared" si="14"/>
        <v>-4.2813281083501309</v>
      </c>
      <c r="AJ134" s="245">
        <f t="shared" si="14"/>
        <v>-4.3367560968778518</v>
      </c>
      <c r="AK134" s="245">
        <f t="shared" ref="AK134:BB134" si="15">AK83+AK77+AK71</f>
        <v>-4.393204910830101</v>
      </c>
      <c r="AL134" s="245">
        <f t="shared" si="15"/>
        <v>-4.4507019275928732</v>
      </c>
      <c r="AM134" s="245">
        <f t="shared" si="15"/>
        <v>-4.5092754313468415</v>
      </c>
      <c r="AN134" s="245">
        <f t="shared" si="15"/>
        <v>-4.5689546491287834</v>
      </c>
      <c r="AO134" s="245">
        <f t="shared" si="15"/>
        <v>-4.6297697823853419</v>
      </c>
      <c r="AP134" s="245">
        <f t="shared" si="15"/>
        <v>-4.6917520422831585</v>
      </c>
      <c r="AQ134" s="245">
        <f t="shared" si="15"/>
        <v>-4.7549336850190356</v>
      </c>
      <c r="AR134" s="245">
        <f t="shared" si="15"/>
        <v>-4.8193480531403177</v>
      </c>
      <c r="AS134" s="245">
        <f t="shared" si="15"/>
        <v>-4.8850296101037634</v>
      </c>
      <c r="AT134" s="245">
        <f t="shared" si="15"/>
        <v>-4.9520139846010478</v>
      </c>
      <c r="AU134" s="245">
        <f t="shared" si="15"/>
        <v>-5.020338008122752</v>
      </c>
      <c r="AV134" s="245">
        <f t="shared" si="15"/>
        <v>-5.0900397645428344</v>
      </c>
      <c r="AW134" s="245">
        <f t="shared" si="15"/>
        <v>-5.1611586284338875</v>
      </c>
      <c r="AX134" s="245">
        <f t="shared" si="15"/>
        <v>-5.2337353176567305</v>
      </c>
      <c r="AY134" s="245">
        <f t="shared" si="15"/>
        <v>-5.3078119369346313</v>
      </c>
      <c r="AZ134" s="245">
        <f t="shared" si="15"/>
        <v>-5.3834320326967324</v>
      </c>
      <c r="BA134" s="245">
        <f t="shared" si="15"/>
        <v>-5.4606406426625131</v>
      </c>
      <c r="BB134" s="245">
        <f t="shared" si="15"/>
        <v>-5.5389565703053156</v>
      </c>
    </row>
    <row r="135" spans="1:54" ht="14" outlineLevel="2" thickBot="1">
      <c r="A135" s="138"/>
      <c r="B135" s="140" t="s">
        <v>468</v>
      </c>
      <c r="C135" s="141"/>
      <c r="D135" s="244"/>
      <c r="E135" s="245">
        <f>E133+E134</f>
        <v>-3.6687124816212382</v>
      </c>
      <c r="F135" s="245">
        <f t="shared" ref="F135:AW135" si="16">F133+F134</f>
        <v>-4.6403292107899432</v>
      </c>
      <c r="G135" s="245">
        <f t="shared" si="16"/>
        <v>-5.6489855814668024</v>
      </c>
      <c r="H135" s="245">
        <f t="shared" si="16"/>
        <v>-6.7030781574092675</v>
      </c>
      <c r="I135" s="245">
        <f t="shared" si="16"/>
        <v>-7.8027440265458736</v>
      </c>
      <c r="J135" s="245">
        <f t="shared" si="16"/>
        <v>-8.7266377326741971</v>
      </c>
      <c r="K135" s="245">
        <f t="shared" si="16"/>
        <v>-8.3962719032946644</v>
      </c>
      <c r="L135" s="245">
        <f t="shared" si="16"/>
        <v>-8.0747091705689584</v>
      </c>
      <c r="M135" s="245">
        <f t="shared" si="16"/>
        <v>-7.7619620342898443</v>
      </c>
      <c r="N135" s="245">
        <f t="shared" si="16"/>
        <v>-7.4580433713925309</v>
      </c>
      <c r="O135" s="245">
        <f t="shared" si="16"/>
        <v>-7.1629664547366643</v>
      </c>
      <c r="P135" s="245">
        <f t="shared" si="16"/>
        <v>-6.8767449643755221</v>
      </c>
      <c r="Q135" s="245">
        <f t="shared" si="16"/>
        <v>-6.5993930033328967</v>
      </c>
      <c r="R135" s="245">
        <f t="shared" si="16"/>
        <v>-6.330925110374837</v>
      </c>
      <c r="S135" s="245">
        <f t="shared" si="16"/>
        <v>-6.07135627653782</v>
      </c>
      <c r="T135" s="245">
        <f t="shared" si="16"/>
        <v>-5.8207019616568907</v>
      </c>
      <c r="U135" s="245">
        <f t="shared" si="16"/>
        <v>-5.5789781101425477</v>
      </c>
      <c r="V135" s="245">
        <f t="shared" si="16"/>
        <v>-5.3462011660063338</v>
      </c>
      <c r="W135" s="245">
        <f t="shared" si="16"/>
        <v>-5.1223880953992289</v>
      </c>
      <c r="X135" s="245">
        <f t="shared" si="16"/>
        <v>-4.9075563993834095</v>
      </c>
      <c r="Y135" s="245">
        <f t="shared" si="16"/>
        <v>-4.7017241372219178</v>
      </c>
      <c r="Z135" s="245">
        <f t="shared" si="16"/>
        <v>-4.504909944409377</v>
      </c>
      <c r="AA135" s="245">
        <f t="shared" si="16"/>
        <v>-4.3171330514539843</v>
      </c>
      <c r="AB135" s="245">
        <f t="shared" si="16"/>
        <v>-4.138413308669751</v>
      </c>
      <c r="AC135" s="245">
        <f t="shared" si="16"/>
        <v>-3.9687712049584793</v>
      </c>
      <c r="AD135" s="245">
        <f t="shared" si="16"/>
        <v>-4.0186020968649236</v>
      </c>
      <c r="AE135" s="245">
        <f t="shared" si="16"/>
        <v>-4.0693069472654999</v>
      </c>
      <c r="AF135" s="245">
        <f t="shared" si="16"/>
        <v>-4.1209083065737024</v>
      </c>
      <c r="AG135" s="245">
        <f t="shared" si="16"/>
        <v>-4.1734294577007907</v>
      </c>
      <c r="AH135" s="245">
        <f t="shared" si="16"/>
        <v>-4.2268944461069937</v>
      </c>
      <c r="AI135" s="245">
        <f t="shared" si="16"/>
        <v>-4.2813281083501309</v>
      </c>
      <c r="AJ135" s="245">
        <f t="shared" si="16"/>
        <v>-4.3367560968778518</v>
      </c>
      <c r="AK135" s="245">
        <f t="shared" si="16"/>
        <v>-4.393204910830101</v>
      </c>
      <c r="AL135" s="245">
        <f t="shared" si="16"/>
        <v>-4.4507019275928732</v>
      </c>
      <c r="AM135" s="245">
        <f t="shared" si="16"/>
        <v>-4.5092754313468415</v>
      </c>
      <c r="AN135" s="245">
        <f t="shared" si="16"/>
        <v>-4.5689546491287834</v>
      </c>
      <c r="AO135" s="245">
        <f t="shared" si="16"/>
        <v>-4.6297697823853419</v>
      </c>
      <c r="AP135" s="245">
        <f t="shared" si="16"/>
        <v>-4.6917520422831585</v>
      </c>
      <c r="AQ135" s="245">
        <f t="shared" si="16"/>
        <v>-4.7549336850190356</v>
      </c>
      <c r="AR135" s="245">
        <f t="shared" si="16"/>
        <v>-4.8193480531403177</v>
      </c>
      <c r="AS135" s="245">
        <f t="shared" si="16"/>
        <v>-4.8850296101037634</v>
      </c>
      <c r="AT135" s="245">
        <f t="shared" si="16"/>
        <v>-4.9520139846010478</v>
      </c>
      <c r="AU135" s="245">
        <f t="shared" si="16"/>
        <v>-5.020338008122752</v>
      </c>
      <c r="AV135" s="245">
        <f t="shared" si="16"/>
        <v>-5.0900397645428344</v>
      </c>
      <c r="AW135" s="245">
        <f t="shared" si="16"/>
        <v>-5.1611586284338875</v>
      </c>
      <c r="AX135" s="245">
        <f>AX133+AX134</f>
        <v>-5.2337353176567305</v>
      </c>
      <c r="AY135" s="245">
        <f>AY133+AY134</f>
        <v>-5.3078119369346313</v>
      </c>
      <c r="AZ135" s="245">
        <f>AZ133+AZ134</f>
        <v>-5.3834320326967324</v>
      </c>
      <c r="BA135" s="245">
        <f>BA133+BA134</f>
        <v>-5.4606406426625131</v>
      </c>
      <c r="BB135" s="245">
        <f>BB133+BB134</f>
        <v>-5.5389565703053156</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7" t="s">
        <v>472</v>
      </c>
      <c r="B143" s="135" t="s">
        <v>289</v>
      </c>
      <c r="C143" s="135" t="s">
        <v>397</v>
      </c>
      <c r="D143" s="135" t="s">
        <v>391</v>
      </c>
      <c r="E143" s="21">
        <f>-(E$158*'Fixed Data'!$B$25*'Fixed Data'!E$47*'Fixed Data'!$B$24*'Fixed Data'!$B$23+E$158*'Fixed Data'!$B$26)*'Fixed Data'!L42/10^6</f>
        <v>-20.914748955515304</v>
      </c>
      <c r="F143" s="21">
        <f>-(F$158*'Fixed Data'!$B$25*'Fixed Data'!F$47*'Fixed Data'!$B$24*'Fixed Data'!$B$23+F$158*'Fixed Data'!$B$26)*'Fixed Data'!M42/10^6</f>
        <v>-20.893084013025984</v>
      </c>
      <c r="G143" s="21">
        <f>-(G$158*'Fixed Data'!$B$25*'Fixed Data'!G$47*'Fixed Data'!$B$24*'Fixed Data'!$B$23+G$158*'Fixed Data'!$B$26)*'Fixed Data'!N42/10^6</f>
        <v>-20.773663937764812</v>
      </c>
      <c r="H143" s="21">
        <f>-(H$158*'Fixed Data'!$B$25*'Fixed Data'!H$47*'Fixed Data'!$B$24*'Fixed Data'!$B$23+H$158*'Fixed Data'!$B$26)*'Fixed Data'!O42/10^6</f>
        <v>-20.630084242077018</v>
      </c>
      <c r="I143" s="21">
        <f>-(I$158*'Fixed Data'!$B$25*'Fixed Data'!I$47*'Fixed Data'!$B$24*'Fixed Data'!$B$23+I$158*'Fixed Data'!$B$26)*'Fixed Data'!P42/10^6</f>
        <v>-20.530144685322931</v>
      </c>
      <c r="J143" s="21">
        <f>-(J$158*'Fixed Data'!$B$25*'Fixed Data'!J$47*'Fixed Data'!$B$24*'Fixed Data'!$B$23+J$158*'Fixed Data'!$B$26)*'Fixed Data'!Q42/10^6</f>
        <v>-20.401182627031577</v>
      </c>
      <c r="K143" s="21">
        <f>-(K$158*'Fixed Data'!$B$25*'Fixed Data'!K$47*'Fixed Data'!$B$24*'Fixed Data'!$B$23+K$158*'Fixed Data'!$B$26)*'Fixed Data'!R42/10^6</f>
        <v>-20.909440527308387</v>
      </c>
      <c r="L143" s="21">
        <f>-(L$158*'Fixed Data'!$B$25*'Fixed Data'!L$47*'Fixed Data'!$B$24*'Fixed Data'!$B$23+L$158*'Fixed Data'!$B$26)*'Fixed Data'!S42/10^6</f>
        <v>-21.496289564106466</v>
      </c>
      <c r="M143" s="21">
        <f>-(M$158*'Fixed Data'!$B$25*'Fixed Data'!M$47*'Fixed Data'!$B$24*'Fixed Data'!$B$23+M$158*'Fixed Data'!$B$26)*'Fixed Data'!T42/10^6</f>
        <v>-22.09488203336041</v>
      </c>
      <c r="N143" s="21">
        <f>-(N$158*'Fixed Data'!$B$25*'Fixed Data'!N$47*'Fixed Data'!$B$24*'Fixed Data'!$B$23+N$158*'Fixed Data'!$B$26)*'Fixed Data'!U42/10^6</f>
        <v>-22.635191647722184</v>
      </c>
      <c r="O143" s="21">
        <f>-(O$158*'Fixed Data'!$B$25*'Fixed Data'!O$47*'Fixed Data'!$B$24*'Fixed Data'!$B$23+O$158*'Fixed Data'!$B$26)*'Fixed Data'!V42/10^6</f>
        <v>-23.257259726715532</v>
      </c>
      <c r="P143" s="21">
        <f>-(P$158*'Fixed Data'!$B$25*'Fixed Data'!P$47*'Fixed Data'!$B$24*'Fixed Data'!$B$23+P$158*'Fixed Data'!$B$26)*'Fixed Data'!W42/10^6</f>
        <v>-23.891891288217611</v>
      </c>
      <c r="Q143" s="21">
        <f>-(Q$158*'Fixed Data'!$B$25*'Fixed Data'!Q$47*'Fixed Data'!$B$24*'Fixed Data'!$B$23+Q$158*'Fixed Data'!$B$26)*'Fixed Data'!X42/10^6</f>
        <v>-24.539380941422667</v>
      </c>
      <c r="R143" s="21">
        <f>-(R$158*'Fixed Data'!$B$25*'Fixed Data'!R$47*'Fixed Data'!$B$24*'Fixed Data'!$B$23+R$158*'Fixed Data'!$B$26)*'Fixed Data'!Y42/10^6</f>
        <v>-25.273716748180806</v>
      </c>
      <c r="S143" s="21">
        <f>-(S$158*'Fixed Data'!$B$25*'Fixed Data'!S$47*'Fixed Data'!$B$24*'Fixed Data'!$B$23+S$158*'Fixed Data'!$B$26)*'Fixed Data'!Z42/10^6</f>
        <v>-25.948724348759875</v>
      </c>
      <c r="T143" s="21">
        <f>-(T$158*'Fixed Data'!$B$25*'Fixed Data'!T$47*'Fixed Data'!$B$24*'Fixed Data'!$B$23+T$158*'Fixed Data'!$B$26)*'Fixed Data'!AA42/10^6</f>
        <v>-26.637544345404141</v>
      </c>
      <c r="U143" s="21">
        <f>-(U$158*'Fixed Data'!$B$25*'Fixed Data'!U$47*'Fixed Data'!$B$24*'Fixed Data'!$B$23+U$158*'Fixed Data'!$B$26)*'Fixed Data'!AB42/10^6</f>
        <v>-27.340510428203583</v>
      </c>
      <c r="V143" s="21">
        <f>-(V$158*'Fixed Data'!$B$25*'Fixed Data'!V$47*'Fixed Data'!$B$24*'Fixed Data'!$B$23+V$158*'Fixed Data'!$B$26)*'Fixed Data'!AC42/10^6</f>
        <v>-28.135261576677362</v>
      </c>
      <c r="W143" s="21">
        <f>-(W$158*'Fixed Data'!$B$25*'Fixed Data'!W$47*'Fixed Data'!$B$24*'Fixed Data'!$B$23+W$158*'Fixed Data'!$B$26)*'Fixed Data'!AD42/10^6</f>
        <v>-28.868503554467978</v>
      </c>
      <c r="X143" s="21">
        <f>-(X$158*'Fixed Data'!$B$25*'Fixed Data'!X$47*'Fixed Data'!$B$24*'Fixed Data'!$B$23+X$158*'Fixed Data'!$B$26)*'Fixed Data'!AE42/10^6</f>
        <v>-29.696163437472073</v>
      </c>
      <c r="Y143" s="21">
        <f>-(Y$158*'Fixed Data'!$B$25*'Fixed Data'!Y$47*'Fixed Data'!$B$24*'Fixed Data'!$B$23+Y$158*'Fixed Data'!$B$26)*'Fixed Data'!AF42/10^6</f>
        <v>-30.461212084761542</v>
      </c>
      <c r="Z143" s="21">
        <f>-(Z$158*'Fixed Data'!$B$25*'Fixed Data'!Z$47*'Fixed Data'!$B$24*'Fixed Data'!$B$23+Z$158*'Fixed Data'!$B$26)*'Fixed Data'!AG42/10^6</f>
        <v>-31.323424528390788</v>
      </c>
      <c r="AA143" s="21">
        <f>-(AA$158*'Fixed Data'!$B$25*'Fixed Data'!AA$47*'Fixed Data'!$B$24*'Fixed Data'!$B$23+AA$158*'Fixed Data'!$B$26)*'Fixed Data'!AH42/10^6</f>
        <v>-32.204065590335468</v>
      </c>
      <c r="AB143" s="21">
        <f>-(AB$158*'Fixed Data'!$B$25*'Fixed Data'!AB$47*'Fixed Data'!$B$24*'Fixed Data'!$B$23+AB$158*'Fixed Data'!$B$26)*'Fixed Data'!AI42/10^6</f>
        <v>-33.103604889496488</v>
      </c>
      <c r="AC143" s="21">
        <f>-(AC$158*'Fixed Data'!$B$25*'Fixed Data'!AC$47*'Fixed Data'!$B$24*'Fixed Data'!$B$23+AC$158*'Fixed Data'!$B$26)*'Fixed Data'!AJ42/10^6</f>
        <v>-34.003278673285983</v>
      </c>
      <c r="AD143" s="21">
        <f>-(AD$158*'Fixed Data'!$B$25*'Fixed Data'!AD$47*'Fixed Data'!$B$24*'Fixed Data'!$B$23+AD$158*'Fixed Data'!$B$26)*'Fixed Data'!AK42/10^6</f>
        <v>-34.926878547019648</v>
      </c>
      <c r="AE143" s="21">
        <f>-(AE$158*'Fixed Data'!$B$25*'Fixed Data'!AE$47*'Fixed Data'!$B$24*'Fixed Data'!$B$23+AE$158*'Fixed Data'!$B$26)*'Fixed Data'!AL42/10^6</f>
        <v>-35.878978241670168</v>
      </c>
      <c r="AF143" s="21">
        <f>-(AF$158*'Fixed Data'!$B$25*'Fixed Data'!AF$47*'Fixed Data'!$B$24*'Fixed Data'!$B$23+AF$158*'Fixed Data'!$B$26)*'Fixed Data'!AM42/10^6</f>
        <v>-36.848987378336659</v>
      </c>
      <c r="AG143" s="21">
        <f>-(AG$158*'Fixed Data'!$B$25*'Fixed Data'!AG$47*'Fixed Data'!$B$24*'Fixed Data'!$B$23+AG$158*'Fixed Data'!$B$26)*'Fixed Data'!AN42/10^6</f>
        <v>-37.838391291694343</v>
      </c>
      <c r="AH143" s="21">
        <f>-(AH$158*'Fixed Data'!$B$25*'Fixed Data'!AH$47*'Fixed Data'!$B$24*'Fixed Data'!$B$23+AH$158*'Fixed Data'!$B$26)*'Fixed Data'!AO42/10^6</f>
        <v>-38.849040404241144</v>
      </c>
      <c r="AI143" s="21">
        <f>-(AI$158*'Fixed Data'!$B$25*'Fixed Data'!AI$47*'Fixed Data'!$B$24*'Fixed Data'!$B$23+AI$158*'Fixed Data'!$B$26)*'Fixed Data'!AP42/10^6</f>
        <v>-39.883476513703322</v>
      </c>
      <c r="AJ143" s="21">
        <f>-(AJ$158*'Fixed Data'!$B$25*'Fixed Data'!AJ$47*'Fixed Data'!$B$24*'Fixed Data'!$B$23+AJ$158*'Fixed Data'!$B$26)*'Fixed Data'!AQ42/10^6</f>
        <v>-40.941085163987537</v>
      </c>
      <c r="AK143" s="21">
        <f>-(AK$158*'Fixed Data'!$B$25*'Fixed Data'!AK$47*'Fixed Data'!$B$24*'Fixed Data'!$B$23+AK$158*'Fixed Data'!$B$26)*'Fixed Data'!AR42/10^6</f>
        <v>-42.021650938789122</v>
      </c>
      <c r="AL143" s="21">
        <f>-(AL$158*'Fixed Data'!$B$25*'Fixed Data'!AL$47*'Fixed Data'!$B$24*'Fixed Data'!$B$23+AL$158*'Fixed Data'!$B$26)*'Fixed Data'!AS42/10^6</f>
        <v>-43.126388257162276</v>
      </c>
      <c r="AM143" s="21">
        <f>-(AM$158*'Fixed Data'!$B$25*'Fixed Data'!AM$47*'Fixed Data'!$B$24*'Fixed Data'!$B$23+AM$158*'Fixed Data'!$B$26)*'Fixed Data'!AT42/10^6</f>
        <v>-44.256192689901511</v>
      </c>
      <c r="AN143" s="21">
        <f>-(AN$158*'Fixed Data'!$B$25*'Fixed Data'!AN$47*'Fixed Data'!$B$24*'Fixed Data'!$B$23+AN$158*'Fixed Data'!$B$26)*'Fixed Data'!AU42/10^6</f>
        <v>-45.411703393381117</v>
      </c>
      <c r="AO143" s="21">
        <f>-(AO$158*'Fixed Data'!$B$25*'Fixed Data'!AO$47*'Fixed Data'!$B$24*'Fixed Data'!$B$23+AO$158*'Fixed Data'!$B$26)*'Fixed Data'!AV42/10^6</f>
        <v>-46.593446575560044</v>
      </c>
      <c r="AP143" s="21">
        <f>-(AP$158*'Fixed Data'!$B$25*'Fixed Data'!AP$47*'Fixed Data'!$B$24*'Fixed Data'!$B$23+AP$158*'Fixed Data'!$B$26)*'Fixed Data'!AW42/10^6</f>
        <v>-47.802193514072997</v>
      </c>
      <c r="AQ143" s="21">
        <f>-(AQ$158*'Fixed Data'!$B$25*'Fixed Data'!AQ$47*'Fixed Data'!$B$24*'Fixed Data'!$B$23+AQ$158*'Fixed Data'!$B$26)*'Fixed Data'!AX42/10^6</f>
        <v>-49.038799132534415</v>
      </c>
      <c r="AR143" s="21">
        <f>-(AR$158*'Fixed Data'!$B$25*'Fixed Data'!AR$47*'Fixed Data'!$B$24*'Fixed Data'!$B$23+AR$158*'Fixed Data'!$B$26)*'Fixed Data'!AY42/10^6</f>
        <v>-50.304049454363579</v>
      </c>
      <c r="AS143" s="21">
        <f>-(AS$158*'Fixed Data'!$B$25*'Fixed Data'!AS$47*'Fixed Data'!$B$24*'Fixed Data'!$B$23+AS$158*'Fixed Data'!$B$26)*'Fixed Data'!AZ42/10^6</f>
        <v>-51.598741433050819</v>
      </c>
      <c r="AT143" s="21">
        <f>-(AT$158*'Fixed Data'!$B$25*'Fixed Data'!AT$47*'Fixed Data'!$B$24*'Fixed Data'!$B$23+AT$158*'Fixed Data'!$B$26)*'Fixed Data'!BA42/10^6</f>
        <v>-52.923723817922394</v>
      </c>
      <c r="AU143" s="21">
        <f>-(AU$158*'Fixed Data'!$B$25*'Fixed Data'!AU$47*'Fixed Data'!$B$24*'Fixed Data'!$B$23+AU$158*'Fixed Data'!$B$26)*'Fixed Data'!BB42/10^6</f>
        <v>-54.279896814867783</v>
      </c>
      <c r="AV143" s="21">
        <f>-(AV$158*'Fixed Data'!$B$25*'Fixed Data'!AV$47*'Fixed Data'!$B$24*'Fixed Data'!$B$23+AV$158*'Fixed Data'!$B$26)*'Fixed Data'!BC42/10^6</f>
        <v>-55.668181732332229</v>
      </c>
      <c r="AW143" s="21">
        <f>-(AW$158*'Fixed Data'!$B$25*'Fixed Data'!AW$47*'Fixed Data'!$B$24*'Fixed Data'!$B$23+AW$158*'Fixed Data'!$B$26)*'Fixed Data'!BD42/10^6</f>
        <v>-57.089523397015846</v>
      </c>
      <c r="AX143" s="21">
        <f>-(AX$158*'Fixed Data'!$B$25*'Fixed Data'!AX$47*'Fixed Data'!$B$24*'Fixed Data'!$B$23+AX$158*'Fixed Data'!$B$26)*'Fixed Data'!BE42/10^6</f>
        <v>-58.544905510855287</v>
      </c>
      <c r="AY143" s="21">
        <f>-(AY$158*'Fixed Data'!$B$25*'Fixed Data'!AY$47*'Fixed Data'!$B$24*'Fixed Data'!$B$23+AY$158*'Fixed Data'!$B$26)*'Fixed Data'!BF42/10^6</f>
        <v>-60.035351533031587</v>
      </c>
      <c r="AZ143" s="21">
        <f>-(AZ$158*'Fixed Data'!$B$25*'Fixed Data'!AZ$47*'Fixed Data'!$B$24*'Fixed Data'!$B$23+AZ$158*'Fixed Data'!$B$26)*'Fixed Data'!BG42/10^6</f>
        <v>-61.561921849320562</v>
      </c>
      <c r="BA143" s="21">
        <f>-(BA$158*'Fixed Data'!$B$25*'Fixed Data'!BA$47*'Fixed Data'!$B$24*'Fixed Data'!$B$23+BA$158*'Fixed Data'!$B$26)*'Fixed Data'!BH42/10^6</f>
        <v>-63.125713701657574</v>
      </c>
      <c r="BB143" s="21">
        <f>-(BB$158*'Fixed Data'!$B$25*'Fixed Data'!BB$47*'Fixed Data'!$B$24*'Fixed Data'!$B$23+BB$158*'Fixed Data'!$B$26)*'Fixed Data'!BI42/10^6</f>
        <v>-64.721697938927974</v>
      </c>
    </row>
    <row r="144" spans="1:54" outlineLevel="2">
      <c r="A144" s="428"/>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8"/>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8"/>
      <c r="B146" s="135" t="s">
        <v>292</v>
      </c>
      <c r="C146" s="135" t="s">
        <v>473</v>
      </c>
      <c r="D146" s="135" t="s">
        <v>391</v>
      </c>
      <c r="E146" s="21">
        <f>-E$161*'Fixed Data'!$B$20*'Fixed Data'!$B$22</f>
        <v>-0.7848466581290634</v>
      </c>
      <c r="F146" s="21">
        <f>-F$161*'Fixed Data'!$B$20*'Fixed Data'!$B$22</f>
        <v>-0.80616352845576389</v>
      </c>
      <c r="G146" s="21">
        <f>-G$161*'Fixed Data'!$B$20*'Fixed Data'!$B$22</f>
        <v>-0.82553424550665389</v>
      </c>
      <c r="H146" s="21">
        <f>-H$161*'Fixed Data'!$B$20*'Fixed Data'!$B$22</f>
        <v>-0.84123584221485148</v>
      </c>
      <c r="I146" s="21">
        <f>-I$161*'Fixed Data'!$B$20*'Fixed Data'!$B$22</f>
        <v>-0.85134488043210321</v>
      </c>
      <c r="J146" s="21">
        <f>-J$161*'Fixed Data'!$B$20*'Fixed Data'!$B$22</f>
        <v>-0.85372085141249254</v>
      </c>
      <c r="K146" s="21">
        <f>-K$161*'Fixed Data'!$B$20*'Fixed Data'!$B$22</f>
        <v>-0.87889434269101285</v>
      </c>
      <c r="L146" s="21">
        <f>-L$161*'Fixed Data'!$B$20*'Fixed Data'!$B$22</f>
        <v>-0.90493716923099055</v>
      </c>
      <c r="M146" s="21">
        <f>-M$161*'Fixed Data'!$B$20*'Fixed Data'!$B$22</f>
        <v>-0.9318807827475053</v>
      </c>
      <c r="N146" s="21">
        <f>-N$161*'Fixed Data'!$B$20*'Fixed Data'!$B$22</f>
        <v>-0.95975779983397258</v>
      </c>
      <c r="O146" s="21">
        <f>-O$161*'Fixed Data'!$B$20*'Fixed Data'!$B$22</f>
        <v>-0.98860200196214443</v>
      </c>
      <c r="P146" s="21">
        <f>-P$161*'Fixed Data'!$B$20*'Fixed Data'!$B$22</f>
        <v>-1.0184484474896414</v>
      </c>
      <c r="Q146" s="21">
        <f>-Q$161*'Fixed Data'!$B$20*'Fixed Data'!$B$22</f>
        <v>-1.0493334492584463</v>
      </c>
      <c r="R146" s="21">
        <f>-R$161*'Fixed Data'!$B$20*'Fixed Data'!$B$22</f>
        <v>-1.0812947090039424</v>
      </c>
      <c r="S146" s="21">
        <f>-S$161*'Fixed Data'!$B$20*'Fixed Data'!$B$22</f>
        <v>-1.1143712277488889</v>
      </c>
      <c r="T146" s="21">
        <f>-T$161*'Fixed Data'!$B$20*'Fixed Data'!$B$22</f>
        <v>-1.1486035522199907</v>
      </c>
      <c r="U146" s="21">
        <f>-U$161*'Fixed Data'!$B$20*'Fixed Data'!$B$22</f>
        <v>-1.184033618037353</v>
      </c>
      <c r="V146" s="21">
        <f>-V$161*'Fixed Data'!$B$20*'Fixed Data'!$B$22</f>
        <v>-1.2207049961310543</v>
      </c>
      <c r="W146" s="21">
        <f>-W$161*'Fixed Data'!$B$20*'Fixed Data'!$B$22</f>
        <v>-1.2586627583321057</v>
      </c>
      <c r="X146" s="21">
        <f>-X$161*'Fixed Data'!$B$20*'Fixed Data'!$B$22</f>
        <v>-1.2979537461905297</v>
      </c>
      <c r="Y146" s="21">
        <f>-Y$161*'Fixed Data'!$B$20*'Fixed Data'!$B$22</f>
        <v>-1.3386264365663196</v>
      </c>
      <c r="Z146" s="21">
        <f>-Z$161*'Fixed Data'!$B$20*'Fixed Data'!$B$22</f>
        <v>-1.3807311208414943</v>
      </c>
      <c r="AA146" s="21">
        <f>-AA$161*'Fixed Data'!$B$20*'Fixed Data'!$B$22</f>
        <v>-1.4243199945261211</v>
      </c>
      <c r="AB146" s="21">
        <f>-AB$161*'Fixed Data'!$B$20*'Fixed Data'!$B$22</f>
        <v>-1.4694470676522911</v>
      </c>
      <c r="AC146" s="21">
        <f>-AC$161*'Fixed Data'!$B$20*'Fixed Data'!$B$22</f>
        <v>-1.5161684559937041</v>
      </c>
      <c r="AD146" s="21">
        <f>-AD$161*'Fixed Data'!$B$20*'Fixed Data'!$B$22</f>
        <v>-1.5645422466566288</v>
      </c>
      <c r="AE146" s="21">
        <f>-AE$161*'Fixed Data'!$B$20*'Fixed Data'!$B$22</f>
        <v>-1.6146287220949667</v>
      </c>
      <c r="AF146" s="21">
        <f>-AF$161*'Fixed Data'!$B$20*'Fixed Data'!$B$22</f>
        <v>-1.6664903825117607</v>
      </c>
      <c r="AG146" s="21">
        <f>-AG$161*'Fixed Data'!$B$20*'Fixed Data'!$B$22</f>
        <v>-1.7201920130637127</v>
      </c>
      <c r="AH146" s="21">
        <f>-AH$161*'Fixed Data'!$B$20*'Fixed Data'!$B$22</f>
        <v>-1.775800818270223</v>
      </c>
      <c r="AI146" s="21">
        <f>-AI$161*'Fixed Data'!$B$20*'Fixed Data'!$B$22</f>
        <v>-1.8333864220133904</v>
      </c>
      <c r="AJ146" s="21">
        <f>-AJ$161*'Fixed Data'!$B$20*'Fixed Data'!$B$22</f>
        <v>-1.8930210915530772</v>
      </c>
      <c r="AK146" s="21">
        <f>-AK$161*'Fixed Data'!$B$20*'Fixed Data'!$B$22</f>
        <v>-1.9547796703223888</v>
      </c>
      <c r="AL146" s="21">
        <f>-AL$161*'Fixed Data'!$B$20*'Fixed Data'!$B$22</f>
        <v>-2.0187398691472587</v>
      </c>
      <c r="AM146" s="21">
        <f>-AM$161*'Fixed Data'!$B$20*'Fixed Data'!$B$22</f>
        <v>-2.0849821542389151</v>
      </c>
      <c r="AN146" s="21">
        <f>-AN$161*'Fixed Data'!$B$20*'Fixed Data'!$B$22</f>
        <v>-2.1535900608149734</v>
      </c>
      <c r="AO146" s="21">
        <f>-AO$161*'Fixed Data'!$B$20*'Fixed Data'!$B$22</f>
        <v>-2.2246501482964209</v>
      </c>
      <c r="AP146" s="21">
        <f>-AP$161*'Fixed Data'!$B$20*'Fixed Data'!$B$22</f>
        <v>-2.298252157118164</v>
      </c>
      <c r="AQ146" s="21">
        <f>-AQ$161*'Fixed Data'!$B$20*'Fixed Data'!$B$22</f>
        <v>-2.3744891655395723</v>
      </c>
      <c r="AR146" s="21">
        <f>-AR$161*'Fixed Data'!$B$20*'Fixed Data'!$B$22</f>
        <v>-2.4534577016520109</v>
      </c>
      <c r="AS146" s="21">
        <f>-AS$161*'Fixed Data'!$B$20*'Fixed Data'!$B$22</f>
        <v>-2.5352578553863743</v>
      </c>
      <c r="AT146" s="21">
        <f>-AT$161*'Fixed Data'!$B$20*'Fixed Data'!$B$22</f>
        <v>-2.619993368119109</v>
      </c>
      <c r="AU146" s="21">
        <f>-AU$161*'Fixed Data'!$B$20*'Fixed Data'!$B$22</f>
        <v>-2.7077718342857766</v>
      </c>
      <c r="AV146" s="21">
        <f>-AV$161*'Fixed Data'!$B$20*'Fixed Data'!$B$22</f>
        <v>-2.7987048581915936</v>
      </c>
      <c r="AW146" s="21">
        <f>-AW$161*'Fixed Data'!$B$20*'Fixed Data'!$B$22</f>
        <v>-2.8929080988144489</v>
      </c>
      <c r="AX146" s="21">
        <f>-AX$161*'Fixed Data'!$B$20*'Fixed Data'!$B$22</f>
        <v>-2.9905015386229779</v>
      </c>
      <c r="AY146" s="21">
        <f>-AY$161*'Fixed Data'!$B$20*'Fixed Data'!$B$22</f>
        <v>-3.0916095507810848</v>
      </c>
      <c r="AZ146" s="21">
        <f>-AZ$161*'Fixed Data'!$B$20*'Fixed Data'!$B$22</f>
        <v>-3.1963611679660193</v>
      </c>
      <c r="BA146" s="21">
        <f>-BA$161*'Fixed Data'!$B$20*'Fixed Data'!$B$22</f>
        <v>-3.3048901047698802</v>
      </c>
      <c r="BB146" s="21">
        <f>-BB$161*'Fixed Data'!$B$20*'Fixed Data'!$B$22</f>
        <v>-3.4171040225583122</v>
      </c>
    </row>
    <row r="147" spans="1:54" outlineLevel="2">
      <c r="A147" s="428"/>
      <c r="B147" s="135" t="s">
        <v>292</v>
      </c>
      <c r="C147" s="135" t="s">
        <v>474</v>
      </c>
      <c r="D147" s="135" t="s">
        <v>391</v>
      </c>
      <c r="E147" s="21">
        <f>-E$162*'Fixed Data'!$B$21*'Fixed Data'!$B$22</f>
        <v>-1.1730833582522552E-2</v>
      </c>
      <c r="F147" s="21">
        <f>-F$162*'Fixed Data'!$B$21*'Fixed Data'!$B$22</f>
        <v>-1.204944972896347E-2</v>
      </c>
      <c r="G147" s="21">
        <f>-G$162*'Fixed Data'!$B$21*'Fixed Data'!$B$22</f>
        <v>-1.2338977206089626E-2</v>
      </c>
      <c r="H147" s="21">
        <f>-H$162*'Fixed Data'!$B$21*'Fixed Data'!$B$22</f>
        <v>-1.2573663382933595E-2</v>
      </c>
      <c r="I147" s="21">
        <f>-I$162*'Fixed Data'!$B$21*'Fixed Data'!$B$22</f>
        <v>-1.2724759959207597E-2</v>
      </c>
      <c r="J147" s="21">
        <f>-J$162*'Fixed Data'!$B$21*'Fixed Data'!$B$22</f>
        <v>-1.2760272547719265E-2</v>
      </c>
      <c r="K147" s="21">
        <f>-K$162*'Fixed Data'!$B$21*'Fixed Data'!$B$22</f>
        <v>-1.3136532200358262E-2</v>
      </c>
      <c r="L147" s="21">
        <f>-L$162*'Fixed Data'!$B$21*'Fixed Data'!$B$22</f>
        <v>-1.352578539163414E-2</v>
      </c>
      <c r="M147" s="21">
        <f>-M$162*'Fixed Data'!$B$21*'Fixed Data'!$B$22</f>
        <v>-1.3928502370211459E-2</v>
      </c>
      <c r="N147" s="21">
        <f>-N$162*'Fixed Data'!$B$21*'Fixed Data'!$B$22</f>
        <v>-1.434517056141218E-2</v>
      </c>
      <c r="O147" s="21">
        <f>-O$162*'Fixed Data'!$B$21*'Fixed Data'!$B$22</f>
        <v>-1.477629486856054E-2</v>
      </c>
      <c r="P147" s="21">
        <f>-P$162*'Fixed Data'!$B$21*'Fixed Data'!$B$22</f>
        <v>-1.5222399481052251E-2</v>
      </c>
      <c r="Q147" s="21">
        <f>-Q$162*'Fixed Data'!$B$21*'Fixed Data'!$B$22</f>
        <v>-1.5684027120992323E-2</v>
      </c>
      <c r="R147" s="21">
        <f>-R$162*'Fixed Data'!$B$21*'Fixed Data'!$B$22</f>
        <v>-1.6161740851264279E-2</v>
      </c>
      <c r="S147" s="21">
        <f>-S$162*'Fixed Data'!$B$21*'Fixed Data'!$B$22</f>
        <v>-1.6656124376875005E-2</v>
      </c>
      <c r="T147" s="21">
        <f>-T$162*'Fixed Data'!$B$21*'Fixed Data'!$B$22</f>
        <v>-1.7167783099661802E-2</v>
      </c>
      <c r="U147" s="21">
        <f>-U$162*'Fixed Data'!$B$21*'Fixed Data'!$B$22</f>
        <v>-1.7697344268964802E-2</v>
      </c>
      <c r="V147" s="21">
        <f>-V$162*'Fixed Data'!$B$21*'Fixed Data'!$B$22</f>
        <v>-1.824545863902375E-2</v>
      </c>
      <c r="W147" s="21">
        <f>-W$162*'Fixed Data'!$B$21*'Fixed Data'!$B$22</f>
        <v>-1.8812800468978E-2</v>
      </c>
      <c r="X147" s="21">
        <f>-X$162*'Fixed Data'!$B$21*'Fixed Data'!$B$22</f>
        <v>-1.9400069180263265E-2</v>
      </c>
      <c r="Y147" s="21">
        <f>-Y$162*'Fixed Data'!$B$21*'Fixed Data'!$B$22</f>
        <v>-2.0007989959301378E-2</v>
      </c>
      <c r="Z147" s="21">
        <f>-Z$162*'Fixed Data'!$B$21*'Fixed Data'!$B$22</f>
        <v>-2.063731436019001E-2</v>
      </c>
      <c r="AA147" s="21">
        <f>-AA$162*'Fixed Data'!$B$21*'Fixed Data'!$B$22</f>
        <v>-2.1288822112771874E-2</v>
      </c>
      <c r="AB147" s="21">
        <f>-AB$162*'Fixed Data'!$B$21*'Fixed Data'!$B$22</f>
        <v>-2.1963321122634719E-2</v>
      </c>
      <c r="AC147" s="21">
        <f>-AC$162*'Fixed Data'!$B$21*'Fixed Data'!$B$22</f>
        <v>-2.2661649429852968E-2</v>
      </c>
      <c r="AD147" s="21">
        <f>-AD$162*'Fixed Data'!$B$21*'Fixed Data'!$B$22</f>
        <v>-2.3384675962349891E-2</v>
      </c>
      <c r="AE147" s="21">
        <f>-AE$162*'Fixed Data'!$B$21*'Fixed Data'!$B$22</f>
        <v>-2.4133301439932205E-2</v>
      </c>
      <c r="AF147" s="21">
        <f>-AF$162*'Fixed Data'!$B$21*'Fixed Data'!$B$22</f>
        <v>-2.4908459881014391E-2</v>
      </c>
      <c r="AG147" s="21">
        <f>-AG$162*'Fixed Data'!$B$21*'Fixed Data'!$B$22</f>
        <v>-2.5711119807998173E-2</v>
      </c>
      <c r="AH147" s="21">
        <f>-AH$162*'Fixed Data'!$B$21*'Fixed Data'!$B$22</f>
        <v>-2.6542285452651995E-2</v>
      </c>
      <c r="AI147" s="21">
        <f>-AI$162*'Fixed Data'!$B$21*'Fixed Data'!$B$22</f>
        <v>-2.7402997810818033E-2</v>
      </c>
      <c r="AJ147" s="21">
        <f>-AJ$162*'Fixed Data'!$B$21*'Fixed Data'!$B$22</f>
        <v>-2.8294336450481423E-2</v>
      </c>
      <c r="AK147" s="21">
        <f>-AK$162*'Fixed Data'!$B$21*'Fixed Data'!$B$22</f>
        <v>-2.9217421018494557E-2</v>
      </c>
      <c r="AL147" s="21">
        <f>-AL$162*'Fixed Data'!$B$21*'Fixed Data'!$B$22</f>
        <v>-3.0173411993939282E-2</v>
      </c>
      <c r="AM147" s="21">
        <f>-AM$162*'Fixed Data'!$B$21*'Fixed Data'!$B$22</f>
        <v>-3.1163512948213394E-2</v>
      </c>
      <c r="AN147" s="21">
        <f>-AN$162*'Fixed Data'!$B$21*'Fixed Data'!$B$22</f>
        <v>-3.2188971750410099E-2</v>
      </c>
      <c r="AO147" s="21">
        <f>-AO$162*'Fixed Data'!$B$21*'Fixed Data'!$B$22</f>
        <v>-3.3251082224714776E-2</v>
      </c>
      <c r="AP147" s="21">
        <f>-AP$162*'Fixed Data'!$B$21*'Fixed Data'!$B$22</f>
        <v>-3.4351186109146621E-2</v>
      </c>
      <c r="AQ147" s="21">
        <f>-AQ$162*'Fixed Data'!$B$21*'Fixed Data'!$B$22</f>
        <v>-3.549067471295541E-2</v>
      </c>
      <c r="AR147" s="21">
        <f>-AR$162*'Fixed Data'!$B$21*'Fixed Data'!$B$22</f>
        <v>-3.6670990423345845E-2</v>
      </c>
      <c r="AS147" s="21">
        <f>-AS$162*'Fixed Data'!$B$21*'Fixed Data'!$B$22</f>
        <v>-3.7893629116236435E-2</v>
      </c>
      <c r="AT147" s="21">
        <f>-AT$162*'Fixed Data'!$B$21*'Fixed Data'!$B$22</f>
        <v>-3.9160141662983934E-2</v>
      </c>
      <c r="AU147" s="21">
        <f>-AU$162*'Fixed Data'!$B$21*'Fixed Data'!$B$22</f>
        <v>-4.0472136491814588E-2</v>
      </c>
      <c r="AV147" s="21">
        <f>-AV$162*'Fixed Data'!$B$21*'Fixed Data'!$B$22</f>
        <v>-4.1831281094548547E-2</v>
      </c>
      <c r="AW147" s="21">
        <f>-AW$162*'Fixed Data'!$B$21*'Fixed Data'!$B$22</f>
        <v>-4.3239304588031213E-2</v>
      </c>
      <c r="AX147" s="21">
        <f>-AX$162*'Fixed Data'!$B$21*'Fixed Data'!$B$22</f>
        <v>-4.4698000124892195E-2</v>
      </c>
      <c r="AY147" s="21">
        <f>-AY$162*'Fixed Data'!$B$21*'Fixed Data'!$B$22</f>
        <v>-4.6209227153631724E-2</v>
      </c>
      <c r="AZ147" s="21">
        <f>-AZ$162*'Fixed Data'!$B$21*'Fixed Data'!$B$22</f>
        <v>-4.7774913377362407E-2</v>
      </c>
      <c r="BA147" s="21">
        <f>-BA$162*'Fixed Data'!$B$21*'Fixed Data'!$B$22</f>
        <v>-4.9397058068602694E-2</v>
      </c>
      <c r="BB147" s="21">
        <f>-BB$162*'Fixed Data'!$B$21*'Fixed Data'!$B$22</f>
        <v>-5.1074280900509292E-2</v>
      </c>
    </row>
    <row r="148" spans="1:54" outlineLevel="2">
      <c r="A148" s="428"/>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8"/>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8"/>
      <c r="B150" s="135" t="s">
        <v>295</v>
      </c>
      <c r="C150" s="135" t="s">
        <v>475</v>
      </c>
      <c r="D150" s="135" t="s">
        <v>391</v>
      </c>
      <c r="E150" s="279">
        <v>-10.7269144</v>
      </c>
      <c r="F150" s="279">
        <v>-10.683618220000001</v>
      </c>
      <c r="G150" s="279">
        <v>-10.63242677</v>
      </c>
      <c r="H150" s="279">
        <v>-10.57284387</v>
      </c>
      <c r="I150" s="279">
        <v>-10.504347220000001</v>
      </c>
      <c r="J150" s="279">
        <v>-10.42638711</v>
      </c>
      <c r="K150" s="279">
        <v>-10.612187410000001</v>
      </c>
      <c r="L150" s="279">
        <v>-10.804110660000001</v>
      </c>
      <c r="M150" s="279">
        <v>-11.00237613</v>
      </c>
      <c r="N150" s="279">
        <v>-11.207211119999998</v>
      </c>
      <c r="O150" s="279">
        <v>-11.41885124</v>
      </c>
      <c r="P150" s="279">
        <v>-11.63754078</v>
      </c>
      <c r="Q150" s="279">
        <v>-11.863532970000001</v>
      </c>
      <c r="R150" s="279">
        <v>-12.09709032</v>
      </c>
      <c r="S150" s="279">
        <v>-12.338485</v>
      </c>
      <c r="T150" s="279">
        <v>-12.587999140000001</v>
      </c>
      <c r="U150" s="279">
        <v>-12.84592524</v>
      </c>
      <c r="V150" s="279">
        <v>-13.112566560000001</v>
      </c>
      <c r="W150" s="279">
        <v>-13.388237460000001</v>
      </c>
      <c r="X150" s="279">
        <v>-13.67326388</v>
      </c>
      <c r="Y150" s="279">
        <v>-13.96798373</v>
      </c>
      <c r="Z150" s="279">
        <v>-14.27274733</v>
      </c>
      <c r="AA150" s="279">
        <v>-14.587917880000001</v>
      </c>
      <c r="AB150" s="279">
        <v>-14.91387194</v>
      </c>
      <c r="AC150" s="279">
        <v>-15.25099992</v>
      </c>
      <c r="AD150" s="279">
        <v>-15.599706560000001</v>
      </c>
      <c r="AE150" s="279">
        <v>-15.960411539999999</v>
      </c>
      <c r="AF150" s="279">
        <v>-16.33354993</v>
      </c>
      <c r="AG150" s="279">
        <v>-16.71957286</v>
      </c>
      <c r="AH150" s="279">
        <v>-17.11894801</v>
      </c>
      <c r="AI150" s="279">
        <v>-17.532160319999999</v>
      </c>
      <c r="AJ150" s="279">
        <v>-17.959712570000001</v>
      </c>
      <c r="AK150" s="279">
        <v>-18.40212605</v>
      </c>
      <c r="AL150" s="279">
        <v>-18.859941249999999</v>
      </c>
      <c r="AM150" s="279">
        <v>-19.333718570000002</v>
      </c>
      <c r="AN150" s="279">
        <v>-19.824039070000001</v>
      </c>
      <c r="AO150" s="279">
        <v>-20.331505190000001</v>
      </c>
      <c r="AP150" s="279">
        <v>-20.856741589999999</v>
      </c>
      <c r="AQ150" s="279">
        <v>-21.400395960000001</v>
      </c>
      <c r="AR150" s="279">
        <v>-21.96313984</v>
      </c>
      <c r="AS150" s="279">
        <v>-22.54566956</v>
      </c>
      <c r="AT150" s="279">
        <v>-23.148707079999998</v>
      </c>
      <c r="AU150" s="279">
        <v>-23.77300103</v>
      </c>
      <c r="AV150" s="279">
        <v>-24.41932761</v>
      </c>
      <c r="AW150" s="279">
        <v>-25.088491670000003</v>
      </c>
      <c r="AX150" s="279">
        <v>-25.781327749999999</v>
      </c>
      <c r="AY150" s="279">
        <v>-26.49870117</v>
      </c>
      <c r="AZ150" s="279">
        <v>-27.241509180000001</v>
      </c>
      <c r="BA150" s="279">
        <v>-28.010682149999997</v>
      </c>
      <c r="BB150" s="279">
        <v>-28.80157297174857</v>
      </c>
    </row>
    <row r="151" spans="1:54" outlineLevel="2">
      <c r="A151" s="428"/>
      <c r="B151" s="135" t="s">
        <v>295</v>
      </c>
      <c r="C151" s="135" t="s">
        <v>476</v>
      </c>
      <c r="D151" s="135" t="s">
        <v>391</v>
      </c>
      <c r="E151" s="279">
        <v>-0.55719298220000002</v>
      </c>
      <c r="F151" s="279">
        <v>-0.55996468560000001</v>
      </c>
      <c r="G151" s="279">
        <v>-0.56076149639999995</v>
      </c>
      <c r="H151" s="279">
        <v>-0.55940389690000003</v>
      </c>
      <c r="I151" s="279">
        <v>-0.55570024109999994</v>
      </c>
      <c r="J151" s="279">
        <v>-0.54944603400000003</v>
      </c>
      <c r="K151" s="279">
        <v>-0.5544749712</v>
      </c>
      <c r="L151" s="279">
        <v>-0.55964561909999999</v>
      </c>
      <c r="M151" s="279">
        <v>-0.56496291220000006</v>
      </c>
      <c r="N151" s="279">
        <v>-0.57043196499999993</v>
      </c>
      <c r="O151" s="279">
        <v>-0.57605807900000006</v>
      </c>
      <c r="P151" s="279">
        <v>-0.58184674889999999</v>
      </c>
      <c r="Q151" s="279">
        <v>-0.58780367030000003</v>
      </c>
      <c r="R151" s="279">
        <v>-0.59393474679999991</v>
      </c>
      <c r="S151" s="279">
        <v>-0.60024609770000004</v>
      </c>
      <c r="T151" s="279">
        <v>-0.6067440664</v>
      </c>
      <c r="U151" s="279">
        <v>-0.61343522790000005</v>
      </c>
      <c r="V151" s="279">
        <v>-0.620326398</v>
      </c>
      <c r="W151" s="279">
        <v>-0.62742464190000002</v>
      </c>
      <c r="X151" s="279">
        <v>-0.63473728350000003</v>
      </c>
      <c r="Y151" s="279">
        <v>-0.64227191480000001</v>
      </c>
      <c r="Z151" s="279">
        <v>-0.65003640610000002</v>
      </c>
      <c r="AA151" s="279">
        <v>-0.65803891599999997</v>
      </c>
      <c r="AB151" s="279">
        <v>-0.6662879021</v>
      </c>
      <c r="AC151" s="279">
        <v>-0.67479213230000001</v>
      </c>
      <c r="AD151" s="279">
        <v>-0.68356069580000001</v>
      </c>
      <c r="AE151" s="279">
        <v>-0.69260301540000002</v>
      </c>
      <c r="AF151" s="279">
        <v>-0.70192885959999995</v>
      </c>
      <c r="AG151" s="279">
        <v>-0.71154835540000005</v>
      </c>
      <c r="AH151" s="279">
        <v>-0.72147200179999993</v>
      </c>
      <c r="AI151" s="279">
        <v>-0.73171068289999996</v>
      </c>
      <c r="AJ151" s="279">
        <v>-0.74227568310000003</v>
      </c>
      <c r="AK151" s="279">
        <v>-0.75317870090000005</v>
      </c>
      <c r="AL151" s="279">
        <v>-0.76443186500000004</v>
      </c>
      <c r="AM151" s="279">
        <v>-0.7760477496</v>
      </c>
      <c r="AN151" s="279">
        <v>-0.78803939140000001</v>
      </c>
      <c r="AO151" s="279">
        <v>-0.80042030620000004</v>
      </c>
      <c r="AP151" s="279">
        <v>-0.81320450710000003</v>
      </c>
      <c r="AQ151" s="279">
        <v>-0.82640652250000002</v>
      </c>
      <c r="AR151" s="279">
        <v>-0.84004141529999998</v>
      </c>
      <c r="AS151" s="279">
        <v>-0.85412480290000004</v>
      </c>
      <c r="AT151" s="279">
        <v>-0.86867287710000007</v>
      </c>
      <c r="AU151" s="279">
        <v>-0.88370242610000005</v>
      </c>
      <c r="AV151" s="279">
        <v>-0.89923085589999996</v>
      </c>
      <c r="AW151" s="279">
        <v>-0.91527621370000001</v>
      </c>
      <c r="AX151" s="279">
        <v>-0.93185721109999997</v>
      </c>
      <c r="AY151" s="279">
        <v>-0.94899324919999994</v>
      </c>
      <c r="AZ151" s="279">
        <v>-0.96670444359999996</v>
      </c>
      <c r="BA151" s="279">
        <v>-0.98501165140000002</v>
      </c>
      <c r="BB151" s="279">
        <v>-1.0036655565382104</v>
      </c>
    </row>
    <row r="152" spans="1:54" outlineLevel="2">
      <c r="A152" s="428"/>
      <c r="B152" s="135" t="s">
        <v>295</v>
      </c>
      <c r="C152" s="135" t="s">
        <v>477</v>
      </c>
      <c r="D152" s="135" t="s">
        <v>391</v>
      </c>
      <c r="E152" s="279">
        <v>-0.12726986009999999</v>
      </c>
      <c r="F152" s="279">
        <v>-0.13072585689999999</v>
      </c>
      <c r="G152" s="279">
        <v>-0.13386629920000001</v>
      </c>
      <c r="H152" s="279">
        <v>-0.1364118194</v>
      </c>
      <c r="I152" s="279">
        <v>-0.13805055399999999</v>
      </c>
      <c r="J152" s="279">
        <v>-0.13843542780000001</v>
      </c>
      <c r="K152" s="279">
        <v>-0.14251711389999999</v>
      </c>
      <c r="L152" s="279">
        <v>-0.14673975690000002</v>
      </c>
      <c r="M152" s="279">
        <v>-0.15110845579999999</v>
      </c>
      <c r="N152" s="279">
        <v>-0.15562849679999999</v>
      </c>
      <c r="O152" s="279">
        <v>-0.16030536050000002</v>
      </c>
      <c r="P152" s="279">
        <v>-0.1651447291</v>
      </c>
      <c r="Q152" s="279">
        <v>-0.17015249359999998</v>
      </c>
      <c r="R152" s="279">
        <v>-0.17533476149999999</v>
      </c>
      <c r="S152" s="279">
        <v>-0.18069786499999999</v>
      </c>
      <c r="T152" s="279">
        <v>-0.18624836950000001</v>
      </c>
      <c r="U152" s="279">
        <v>-0.19199308170000001</v>
      </c>
      <c r="V152" s="279">
        <v>-0.1979390587</v>
      </c>
      <c r="W152" s="279">
        <v>-0.2040936176</v>
      </c>
      <c r="X152" s="279">
        <v>-0.2104643447</v>
      </c>
      <c r="Y152" s="279">
        <v>-0.2170591056</v>
      </c>
      <c r="Z152" s="279">
        <v>-0.2238860557</v>
      </c>
      <c r="AA152" s="279">
        <v>-0.2309536505</v>
      </c>
      <c r="AB152" s="279">
        <v>-0.23827065710000001</v>
      </c>
      <c r="AC152" s="279">
        <v>-0.2458461656</v>
      </c>
      <c r="AD152" s="279">
        <v>-0.25368960099999999</v>
      </c>
      <c r="AE152" s="279">
        <v>-0.26181073560000001</v>
      </c>
      <c r="AF152" s="279">
        <v>-0.27021970169999998</v>
      </c>
      <c r="AG152" s="279">
        <v>-0.27892700530000003</v>
      </c>
      <c r="AH152" s="279">
        <v>-0.28794353970000003</v>
      </c>
      <c r="AI152" s="279">
        <v>-0.29728059970000004</v>
      </c>
      <c r="AJ152" s="279">
        <v>-0.30694989659999999</v>
      </c>
      <c r="AK152" s="279">
        <v>-0.31696357359999999</v>
      </c>
      <c r="AL152" s="279">
        <v>-0.32733422179999999</v>
      </c>
      <c r="AM152" s="279">
        <v>-0.33807489679999997</v>
      </c>
      <c r="AN152" s="279">
        <v>-0.3491991357</v>
      </c>
      <c r="AO152" s="279">
        <v>-0.36072097510000001</v>
      </c>
      <c r="AP152" s="279">
        <v>-0.3726549697</v>
      </c>
      <c r="AQ152" s="279">
        <v>-0.385016211</v>
      </c>
      <c r="AR152" s="279">
        <v>-0.39782034779999997</v>
      </c>
      <c r="AS152" s="279">
        <v>-0.41108360629999996</v>
      </c>
      <c r="AT152" s="279">
        <v>-0.42482281180000003</v>
      </c>
      <c r="AU152" s="279">
        <v>-0.43905541060000003</v>
      </c>
      <c r="AV152" s="279">
        <v>-0.45379949320000001</v>
      </c>
      <c r="AW152" s="279">
        <v>-0.46907381819999999</v>
      </c>
      <c r="AX152" s="279">
        <v>-0.48489783689999999</v>
      </c>
      <c r="AY152" s="279">
        <v>-0.5012917187</v>
      </c>
      <c r="AZ152" s="279">
        <v>-0.51827637829999995</v>
      </c>
      <c r="BA152" s="279">
        <v>-0.5358735027</v>
      </c>
      <c r="BB152" s="279">
        <v>-0.55406810520263849</v>
      </c>
    </row>
    <row r="153" spans="1:54" outlineLevel="2">
      <c r="A153" s="428"/>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9"/>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c r="F157" s="130"/>
      <c r="G157" s="130"/>
      <c r="H157" s="130"/>
      <c r="I157" s="130"/>
      <c r="J157" s="130"/>
      <c r="K157" s="130"/>
      <c r="L157" s="130"/>
      <c r="M157" s="130"/>
      <c r="N157" s="130"/>
      <c r="O157" s="130"/>
      <c r="P157" s="130"/>
      <c r="Q157" s="130"/>
      <c r="R157" s="130"/>
      <c r="S157" s="130"/>
      <c r="T157" s="130"/>
      <c r="U157" s="130"/>
      <c r="V157" s="130"/>
      <c r="W157" s="130"/>
      <c r="X157" s="130"/>
      <c r="Y157" s="130"/>
      <c r="Z157" s="130"/>
      <c r="AA157" s="130"/>
      <c r="AB157" s="130"/>
      <c r="AC157" s="130"/>
      <c r="AD157" s="130"/>
      <c r="AE157" s="130"/>
      <c r="AF157" s="130"/>
      <c r="AG157" s="130"/>
      <c r="AH157" s="130"/>
      <c r="AI157" s="130"/>
      <c r="AJ157" s="130"/>
      <c r="AK157" s="130"/>
      <c r="AL157" s="130"/>
      <c r="AM157" s="130"/>
      <c r="AN157" s="130"/>
      <c r="AO157" s="130"/>
      <c r="AP157" s="130"/>
      <c r="AQ157" s="130"/>
      <c r="AR157" s="130"/>
      <c r="AS157" s="130"/>
      <c r="AT157" s="130"/>
      <c r="AU157" s="130"/>
      <c r="AV157" s="130"/>
      <c r="AW157" s="130"/>
      <c r="AX157" s="130"/>
      <c r="AY157" s="130"/>
      <c r="AZ157" s="130"/>
      <c r="BA157" s="130"/>
      <c r="BB157" s="130"/>
    </row>
    <row r="158" spans="1:54" ht="12.75" customHeight="1" outlineLevel="2">
      <c r="A158" s="427" t="s">
        <v>479</v>
      </c>
      <c r="B158" s="135" t="s">
        <v>289</v>
      </c>
      <c r="C158" s="135" t="s">
        <v>397</v>
      </c>
      <c r="D158" s="135" t="s">
        <v>480</v>
      </c>
      <c r="E158" s="238">
        <v>51.358004105199583</v>
      </c>
      <c r="F158" s="36">
        <v>50.407866803213309</v>
      </c>
      <c r="G158" s="36">
        <v>49.428440145155989</v>
      </c>
      <c r="H158" s="36">
        <v>48.418961743103829</v>
      </c>
      <c r="I158" s="36">
        <v>47.378643612135633</v>
      </c>
      <c r="J158" s="36">
        <v>46.306671103332882</v>
      </c>
      <c r="K158" s="36">
        <v>46.843948801605116</v>
      </c>
      <c r="L158" s="36">
        <v>47.389373539062646</v>
      </c>
      <c r="M158" s="36">
        <v>47.943128333687163</v>
      </c>
      <c r="N158" s="36">
        <v>48.505401725459826</v>
      </c>
      <c r="O158" s="36">
        <v>49.076388051361192</v>
      </c>
      <c r="P158" s="36">
        <v>49.656287610371237</v>
      </c>
      <c r="Q158" s="36">
        <v>50.245306894469302</v>
      </c>
      <c r="R158" s="36">
        <v>50.843658775634118</v>
      </c>
      <c r="S158" s="36">
        <v>51.451562747843724</v>
      </c>
      <c r="T158" s="36">
        <v>52.069245169075479</v>
      </c>
      <c r="U158" s="36">
        <v>52.696939492306051</v>
      </c>
      <c r="V158" s="36">
        <v>53.334886485511348</v>
      </c>
      <c r="W158" s="36">
        <v>53.983334561666545</v>
      </c>
      <c r="X158" s="36">
        <v>54.642539965745996</v>
      </c>
      <c r="Y158" s="36">
        <v>55.31276711572329</v>
      </c>
      <c r="Z158" s="36">
        <v>55.994288866571111</v>
      </c>
      <c r="AA158" s="36">
        <v>56.687386785261317</v>
      </c>
      <c r="AB158" s="36">
        <v>57.392351513764844</v>
      </c>
      <c r="AC158" s="36">
        <v>58.109483044051686</v>
      </c>
      <c r="AD158" s="36">
        <v>58.839091081090892</v>
      </c>
      <c r="AE158" s="36">
        <v>59.581495339850463</v>
      </c>
      <c r="AF158" s="36">
        <v>60.337025996297399</v>
      </c>
      <c r="AG158" s="36">
        <v>61.106023951397603</v>
      </c>
      <c r="AH158" s="36">
        <v>61.888841271115872</v>
      </c>
      <c r="AI158" s="36">
        <v>62.685841604415835</v>
      </c>
      <c r="AJ158" s="36">
        <v>63.497400546259946</v>
      </c>
      <c r="AK158" s="36">
        <v>64.323906088609391</v>
      </c>
      <c r="AL158" s="36">
        <v>65.165759082424088</v>
      </c>
      <c r="AM158" s="36">
        <v>66.023373655662638</v>
      </c>
      <c r="AN158" s="36">
        <v>66.897177741282221</v>
      </c>
      <c r="AO158" s="36">
        <v>67.787613539238649</v>
      </c>
      <c r="AP158" s="36">
        <v>68.695138033486202</v>
      </c>
      <c r="AQ158" s="36">
        <v>69.620223508977645</v>
      </c>
      <c r="AR158" s="36">
        <v>70.563358156664179</v>
      </c>
      <c r="AS158" s="36">
        <v>71.525046579495339</v>
      </c>
      <c r="AT158" s="36">
        <v>72.505810441418959</v>
      </c>
      <c r="AU158" s="36">
        <v>73.506189017381089</v>
      </c>
      <c r="AV158" s="36">
        <v>74.526739919326005</v>
      </c>
      <c r="AW158" s="36">
        <v>75.568039657196039</v>
      </c>
      <c r="AX158" s="36">
        <v>76.630684408931558</v>
      </c>
      <c r="AY158" s="36">
        <v>77.715290658470934</v>
      </c>
      <c r="AZ158" s="36">
        <v>78.822495998750398</v>
      </c>
      <c r="BA158" s="36">
        <v>79.952959857704002</v>
      </c>
      <c r="BB158" s="36">
        <v>81.099636709156869</v>
      </c>
    </row>
    <row r="159" spans="1:54" outlineLevel="2">
      <c r="A159" s="428"/>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8"/>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8"/>
      <c r="B161" s="135" t="s">
        <v>292</v>
      </c>
      <c r="C161" s="135" t="s">
        <v>473</v>
      </c>
      <c r="D161" s="135"/>
      <c r="E161" s="238">
        <v>3.5035441E-2</v>
      </c>
      <c r="F161" s="36">
        <v>3.5987023E-2</v>
      </c>
      <c r="G161" s="36">
        <v>3.6851729E-2</v>
      </c>
      <c r="H161" s="36">
        <v>3.7552646000000002E-2</v>
      </c>
      <c r="I161" s="36">
        <v>3.8003912000000001E-2</v>
      </c>
      <c r="J161" s="36">
        <v>3.8109974999999997E-2</v>
      </c>
      <c r="K161" s="36">
        <v>3.9233716000000002E-2</v>
      </c>
      <c r="L161" s="36">
        <v>4.0396264000000001E-2</v>
      </c>
      <c r="M161" s="36">
        <v>4.1599022999999999E-2</v>
      </c>
      <c r="N161" s="36">
        <v>4.2843448999999999E-2</v>
      </c>
      <c r="O161" s="36">
        <v>4.4131049999999998E-2</v>
      </c>
      <c r="P161" s="36">
        <v>4.5463390999999999E-2</v>
      </c>
      <c r="Q161" s="36">
        <v>4.6842093000000001E-2</v>
      </c>
      <c r="R161" s="36">
        <v>4.8268839000000001E-2</v>
      </c>
      <c r="S161" s="36">
        <v>4.9745369999999997E-2</v>
      </c>
      <c r="T161" s="36">
        <v>5.1273496000000002E-2</v>
      </c>
      <c r="U161" s="36">
        <v>5.2855089000000001E-2</v>
      </c>
      <c r="V161" s="36">
        <v>5.4492093999999998E-2</v>
      </c>
      <c r="W161" s="36">
        <v>5.6186523000000002E-2</v>
      </c>
      <c r="X161" s="36">
        <v>5.7940467000000002E-2</v>
      </c>
      <c r="Y161" s="36">
        <v>5.9756089999999998E-2</v>
      </c>
      <c r="Z161" s="36">
        <v>6.1635637E-2</v>
      </c>
      <c r="AA161" s="36">
        <v>6.3581438000000004E-2</v>
      </c>
      <c r="AB161" s="36">
        <v>6.5595903999999997E-2</v>
      </c>
      <c r="AC161" s="36">
        <v>6.7681539999999998E-2</v>
      </c>
      <c r="AD161" s="36">
        <v>6.9840939000000005E-2</v>
      </c>
      <c r="AE161" s="36">
        <v>7.2076792000000001E-2</v>
      </c>
      <c r="AF161" s="36">
        <v>7.4391889000000003E-2</v>
      </c>
      <c r="AG161" s="36">
        <v>7.6789122000000001E-2</v>
      </c>
      <c r="AH161" s="36">
        <v>7.9271490999999999E-2</v>
      </c>
      <c r="AI161" s="36">
        <v>8.1842103999999999E-2</v>
      </c>
      <c r="AJ161" s="36">
        <v>8.4504186999999995E-2</v>
      </c>
      <c r="AK161" s="36">
        <v>8.7261081000000004E-2</v>
      </c>
      <c r="AL161" s="36">
        <v>9.0116255000000006E-2</v>
      </c>
      <c r="AM161" s="36">
        <v>9.3073300999999997E-2</v>
      </c>
      <c r="AN161" s="36">
        <v>9.6135947999999999E-2</v>
      </c>
      <c r="AO161" s="36">
        <v>9.9308060000000004E-2</v>
      </c>
      <c r="AP161" s="36">
        <v>0.102593643</v>
      </c>
      <c r="AQ161" s="36">
        <v>0.105996852</v>
      </c>
      <c r="AR161" s="36">
        <v>0.109521996</v>
      </c>
      <c r="AS161" s="36">
        <v>0.113173543</v>
      </c>
      <c r="AT161" s="36">
        <v>0.11695612399999999</v>
      </c>
      <c r="AU161" s="36">
        <v>0.120874542</v>
      </c>
      <c r="AV161" s="36">
        <v>0.12493377899999999</v>
      </c>
      <c r="AW161" s="36">
        <v>0.129138998</v>
      </c>
      <c r="AX161" s="36">
        <v>0.13349555499999999</v>
      </c>
      <c r="AY161" s="36">
        <v>0.13800900199999999</v>
      </c>
      <c r="AZ161" s="36">
        <v>0.14268509900000001</v>
      </c>
      <c r="BA161" s="36">
        <v>0.14752981500000001</v>
      </c>
      <c r="BB161" s="36">
        <v>0.15253902801675334</v>
      </c>
    </row>
    <row r="162" spans="1:54" outlineLevel="2">
      <c r="A162" s="428"/>
      <c r="B162" s="135" t="s">
        <v>292</v>
      </c>
      <c r="C162" s="135" t="s">
        <v>474</v>
      </c>
      <c r="D162" s="135"/>
      <c r="E162" s="238">
        <v>7.7856535000000004E-2</v>
      </c>
      <c r="F162" s="36">
        <v>7.9971162999999998E-2</v>
      </c>
      <c r="G162" s="36">
        <v>8.1892731999999996E-2</v>
      </c>
      <c r="H162" s="36">
        <v>8.3450324000000006E-2</v>
      </c>
      <c r="I162" s="36">
        <v>8.4453138999999997E-2</v>
      </c>
      <c r="J162" s="36">
        <v>8.4688833000000005E-2</v>
      </c>
      <c r="K162" s="36">
        <v>8.7186035999999995E-2</v>
      </c>
      <c r="L162" s="36">
        <v>8.9769476000000001E-2</v>
      </c>
      <c r="M162" s="36">
        <v>9.2442274000000005E-2</v>
      </c>
      <c r="N162" s="36">
        <v>9.5207664999999997E-2</v>
      </c>
      <c r="O162" s="36">
        <v>9.8069000000000003E-2</v>
      </c>
      <c r="P162" s="36">
        <v>0.101029758</v>
      </c>
      <c r="Q162" s="36">
        <v>0.104093541</v>
      </c>
      <c r="R162" s="36">
        <v>0.10726408599999999</v>
      </c>
      <c r="S162" s="36">
        <v>0.110545267</v>
      </c>
      <c r="T162" s="36">
        <v>0.113941102</v>
      </c>
      <c r="U162" s="36">
        <v>0.117455754</v>
      </c>
      <c r="V162" s="36">
        <v>0.121093542</v>
      </c>
      <c r="W162" s="36">
        <v>0.124858941</v>
      </c>
      <c r="X162" s="36">
        <v>0.128756593</v>
      </c>
      <c r="Y162" s="36">
        <v>0.132791311</v>
      </c>
      <c r="Z162" s="36">
        <v>0.13696808299999999</v>
      </c>
      <c r="AA162" s="36">
        <v>0.14129208400000001</v>
      </c>
      <c r="AB162" s="36">
        <v>0.14576867600000001</v>
      </c>
      <c r="AC162" s="36">
        <v>0.15040342100000001</v>
      </c>
      <c r="AD162" s="36">
        <v>0.15520208599999999</v>
      </c>
      <c r="AE162" s="36">
        <v>0.160170649</v>
      </c>
      <c r="AF162" s="36">
        <v>0.16531530899999999</v>
      </c>
      <c r="AG162" s="36">
        <v>0.17064249400000001</v>
      </c>
      <c r="AH162" s="36">
        <v>0.176158869</v>
      </c>
      <c r="AI162" s="36">
        <v>0.18187134299999999</v>
      </c>
      <c r="AJ162" s="36">
        <v>0.18778708099999999</v>
      </c>
      <c r="AK162" s="36">
        <v>0.19391351400000001</v>
      </c>
      <c r="AL162" s="36">
        <v>0.200258344</v>
      </c>
      <c r="AM162" s="36">
        <v>0.206829559</v>
      </c>
      <c r="AN162" s="36">
        <v>0.21363544100000001</v>
      </c>
      <c r="AO162" s="36">
        <v>0.22068457699999999</v>
      </c>
      <c r="AP162" s="36">
        <v>0.22798587200000001</v>
      </c>
      <c r="AQ162" s="36">
        <v>0.23554855999999999</v>
      </c>
      <c r="AR162" s="36">
        <v>0.24338221400000001</v>
      </c>
      <c r="AS162" s="36">
        <v>0.25149676199999998</v>
      </c>
      <c r="AT162" s="36">
        <v>0.25990249700000001</v>
      </c>
      <c r="AU162" s="36">
        <v>0.26861009400000002</v>
      </c>
      <c r="AV162" s="36">
        <v>0.27763061999999999</v>
      </c>
      <c r="AW162" s="36">
        <v>0.286975551</v>
      </c>
      <c r="AX162" s="36">
        <v>0.296656788</v>
      </c>
      <c r="AY162" s="36">
        <v>0.30668667199999999</v>
      </c>
      <c r="AZ162" s="36">
        <v>0.317077997</v>
      </c>
      <c r="BA162" s="36">
        <v>0.32784403200000001</v>
      </c>
      <c r="BB162" s="36">
        <v>0.33897561588928871</v>
      </c>
    </row>
    <row r="163" spans="1:54" outlineLevel="2">
      <c r="A163" s="428"/>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8"/>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8"/>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8"/>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8"/>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8"/>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9"/>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7" t="s">
        <v>484</v>
      </c>
      <c r="B172" s="135" t="s">
        <v>289</v>
      </c>
      <c r="C172" s="135" t="s">
        <v>397</v>
      </c>
      <c r="D172" s="135" t="s">
        <v>391</v>
      </c>
      <c r="E172" s="262">
        <f>-(E$158*'Fixed Data'!$B$25*'Fixed Data'!E$47*'Fixed Data'!$B$24*'Fixed Data'!$B$23+E$158*'Fixed Data'!$B$26)*'Fixed Data'!L44/10^6</f>
        <v>-10.473924690754705</v>
      </c>
      <c r="F172" s="262">
        <f>-(F$158*'Fixed Data'!$B$25*'Fixed Data'!F$47*'Fixed Data'!$B$24*'Fixed Data'!$B$23+F$158*'Fixed Data'!$B$26)*'Fixed Data'!M44/10^6</f>
        <v>-10.436704753590055</v>
      </c>
      <c r="G172" s="262">
        <f>-(G$158*'Fixed Data'!$B$25*'Fixed Data'!G$47*'Fixed Data'!$B$24*'Fixed Data'!$B$23+G$158*'Fixed Data'!$B$26)*'Fixed Data'!N44/10^6</f>
        <v>-10.389765690173688</v>
      </c>
      <c r="H172" s="262">
        <f>-(H$158*'Fixed Data'!$B$25*'Fixed Data'!H$47*'Fixed Data'!$B$24*'Fixed Data'!$B$23+H$158*'Fixed Data'!$B$26)*'Fixed Data'!O44/10^6</f>
        <v>-10.332563672607433</v>
      </c>
      <c r="I172" s="262">
        <f>-(I$158*'Fixed Data'!$B$25*'Fixed Data'!I$47*'Fixed Data'!$B$24*'Fixed Data'!$B$23+I$158*'Fixed Data'!$B$26)*'Fixed Data'!P44/10^6</f>
        <v>-10.264528630274491</v>
      </c>
      <c r="J172" s="262">
        <f>-(J$158*'Fixed Data'!$B$25*'Fixed Data'!J$47*'Fixed Data'!$B$24*'Fixed Data'!$B$23+J$158*'Fixed Data'!$B$26)*'Fixed Data'!Q44/10^6</f>
        <v>-10.185062966781052</v>
      </c>
      <c r="K172" s="262">
        <f>-(K$158*'Fixed Data'!$B$25*'Fixed Data'!K$47*'Fixed Data'!$B$24*'Fixed Data'!$B$23+K$158*'Fixed Data'!$B$26)*'Fixed Data'!R44/10^6</f>
        <v>-10.46013823234501</v>
      </c>
      <c r="L172" s="262">
        <f>-(L$158*'Fixed Data'!$B$25*'Fixed Data'!L$47*'Fixed Data'!$B$24*'Fixed Data'!$B$23+L$158*'Fixed Data'!$B$26)*'Fixed Data'!S44/10^6</f>
        <v>-10.743076375911288</v>
      </c>
      <c r="M172" s="262">
        <f>-(M$158*'Fixed Data'!$B$25*'Fixed Data'!M$47*'Fixed Data'!$B$24*'Fixed Data'!$B$23+M$158*'Fixed Data'!$B$26)*'Fixed Data'!T44/10^6</f>
        <v>-11.034123333482674</v>
      </c>
      <c r="N172" s="262">
        <f>-(N$158*'Fixed Data'!$B$25*'Fixed Data'!N$47*'Fixed Data'!$B$24*'Fixed Data'!$B$23+N$158*'Fixed Data'!$B$26)*'Fixed Data'!U44/10^6</f>
        <v>-11.333533705162699</v>
      </c>
      <c r="O172" s="262">
        <f>-(O$158*'Fixed Data'!$B$25*'Fixed Data'!O$47*'Fixed Data'!$B$24*'Fixed Data'!$B$23+O$158*'Fixed Data'!$B$26)*'Fixed Data'!V44/10^6</f>
        <v>-11.64157112727025</v>
      </c>
      <c r="P172" s="262">
        <f>-(P$158*'Fixed Data'!$B$25*'Fixed Data'!P$47*'Fixed Data'!$B$24*'Fixed Data'!$B$23+P$158*'Fixed Data'!$B$26)*'Fixed Data'!W44/10^6</f>
        <v>-11.958508633827199</v>
      </c>
      <c r="Q172" s="262">
        <f>-(Q$158*'Fixed Data'!$B$25*'Fixed Data'!Q$47*'Fixed Data'!$B$24*'Fixed Data'!$B$23+Q$158*'Fixed Data'!$B$26)*'Fixed Data'!X44/10^6</f>
        <v>-12.284629033670029</v>
      </c>
      <c r="R172" s="262">
        <f>-(R$158*'Fixed Data'!$B$25*'Fixed Data'!R$47*'Fixed Data'!$B$24*'Fixed Data'!$B$23+R$158*'Fixed Data'!$B$26)*'Fixed Data'!Y44/10^6</f>
        <v>-12.620225298992592</v>
      </c>
      <c r="S172" s="262">
        <f>-(S$158*'Fixed Data'!$B$25*'Fixed Data'!S$47*'Fixed Data'!$B$24*'Fixed Data'!$B$23+S$158*'Fixed Data'!$B$26)*'Fixed Data'!Z44/10^6</f>
        <v>-12.96268373474741</v>
      </c>
      <c r="T172" s="262">
        <f>-(T$158*'Fixed Data'!$B$25*'Fixed Data'!T$47*'Fixed Data'!$B$24*'Fixed Data'!$B$23+T$158*'Fixed Data'!$B$26)*'Fixed Data'!AA44/10^6</f>
        <v>-13.315076903887407</v>
      </c>
      <c r="U172" s="262">
        <f>-(U$158*'Fixed Data'!$B$25*'Fixed Data'!U$47*'Fixed Data'!$B$24*'Fixed Data'!$B$23+U$158*'Fixed Data'!$B$26)*'Fixed Data'!AB44/10^6</f>
        <v>-13.677723893123398</v>
      </c>
      <c r="V172" s="262">
        <f>-(V$158*'Fixed Data'!$B$25*'Fixed Data'!V$47*'Fixed Data'!$B$24*'Fixed Data'!$B$23+V$158*'Fixed Data'!$B$26)*'Fixed Data'!AC44/10^6</f>
        <v>-14.050955451652365</v>
      </c>
      <c r="W172" s="262">
        <f>-(W$158*'Fixed Data'!$B$25*'Fixed Data'!W$47*'Fixed Data'!$B$24*'Fixed Data'!$B$23+W$158*'Fixed Data'!$B$26)*'Fixed Data'!AD44/10^6</f>
        <v>-14.435114444789933</v>
      </c>
      <c r="X172" s="262">
        <f>-(X$158*'Fixed Data'!$B$25*'Fixed Data'!X$47*'Fixed Data'!$B$24*'Fixed Data'!$B$23+X$158*'Fixed Data'!$B$26)*'Fixed Data'!AE44/10^6</f>
        <v>-14.830556397220294</v>
      </c>
      <c r="Y172" s="262">
        <f>-(Y$158*'Fixed Data'!$B$25*'Fixed Data'!Y$47*'Fixed Data'!$B$24*'Fixed Data'!$B$23+Y$158*'Fixed Data'!$B$26)*'Fixed Data'!AF44/10^6</f>
        <v>-15.23764999727266</v>
      </c>
      <c r="Z172" s="262">
        <f>-(Z$158*'Fixed Data'!$B$25*'Fixed Data'!Z$47*'Fixed Data'!$B$24*'Fixed Data'!$B$23+Z$158*'Fixed Data'!$B$26)*'Fixed Data'!AG44/10^6</f>
        <v>-15.656777656289909</v>
      </c>
      <c r="AA172" s="262">
        <f>-(AA$158*'Fixed Data'!$B$25*'Fixed Data'!AA$47*'Fixed Data'!$B$24*'Fixed Data'!$B$23+AA$158*'Fixed Data'!$B$26)*'Fixed Data'!AH44/10^6</f>
        <v>-16.088336077459253</v>
      </c>
      <c r="AB172" s="262">
        <f>-(AB$158*'Fixed Data'!$B$25*'Fixed Data'!AB$47*'Fixed Data'!$B$24*'Fixed Data'!$B$23+AB$158*'Fixed Data'!$B$26)*'Fixed Data'!AI44/10^6</f>
        <v>-16.532736897608991</v>
      </c>
      <c r="AC172" s="262">
        <f>-(AC$158*'Fixed Data'!$B$25*'Fixed Data'!AC$47*'Fixed Data'!$B$24*'Fixed Data'!$B$23+AC$158*'Fixed Data'!$B$26)*'Fixed Data'!AJ44/10^6</f>
        <v>-16.979481497827077</v>
      </c>
      <c r="AD172" s="262">
        <f>-(AD$158*'Fixed Data'!$B$25*'Fixed Data'!AD$47*'Fixed Data'!$B$24*'Fixed Data'!$B$23+AD$158*'Fixed Data'!$B$26)*'Fixed Data'!AK44/10^6</f>
        <v>-17.437918291724685</v>
      </c>
      <c r="AE172" s="262">
        <f>-(AE$158*'Fixed Data'!$B$25*'Fixed Data'!AE$47*'Fixed Data'!$B$24*'Fixed Data'!$B$23+AE$158*'Fixed Data'!$B$26)*'Fixed Data'!AL44/10^6</f>
        <v>-17.907218847649546</v>
      </c>
      <c r="AF172" s="262">
        <f>-(AF$158*'Fixed Data'!$B$25*'Fixed Data'!AF$47*'Fixed Data'!$B$24*'Fixed Data'!$B$23+AF$158*'Fixed Data'!$B$26)*'Fixed Data'!AM44/10^6</f>
        <v>-18.38682704432189</v>
      </c>
      <c r="AG172" s="262">
        <f>-(AG$158*'Fixed Data'!$B$25*'Fixed Data'!AG$47*'Fixed Data'!$B$24*'Fixed Data'!$B$23+AG$158*'Fixed Data'!$B$26)*'Fixed Data'!AN44/10^6</f>
        <v>-18.876520197585279</v>
      </c>
      <c r="AH172" s="262">
        <f>-(AH$158*'Fixed Data'!$B$25*'Fixed Data'!AH$47*'Fixed Data'!$B$24*'Fixed Data'!$B$23+AH$158*'Fixed Data'!$B$26)*'Fixed Data'!AO44/10^6</f>
        <v>-19.376580905294333</v>
      </c>
      <c r="AI172" s="262">
        <f>-(AI$158*'Fixed Data'!$B$25*'Fixed Data'!AI$47*'Fixed Data'!$B$24*'Fixed Data'!$B$23+AI$158*'Fixed Data'!$B$26)*'Fixed Data'!AP44/10^6</f>
        <v>-19.888089653684411</v>
      </c>
      <c r="AJ172" s="262">
        <f>-(AJ$158*'Fixed Data'!$B$25*'Fixed Data'!AJ$47*'Fixed Data'!$B$24*'Fixed Data'!$B$23+AJ$158*'Fixed Data'!$B$26)*'Fixed Data'!AQ44/10^6</f>
        <v>-20.410968086831137</v>
      </c>
      <c r="AK172" s="262">
        <f>-(AK$158*'Fixed Data'!$B$25*'Fixed Data'!AK$47*'Fixed Data'!$B$24*'Fixed Data'!$B$23+AK$158*'Fixed Data'!$B$26)*'Fixed Data'!AR44/10^6</f>
        <v>-20.94541429715634</v>
      </c>
      <c r="AL172" s="262">
        <f>-(AL$158*'Fixed Data'!$B$25*'Fixed Data'!AL$47*'Fixed Data'!$B$24*'Fixed Data'!$B$23+AL$158*'Fixed Data'!$B$26)*'Fixed Data'!AS44/10^6</f>
        <v>-21.491780830741412</v>
      </c>
      <c r="AM172" s="262">
        <f>-(AM$158*'Fixed Data'!$B$25*'Fixed Data'!AM$47*'Fixed Data'!$B$24*'Fixed Data'!$B$23+AM$158*'Fixed Data'!$B$26)*'Fixed Data'!AT44/10^6</f>
        <v>-22.050467519701836</v>
      </c>
      <c r="AN172" s="262">
        <f>-(AN$158*'Fixed Data'!$B$25*'Fixed Data'!AN$47*'Fixed Data'!$B$24*'Fixed Data'!$B$23+AN$158*'Fixed Data'!$B$26)*'Fixed Data'!AU44/10^6</f>
        <v>-22.621834766148911</v>
      </c>
      <c r="AO172" s="262">
        <f>-(AO$158*'Fixed Data'!$B$25*'Fixed Data'!AO$47*'Fixed Data'!$B$24*'Fixed Data'!$B$23+AO$158*'Fixed Data'!$B$26)*'Fixed Data'!AV44/10^6</f>
        <v>-23.206180462585255</v>
      </c>
      <c r="AP172" s="262">
        <f>-(AP$158*'Fixed Data'!$B$25*'Fixed Data'!AP$47*'Fixed Data'!$B$24*'Fixed Data'!$B$23+AP$158*'Fixed Data'!$B$26)*'Fixed Data'!AW44/10^6</f>
        <v>-23.803877059506405</v>
      </c>
      <c r="AQ172" s="262">
        <f>-(AQ$158*'Fixed Data'!$B$25*'Fixed Data'!AQ$47*'Fixed Data'!$B$24*'Fixed Data'!$B$23+AQ$158*'Fixed Data'!$B$26)*'Fixed Data'!AX44/10^6</f>
        <v>-24.415318491144003</v>
      </c>
      <c r="AR172" s="262">
        <f>-(AR$158*'Fixed Data'!$B$25*'Fixed Data'!AR$47*'Fixed Data'!$B$24*'Fixed Data'!$B$23+AR$158*'Fixed Data'!$B$26)*'Fixed Data'!AY44/10^6</f>
        <v>-25.040901314002689</v>
      </c>
      <c r="AS172" s="262">
        <f>-(AS$158*'Fixed Data'!$B$25*'Fixed Data'!AS$47*'Fixed Data'!$B$24*'Fixed Data'!$B$23+AS$158*'Fixed Data'!$B$26)*'Fixed Data'!AZ44/10^6</f>
        <v>-25.681027396663207</v>
      </c>
      <c r="AT172" s="262">
        <f>-(AT$158*'Fixed Data'!$B$25*'Fixed Data'!AT$47*'Fixed Data'!$B$24*'Fixed Data'!$B$23+AT$158*'Fixed Data'!$B$26)*'Fixed Data'!BA44/10^6</f>
        <v>-26.336115248590694</v>
      </c>
      <c r="AU172" s="262">
        <f>-(AU$158*'Fixed Data'!$B$25*'Fixed Data'!AU$47*'Fixed Data'!$B$24*'Fixed Data'!$B$23+AU$158*'Fixed Data'!$B$26)*'Fixed Data'!BB44/10^6</f>
        <v>-27.00660540510103</v>
      </c>
      <c r="AV172" s="262">
        <f>-(AV$158*'Fixed Data'!$B$25*'Fixed Data'!AV$47*'Fixed Data'!$B$24*'Fixed Data'!$B$23+AV$158*'Fixed Data'!$B$26)*'Fixed Data'!BC44/10^6</f>
        <v>-27.692952016322547</v>
      </c>
      <c r="AW172" s="262">
        <f>-(AW$158*'Fixed Data'!$B$25*'Fixed Data'!AW$47*'Fixed Data'!$B$24*'Fixed Data'!$B$23+AW$158*'Fixed Data'!$B$26)*'Fixed Data'!BD44/10^6</f>
        <v>-28.395623700030544</v>
      </c>
      <c r="AX172" s="262">
        <f>-(AX$158*'Fixed Data'!$B$25*'Fixed Data'!AX$47*'Fixed Data'!$B$24*'Fixed Data'!$B$23+AX$158*'Fixed Data'!$B$26)*'Fixed Data'!BE44/10^6</f>
        <v>-29.115106358589077</v>
      </c>
      <c r="AY172" s="262">
        <f>-(AY$158*'Fixed Data'!$B$25*'Fixed Data'!AY$47*'Fixed Data'!$B$24*'Fixed Data'!$B$23+AY$158*'Fixed Data'!$B$26)*'Fixed Data'!BF44/10^6</f>
        <v>-29.851904590115183</v>
      </c>
      <c r="AZ172" s="262">
        <f>-(AZ$158*'Fixed Data'!$B$25*'Fixed Data'!AZ$47*'Fixed Data'!$B$24*'Fixed Data'!$B$23+AZ$158*'Fixed Data'!$B$26)*'Fixed Data'!BG44/10^6</f>
        <v>-30.606541658283223</v>
      </c>
      <c r="BA172" s="262">
        <f>-(BA$158*'Fixed Data'!$B$25*'Fixed Data'!BA$47*'Fixed Data'!$B$24*'Fixed Data'!$B$23+BA$158*'Fixed Data'!$B$26)*'Fixed Data'!BH44/10^6</f>
        <v>-31.379559532776874</v>
      </c>
      <c r="BB172" s="262">
        <f>-(BB$158*'Fixed Data'!$B$25*'Fixed Data'!BB$47*'Fixed Data'!$B$24*'Fixed Data'!$B$23+BB$158*'Fixed Data'!$B$26)*'Fixed Data'!BI44/10^6</f>
        <v>-32.168454964182118</v>
      </c>
    </row>
    <row r="173" spans="1:54" outlineLevel="2">
      <c r="A173" s="428"/>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9"/>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7" t="s">
        <v>485</v>
      </c>
      <c r="B176" s="135" t="s">
        <v>289</v>
      </c>
      <c r="C176" s="135" t="s">
        <v>397</v>
      </c>
      <c r="D176" s="135" t="s">
        <v>391</v>
      </c>
      <c r="E176" s="262">
        <f>-(E$158*'Fixed Data'!$B$25*'Fixed Data'!E$47*'Fixed Data'!$B$24*'Fixed Data'!$B$23+E$158*'Fixed Data'!$B$26)*'Fixed Data'!L46/10^6</f>
        <v>-31.421774064821154</v>
      </c>
      <c r="F176" s="262">
        <f>-(F$158*'Fixed Data'!$B$25*'Fixed Data'!F$47*'Fixed Data'!$B$24*'Fixed Data'!$B$23+F$158*'Fixed Data'!$B$26)*'Fixed Data'!M46/10^6</f>
        <v>-31.310114253464885</v>
      </c>
      <c r="G176" s="262">
        <f>-(G$158*'Fixed Data'!$B$25*'Fixed Data'!G$47*'Fixed Data'!$B$24*'Fixed Data'!$B$23+G$158*'Fixed Data'!$B$26)*'Fixed Data'!N46/10^6</f>
        <v>-31.169297070521068</v>
      </c>
      <c r="H176" s="262">
        <f>-(H$158*'Fixed Data'!$B$25*'Fixed Data'!H$47*'Fixed Data'!$B$24*'Fixed Data'!$B$23+H$158*'Fixed Data'!$B$26)*'Fixed Data'!O46/10^6</f>
        <v>-30.997691017822298</v>
      </c>
      <c r="I176" s="262">
        <f>-(I$158*'Fixed Data'!$B$25*'Fixed Data'!I$47*'Fixed Data'!$B$24*'Fixed Data'!$B$23+I$158*'Fixed Data'!$B$26)*'Fixed Data'!P46/10^6</f>
        <v>-30.793585890823472</v>
      </c>
      <c r="J176" s="262">
        <f>-(J$158*'Fixed Data'!$B$25*'Fixed Data'!J$47*'Fixed Data'!$B$24*'Fixed Data'!$B$23+J$158*'Fixed Data'!$B$26)*'Fixed Data'!Q46/10^6</f>
        <v>-30.555188893632241</v>
      </c>
      <c r="K176" s="262">
        <f>-(K$158*'Fixed Data'!$B$25*'Fixed Data'!K$47*'Fixed Data'!$B$24*'Fixed Data'!$B$23+K$158*'Fixed Data'!$B$26)*'Fixed Data'!R46/10^6</f>
        <v>-31.380414697035025</v>
      </c>
      <c r="L176" s="262">
        <f>-(L$158*'Fixed Data'!$B$25*'Fixed Data'!L$47*'Fixed Data'!$B$24*'Fixed Data'!$B$23+L$158*'Fixed Data'!$B$26)*'Fixed Data'!S46/10^6</f>
        <v>-32.229229127733859</v>
      </c>
      <c r="M176" s="262">
        <f>-(M$158*'Fixed Data'!$B$25*'Fixed Data'!M$47*'Fixed Data'!$B$24*'Fixed Data'!$B$23+M$158*'Fixed Data'!$B$26)*'Fixed Data'!T46/10^6</f>
        <v>-33.102369993499941</v>
      </c>
      <c r="N176" s="262">
        <f>-(N$158*'Fixed Data'!$B$25*'Fixed Data'!N$47*'Fixed Data'!$B$24*'Fixed Data'!$B$23+N$158*'Fixed Data'!$B$26)*'Fixed Data'!U46/10^6</f>
        <v>-34.000601108458532</v>
      </c>
      <c r="O176" s="262">
        <f>-(O$158*'Fixed Data'!$B$25*'Fixed Data'!O$47*'Fixed Data'!$B$24*'Fixed Data'!$B$23+O$158*'Fixed Data'!$B$26)*'Fixed Data'!V46/10^6</f>
        <v>-34.924713381810747</v>
      </c>
      <c r="P176" s="262">
        <f>-(P$158*'Fixed Data'!$B$25*'Fixed Data'!P$47*'Fixed Data'!$B$24*'Fixed Data'!$B$23+P$158*'Fixed Data'!$B$26)*'Fixed Data'!W46/10^6</f>
        <v>-35.875525908677943</v>
      </c>
      <c r="Q176" s="262">
        <f>-(Q$158*'Fixed Data'!$B$25*'Fixed Data'!Q$47*'Fixed Data'!$B$24*'Fixed Data'!$B$23+Q$158*'Fixed Data'!$B$26)*'Fixed Data'!X46/10^6</f>
        <v>-36.853887101010095</v>
      </c>
      <c r="R176" s="262">
        <f>-(R$158*'Fixed Data'!$B$25*'Fixed Data'!R$47*'Fixed Data'!$B$24*'Fixed Data'!$B$23+R$158*'Fixed Data'!$B$26)*'Fixed Data'!Y46/10^6</f>
        <v>-37.860675896977774</v>
      </c>
      <c r="S176" s="262">
        <f>-(S$158*'Fixed Data'!$B$25*'Fixed Data'!S$47*'Fixed Data'!$B$24*'Fixed Data'!$B$23+S$158*'Fixed Data'!$B$26)*'Fixed Data'!Z46/10^6</f>
        <v>-38.888051196785696</v>
      </c>
      <c r="T176" s="262">
        <f>-(T$158*'Fixed Data'!$B$25*'Fixed Data'!T$47*'Fixed Data'!$B$24*'Fixed Data'!$B$23+T$158*'Fixed Data'!$B$26)*'Fixed Data'!AA46/10^6</f>
        <v>-39.94523070411617</v>
      </c>
      <c r="U176" s="262">
        <f>-(U$158*'Fixed Data'!$B$25*'Fixed Data'!U$47*'Fixed Data'!$B$24*'Fixed Data'!$B$23+U$158*'Fixed Data'!$B$26)*'Fixed Data'!AB46/10^6</f>
        <v>-41.033171687007204</v>
      </c>
      <c r="V176" s="262">
        <f>-(V$158*'Fixed Data'!$B$25*'Fixed Data'!V$47*'Fixed Data'!$B$24*'Fixed Data'!$B$23+V$158*'Fixed Data'!$B$26)*'Fixed Data'!AC46/10^6</f>
        <v>-42.152866347227622</v>
      </c>
      <c r="W176" s="262">
        <f>-(W$158*'Fixed Data'!$B$25*'Fixed Data'!W$47*'Fixed Data'!$B$24*'Fixed Data'!$B$23+W$158*'Fixed Data'!$B$26)*'Fixed Data'!AD46/10^6</f>
        <v>-43.305343334369802</v>
      </c>
      <c r="X176" s="262">
        <f>-(X$158*'Fixed Data'!$B$25*'Fixed Data'!X$47*'Fixed Data'!$B$24*'Fixed Data'!$B$23+X$158*'Fixed Data'!$B$26)*'Fixed Data'!AE46/10^6</f>
        <v>-44.491669191660876</v>
      </c>
      <c r="Y176" s="262">
        <f>-(Y$158*'Fixed Data'!$B$25*'Fixed Data'!Y$47*'Fixed Data'!$B$24*'Fixed Data'!$B$23+Y$158*'Fixed Data'!$B$26)*'Fixed Data'!AF46/10^6</f>
        <v>-45.712949991817979</v>
      </c>
      <c r="Z176" s="262">
        <f>-(Z$158*'Fixed Data'!$B$25*'Fixed Data'!Z$47*'Fixed Data'!$B$24*'Fixed Data'!$B$23+Z$158*'Fixed Data'!$B$26)*'Fixed Data'!AG46/10^6</f>
        <v>-46.97033296075486</v>
      </c>
      <c r="AA176" s="262">
        <f>-(AA$158*'Fixed Data'!$B$25*'Fixed Data'!AA$47*'Fixed Data'!$B$24*'Fixed Data'!$B$23+AA$158*'Fixed Data'!$B$26)*'Fixed Data'!AH46/10^6</f>
        <v>-48.265008240593076</v>
      </c>
      <c r="AB176" s="262">
        <f>-(AB$158*'Fixed Data'!$B$25*'Fixed Data'!AB$47*'Fixed Data'!$B$24*'Fixed Data'!$B$23+AB$158*'Fixed Data'!$B$26)*'Fixed Data'!AI46/10^6</f>
        <v>-49.598210692826974</v>
      </c>
      <c r="AC176" s="262">
        <f>-(AC$158*'Fixed Data'!$B$25*'Fixed Data'!AC$47*'Fixed Data'!$B$24*'Fixed Data'!$B$23+AC$158*'Fixed Data'!$B$26)*'Fixed Data'!AJ46/10^6</f>
        <v>-50.93844449396245</v>
      </c>
      <c r="AD176" s="262">
        <f>-(AD$158*'Fixed Data'!$B$25*'Fixed Data'!AD$47*'Fixed Data'!$B$24*'Fixed Data'!$B$23+AD$158*'Fixed Data'!$B$26)*'Fixed Data'!AK46/10^6</f>
        <v>-52.313754876218198</v>
      </c>
      <c r="AE176" s="262">
        <f>-(AE$158*'Fixed Data'!$B$25*'Fixed Data'!AE$47*'Fixed Data'!$B$24*'Fixed Data'!$B$23+AE$158*'Fixed Data'!$B$26)*'Fixed Data'!AL46/10^6</f>
        <v>-53.721656544692692</v>
      </c>
      <c r="AF176" s="262">
        <f>-(AF$158*'Fixed Data'!$B$25*'Fixed Data'!AF$47*'Fixed Data'!$B$24*'Fixed Data'!$B$23+AF$158*'Fixed Data'!$B$26)*'Fixed Data'!AM46/10^6</f>
        <v>-55.16048113558989</v>
      </c>
      <c r="AG176" s="262">
        <f>-(AG$158*'Fixed Data'!$B$25*'Fixed Data'!AG$47*'Fixed Data'!$B$24*'Fixed Data'!$B$23+AG$158*'Fixed Data'!$B$26)*'Fixed Data'!AN46/10^6</f>
        <v>-56.629560594697907</v>
      </c>
      <c r="AH176" s="262">
        <f>-(AH$158*'Fixed Data'!$B$25*'Fixed Data'!AH$47*'Fixed Data'!$B$24*'Fixed Data'!$B$23+AH$158*'Fixed Data'!$B$26)*'Fixed Data'!AO46/10^6</f>
        <v>-58.1297427183381</v>
      </c>
      <c r="AI176" s="262">
        <f>-(AI$158*'Fixed Data'!$B$25*'Fixed Data'!AI$47*'Fixed Data'!$B$24*'Fixed Data'!$B$23+AI$158*'Fixed Data'!$B$26)*'Fixed Data'!AP46/10^6</f>
        <v>-59.66426896392192</v>
      </c>
      <c r="AJ176" s="262">
        <f>-(AJ$158*'Fixed Data'!$B$25*'Fixed Data'!AJ$47*'Fixed Data'!$B$24*'Fixed Data'!$B$23+AJ$158*'Fixed Data'!$B$26)*'Fixed Data'!AQ46/10^6</f>
        <v>-61.232904263688738</v>
      </c>
      <c r="AK176" s="262">
        <f>-(AK$158*'Fixed Data'!$B$25*'Fixed Data'!AK$47*'Fixed Data'!$B$24*'Fixed Data'!$B$23+AK$158*'Fixed Data'!$B$26)*'Fixed Data'!AR46/10^6</f>
        <v>-62.836242894926379</v>
      </c>
      <c r="AL176" s="262">
        <f>-(AL$158*'Fixed Data'!$B$25*'Fixed Data'!AL$47*'Fixed Data'!$B$24*'Fixed Data'!$B$23+AL$158*'Fixed Data'!$B$26)*'Fixed Data'!AS46/10^6</f>
        <v>-64.475342495937213</v>
      </c>
      <c r="AM176" s="262">
        <f>-(AM$158*'Fixed Data'!$B$25*'Fixed Data'!AM$47*'Fixed Data'!$B$24*'Fixed Data'!$B$23+AM$158*'Fixed Data'!$B$26)*'Fixed Data'!AT46/10^6</f>
        <v>-66.151402563193258</v>
      </c>
      <c r="AN176" s="262">
        <f>-(AN$158*'Fixed Data'!$B$25*'Fixed Data'!AN$47*'Fixed Data'!$B$24*'Fixed Data'!$B$23+AN$158*'Fixed Data'!$B$26)*'Fixed Data'!AU46/10^6</f>
        <v>-67.865504302872012</v>
      </c>
      <c r="AO176" s="262">
        <f>-(AO$158*'Fixed Data'!$B$25*'Fixed Data'!AO$47*'Fixed Data'!$B$24*'Fixed Data'!$B$23+AO$158*'Fixed Data'!$B$26)*'Fixed Data'!AV46/10^6</f>
        <v>-69.618541392510991</v>
      </c>
      <c r="AP176" s="262">
        <f>-(AP$158*'Fixed Data'!$B$25*'Fixed Data'!AP$47*'Fixed Data'!$B$24*'Fixed Data'!$B$23+AP$158*'Fixed Data'!$B$26)*'Fixed Data'!AW46/10^6</f>
        <v>-71.411631183615384</v>
      </c>
      <c r="AQ176" s="262">
        <f>-(AQ$158*'Fixed Data'!$B$25*'Fixed Data'!AQ$47*'Fixed Data'!$B$24*'Fixed Data'!$B$23+AQ$158*'Fixed Data'!$B$26)*'Fixed Data'!AX46/10^6</f>
        <v>-73.245955478887083</v>
      </c>
      <c r="AR176" s="262">
        <f>-(AR$158*'Fixed Data'!$B$25*'Fixed Data'!AR$47*'Fixed Data'!$B$24*'Fixed Data'!$B$23+AR$158*'Fixed Data'!$B$26)*'Fixed Data'!AY46/10^6</f>
        <v>-75.122703947834822</v>
      </c>
      <c r="AS176" s="262">
        <f>-(AS$158*'Fixed Data'!$B$25*'Fixed Data'!AS$47*'Fixed Data'!$B$24*'Fixed Data'!$B$23+AS$158*'Fixed Data'!$B$26)*'Fixed Data'!AZ46/10^6</f>
        <v>-77.043082196189985</v>
      </c>
      <c r="AT176" s="262">
        <f>-(AT$158*'Fixed Data'!$B$25*'Fixed Data'!AT$47*'Fixed Data'!$B$24*'Fixed Data'!$B$23+AT$158*'Fixed Data'!$B$26)*'Fixed Data'!BA46/10^6</f>
        <v>-79.008345752356036</v>
      </c>
      <c r="AU176" s="262">
        <f>-(AU$158*'Fixed Data'!$B$25*'Fixed Data'!AU$47*'Fixed Data'!$B$24*'Fixed Data'!$B$23+AU$158*'Fixed Data'!$B$26)*'Fixed Data'!BB46/10^6</f>
        <v>-81.019816222282458</v>
      </c>
      <c r="AV176" s="262">
        <f>-(AV$158*'Fixed Data'!$B$25*'Fixed Data'!AV$47*'Fixed Data'!$B$24*'Fixed Data'!$B$23+AV$158*'Fixed Data'!$B$26)*'Fixed Data'!BC46/10^6</f>
        <v>-83.078856056353231</v>
      </c>
      <c r="AW176" s="262">
        <f>-(AW$158*'Fixed Data'!$B$25*'Fixed Data'!AW$47*'Fixed Data'!$B$24*'Fixed Data'!$B$23+AW$158*'Fixed Data'!$B$26)*'Fixed Data'!BD46/10^6</f>
        <v>-85.186871107893424</v>
      </c>
      <c r="AX176" s="262">
        <f>-(AX$158*'Fixed Data'!$B$25*'Fixed Data'!AX$47*'Fixed Data'!$B$24*'Fixed Data'!$B$23+AX$158*'Fixed Data'!$B$26)*'Fixed Data'!BE46/10^6</f>
        <v>-87.345319083995577</v>
      </c>
      <c r="AY176" s="262">
        <f>-(AY$158*'Fixed Data'!$B$25*'Fixed Data'!AY$47*'Fixed Data'!$B$24*'Fixed Data'!$B$23+AY$158*'Fixed Data'!$B$26)*'Fixed Data'!BF46/10^6</f>
        <v>-89.555713779012095</v>
      </c>
      <c r="AZ176" s="262">
        <f>-(AZ$158*'Fixed Data'!$B$25*'Fixed Data'!AZ$47*'Fixed Data'!$B$24*'Fixed Data'!$B$23+AZ$158*'Fixed Data'!$B$26)*'Fixed Data'!BG46/10^6</f>
        <v>-91.81962498396615</v>
      </c>
      <c r="BA176" s="262">
        <f>-(BA$158*'Fixed Data'!$B$25*'Fixed Data'!BA$47*'Fixed Data'!$B$24*'Fixed Data'!$B$23+BA$158*'Fixed Data'!$B$26)*'Fixed Data'!BH46/10^6</f>
        <v>-94.138678607908943</v>
      </c>
      <c r="BB176" s="262">
        <f>-(BB$158*'Fixed Data'!$B$25*'Fixed Data'!BB$47*'Fixed Data'!$B$24*'Fixed Data'!$B$23+BB$158*'Fixed Data'!$B$26)*'Fixed Data'!BI46/10^6</f>
        <v>-96.50536490259779</v>
      </c>
    </row>
    <row r="177" spans="1:54" outlineLevel="2">
      <c r="A177" s="428"/>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9"/>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4"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5"/>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7" t="s">
        <v>493</v>
      </c>
      <c r="B190" s="150" t="s">
        <v>494</v>
      </c>
      <c r="C190" s="19"/>
      <c r="D190" s="135" t="s">
        <v>391</v>
      </c>
      <c r="E190" s="21">
        <f>(E133+E83)*E186</f>
        <v>-0.16105491594753824</v>
      </c>
      <c r="F190" s="21">
        <f t="shared" ref="F190:BB190" si="17">(F133+F83)*F186</f>
        <v>-1.1570669388344688</v>
      </c>
      <c r="G190" s="21">
        <f t="shared" si="17"/>
        <v>-2.1219759605070898</v>
      </c>
      <c r="H190" s="21">
        <f t="shared" si="17"/>
        <v>-3.0631343426339974</v>
      </c>
      <c r="I190" s="21">
        <f t="shared" si="17"/>
        <v>-3.9797629222180442</v>
      </c>
      <c r="J190" s="21">
        <f t="shared" si="17"/>
        <v>-4.684719296577958</v>
      </c>
      <c r="K190" s="21">
        <f t="shared" si="17"/>
        <v>-4.2276945491882927</v>
      </c>
      <c r="L190" s="21">
        <f t="shared" si="17"/>
        <v>-3.8027042816339813</v>
      </c>
      <c r="M190" s="21">
        <f t="shared" si="17"/>
        <v>-3.4078853501197437</v>
      </c>
      <c r="N190" s="21">
        <f t="shared" si="17"/>
        <v>-3.0414713998011864</v>
      </c>
      <c r="O190" s="21">
        <f t="shared" si="17"/>
        <v>-2.7017881986147789</v>
      </c>
      <c r="P190" s="21">
        <f t="shared" si="17"/>
        <v>-2.3872491844874499</v>
      </c>
      <c r="Q190" s="21">
        <f t="shared" si="17"/>
        <v>-2.0963512165437086</v>
      </c>
      <c r="R190" s="21">
        <f t="shared" si="17"/>
        <v>-1.8276705213283848</v>
      </c>
      <c r="S190" s="21">
        <f t="shared" si="17"/>
        <v>-1.5798588254466723</v>
      </c>
      <c r="T190" s="21">
        <f t="shared" si="17"/>
        <v>-1.351639666390704</v>
      </c>
      <c r="U190" s="21">
        <f t="shared" si="17"/>
        <v>-1.1418048736741182</v>
      </c>
      <c r="V190" s="21">
        <f t="shared" si="17"/>
        <v>-0.94921121273363485</v>
      </c>
      <c r="W190" s="21">
        <f t="shared" si="17"/>
        <v>-0.7727771843800485</v>
      </c>
      <c r="X190" s="21">
        <f t="shared" si="17"/>
        <v>-0.61147997289097078</v>
      </c>
      <c r="Y190" s="21">
        <f t="shared" si="17"/>
        <v>-0.46435253613456401</v>
      </c>
      <c r="Z190" s="21">
        <f t="shared" si="17"/>
        <v>-0.33048083139800633</v>
      </c>
      <c r="AA190" s="21">
        <f t="shared" si="17"/>
        <v>-0.20900117086696571</v>
      </c>
      <c r="AB190" s="21">
        <f t="shared" si="17"/>
        <v>-9.9097700963515709E-2</v>
      </c>
      <c r="AC190" s="21">
        <f t="shared" si="17"/>
        <v>5.1427011121587003E-17</v>
      </c>
      <c r="AD190" s="21">
        <f t="shared" si="17"/>
        <v>4.9687933450808708E-17</v>
      </c>
      <c r="AE190" s="21">
        <f t="shared" si="17"/>
        <v>4.8007665169863481E-17</v>
      </c>
      <c r="AF190" s="21">
        <f t="shared" si="17"/>
        <v>4.6384217555423654E-17</v>
      </c>
      <c r="AG190" s="21">
        <f t="shared" si="17"/>
        <v>4.4815669135675031E-17</v>
      </c>
      <c r="AH190" s="21">
        <f t="shared" si="17"/>
        <v>4.330016341611115E-17</v>
      </c>
      <c r="AI190" s="21">
        <f t="shared" si="17"/>
        <v>4.1835906682232991E-17</v>
      </c>
      <c r="AJ190" s="21">
        <f t="shared" si="17"/>
        <v>4.0617385128381545E-17</v>
      </c>
      <c r="AK190" s="21">
        <f t="shared" si="17"/>
        <v>3.9434354493574317E-17</v>
      </c>
      <c r="AL190" s="21">
        <f t="shared" si="17"/>
        <v>3.8285781061722633E-17</v>
      </c>
      <c r="AM190" s="21">
        <f t="shared" si="17"/>
        <v>3.7170661224973431E-17</v>
      </c>
      <c r="AN190" s="21">
        <f t="shared" si="17"/>
        <v>3.6088020606770321E-17</v>
      </c>
      <c r="AO190" s="21">
        <f t="shared" si="17"/>
        <v>3.5036913210456623E-17</v>
      </c>
      <c r="AP190" s="21">
        <f t="shared" si="17"/>
        <v>3.4016420592676332E-17</v>
      </c>
      <c r="AQ190" s="21">
        <f t="shared" si="17"/>
        <v>3.3025651060850806E-17</v>
      </c>
      <c r="AR190" s="21">
        <f t="shared" si="17"/>
        <v>3.2063738894029912E-17</v>
      </c>
      <c r="AS190" s="21">
        <f t="shared" si="17"/>
        <v>3.1129843586436807E-17</v>
      </c>
      <c r="AT190" s="21">
        <f t="shared" si="17"/>
        <v>3.0223149113045444E-17</v>
      </c>
      <c r="AU190" s="21">
        <f t="shared" si="17"/>
        <v>2.934286321654898E-17</v>
      </c>
      <c r="AV190" s="21">
        <f t="shared" si="17"/>
        <v>2.8488216715096091E-17</v>
      </c>
      <c r="AW190" s="21">
        <f t="shared" si="17"/>
        <v>2.765846283019038E-17</v>
      </c>
      <c r="AX190" s="21">
        <f t="shared" si="17"/>
        <v>2.6852876534165418E-17</v>
      </c>
      <c r="AY190" s="21">
        <f t="shared" si="17"/>
        <v>2.6070753916665451E-17</v>
      </c>
      <c r="AZ190" s="21">
        <f t="shared" si="17"/>
        <v>2.531141156957811E-17</v>
      </c>
      <c r="BA190" s="21">
        <f t="shared" si="17"/>
        <v>2.4574185989881661E-17</v>
      </c>
      <c r="BB190" s="21">
        <f t="shared" si="17"/>
        <v>2.3858432999885104E-17</v>
      </c>
    </row>
    <row r="191" spans="1:54" outlineLevel="2">
      <c r="A191" s="428"/>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8"/>
      <c r="B192" s="150" t="s">
        <v>564</v>
      </c>
      <c r="C192" s="19"/>
      <c r="D192" s="135" t="s">
        <v>391</v>
      </c>
      <c r="E192" s="21">
        <f>E77*E186</f>
        <v>-3.5076575656736999</v>
      </c>
      <c r="F192" s="21">
        <f t="shared" ref="F192:BB192" si="19">F77*F186</f>
        <v>-3.3263429266630613</v>
      </c>
      <c r="G192" s="21">
        <f t="shared" si="19"/>
        <v>-3.1514125260076975</v>
      </c>
      <c r="H192" s="21">
        <f t="shared" si="19"/>
        <v>-2.9826581069639388</v>
      </c>
      <c r="I192" s="21">
        <f t="shared" si="19"/>
        <v>-2.8198777144368199</v>
      </c>
      <c r="J192" s="21">
        <f t="shared" si="19"/>
        <v>-2.6628755112288278</v>
      </c>
      <c r="K192" s="21">
        <f t="shared" si="19"/>
        <v>-2.6026780539249987</v>
      </c>
      <c r="L192" s="21">
        <f t="shared" si="19"/>
        <v>-2.5439441365839586</v>
      </c>
      <c r="M192" s="21">
        <f t="shared" si="19"/>
        <v>-2.486638317631761</v>
      </c>
      <c r="N192" s="21">
        <f t="shared" si="19"/>
        <v>-2.4307260137229632</v>
      </c>
      <c r="O192" s="21">
        <f t="shared" si="19"/>
        <v>-2.3761734831200294</v>
      </c>
      <c r="P192" s="21">
        <f t="shared" si="19"/>
        <v>-2.3229478032707576</v>
      </c>
      <c r="Q192" s="21">
        <f t="shared" si="19"/>
        <v>-2.2710168519081364</v>
      </c>
      <c r="R192" s="21">
        <f t="shared" si="19"/>
        <v>-2.2203492861743483</v>
      </c>
      <c r="S192" s="21">
        <f t="shared" si="19"/>
        <v>-2.1709145244803771</v>
      </c>
      <c r="T192" s="21">
        <f t="shared" si="19"/>
        <v>-2.122682728333293</v>
      </c>
      <c r="U192" s="21">
        <f t="shared" si="19"/>
        <v>-2.0756247837724819</v>
      </c>
      <c r="V192" s="21">
        <f t="shared" si="19"/>
        <v>-2.0297122825826386</v>
      </c>
      <c r="W192" s="21">
        <f t="shared" si="19"/>
        <v>-1.9849175078780548</v>
      </c>
      <c r="X192" s="21">
        <f t="shared" si="19"/>
        <v>-1.9412134141423625</v>
      </c>
      <c r="Y192" s="21">
        <f t="shared" si="19"/>
        <v>-1.8985736132421025</v>
      </c>
      <c r="Z192" s="21">
        <f t="shared" si="19"/>
        <v>-1.8569723574881072</v>
      </c>
      <c r="AA192" s="21">
        <f t="shared" si="19"/>
        <v>-1.8163845232805467</v>
      </c>
      <c r="AB192" s="21">
        <f t="shared" si="19"/>
        <v>-1.776785597675834</v>
      </c>
      <c r="AC192" s="21">
        <f t="shared" si="19"/>
        <v>-1.7381516620063924</v>
      </c>
      <c r="AD192" s="21">
        <f t="shared" si="19"/>
        <v>-1.7004593783624564</v>
      </c>
      <c r="AE192" s="21">
        <f t="shared" si="19"/>
        <v>-1.6636859740587879</v>
      </c>
      <c r="AF192" s="21">
        <f t="shared" si="19"/>
        <v>-1.627809230539196</v>
      </c>
      <c r="AG192" s="21">
        <f t="shared" si="19"/>
        <v>-1.5928074668740881</v>
      </c>
      <c r="AH192" s="21">
        <f t="shared" si="19"/>
        <v>-1.5586595282691935</v>
      </c>
      <c r="AI192" s="21">
        <f t="shared" si="19"/>
        <v>-1.5253447737099464</v>
      </c>
      <c r="AJ192" s="21">
        <f t="shared" si="19"/>
        <v>-1.5000898731703742</v>
      </c>
      <c r="AK192" s="21">
        <f t="shared" si="19"/>
        <v>-1.475354946819472</v>
      </c>
      <c r="AL192" s="21">
        <f t="shared" si="19"/>
        <v>-1.4511300707563666</v>
      </c>
      <c r="AM192" s="21">
        <f t="shared" si="19"/>
        <v>-1.4274055159535037</v>
      </c>
      <c r="AN192" s="21">
        <f t="shared" si="19"/>
        <v>-1.4041717455714888</v>
      </c>
      <c r="AO192" s="21">
        <f t="shared" si="19"/>
        <v>-1.3814194104544026</v>
      </c>
      <c r="AP192" s="21">
        <f t="shared" si="19"/>
        <v>-1.3591393455517424</v>
      </c>
      <c r="AQ192" s="21">
        <f t="shared" si="19"/>
        <v>-1.3373225660352195</v>
      </c>
      <c r="AR192" s="21">
        <f t="shared" si="19"/>
        <v>-1.3159602648124624</v>
      </c>
      <c r="AS192" s="21">
        <f t="shared" si="19"/>
        <v>-1.2950438077719868</v>
      </c>
      <c r="AT192" s="21">
        <f t="shared" si="19"/>
        <v>-1.2745647314573243</v>
      </c>
      <c r="AU192" s="21">
        <f t="shared" si="19"/>
        <v>-1.2545147385665891</v>
      </c>
      <c r="AV192" s="21">
        <f t="shared" si="19"/>
        <v>-1.2348856962579027</v>
      </c>
      <c r="AW192" s="21">
        <f t="shared" si="19"/>
        <v>-1.2156696312219899</v>
      </c>
      <c r="AX192" s="21">
        <f t="shared" si="19"/>
        <v>-1.1968587279933496</v>
      </c>
      <c r="AY192" s="21">
        <f t="shared" si="19"/>
        <v>-1.1784453246969133</v>
      </c>
      <c r="AZ192" s="21">
        <f t="shared" si="19"/>
        <v>-1.1604219110980747</v>
      </c>
      <c r="BA192" s="21">
        <f t="shared" si="19"/>
        <v>-1.1427811250453492</v>
      </c>
      <c r="BB192" s="21">
        <f t="shared" si="19"/>
        <v>-1.1254085150151389</v>
      </c>
    </row>
    <row r="193" spans="1:54" outlineLevel="2">
      <c r="A193" s="428"/>
      <c r="B193" s="150" t="s">
        <v>496</v>
      </c>
      <c r="C193" s="19"/>
      <c r="D193" s="135" t="s">
        <v>391</v>
      </c>
      <c r="E193" s="21">
        <f t="shared" ref="E193:BB193" si="20">SUMIF($B$143:$B$154,"Environmental",E$143:E$154)*E186</f>
        <v>-20.914748955515304</v>
      </c>
      <c r="F193" s="21">
        <f t="shared" si="20"/>
        <v>-20.186554601957475</v>
      </c>
      <c r="G193" s="21">
        <f t="shared" si="20"/>
        <v>-19.392437571719121</v>
      </c>
      <c r="H193" s="21">
        <f t="shared" si="20"/>
        <v>-18.607153999458177</v>
      </c>
      <c r="I193" s="21">
        <f t="shared" si="20"/>
        <v>-17.890835019551822</v>
      </c>
      <c r="J193" s="21">
        <f t="shared" si="20"/>
        <v>-17.177248344140882</v>
      </c>
      <c r="K193" s="21">
        <f t="shared" si="20"/>
        <v>-17.009843341080011</v>
      </c>
      <c r="L193" s="21">
        <f t="shared" si="20"/>
        <v>-16.895889285629597</v>
      </c>
      <c r="M193" s="21">
        <f t="shared" si="20"/>
        <v>-16.779108749368703</v>
      </c>
      <c r="N193" s="21">
        <f t="shared" si="20"/>
        <v>-16.608141173381433</v>
      </c>
      <c r="O193" s="21">
        <f t="shared" si="20"/>
        <v>-16.487508975603234</v>
      </c>
      <c r="P193" s="21">
        <f t="shared" si="20"/>
        <v>-16.364648530749825</v>
      </c>
      <c r="Q193" s="21">
        <f t="shared" si="20"/>
        <v>-16.239752457388082</v>
      </c>
      <c r="R193" s="21">
        <f t="shared" si="20"/>
        <v>-16.160119448923957</v>
      </c>
      <c r="S193" s="21">
        <f t="shared" si="20"/>
        <v>-16.030649383572772</v>
      </c>
      <c r="T193" s="21">
        <f t="shared" si="20"/>
        <v>-15.899700322973953</v>
      </c>
      <c r="U193" s="21">
        <f t="shared" si="20"/>
        <v>-15.767433993244802</v>
      </c>
      <c r="V193" s="21">
        <f t="shared" si="20"/>
        <v>-15.677074085905071</v>
      </c>
      <c r="W193" s="21">
        <f t="shared" si="20"/>
        <v>-15.541680470695736</v>
      </c>
      <c r="X193" s="21">
        <f t="shared" si="20"/>
        <v>-15.446628394656914</v>
      </c>
      <c r="Y193" s="21">
        <f t="shared" si="20"/>
        <v>-15.308765992238877</v>
      </c>
      <c r="Z193" s="21">
        <f t="shared" si="20"/>
        <v>-15.209743528057396</v>
      </c>
      <c r="AA193" s="21">
        <f t="shared" si="20"/>
        <v>-15.108557684615723</v>
      </c>
      <c r="AB193" s="21">
        <f t="shared" si="20"/>
        <v>-15.005388516142018</v>
      </c>
      <c r="AC193" s="21">
        <f t="shared" si="20"/>
        <v>-14.891978470766212</v>
      </c>
      <c r="AD193" s="21">
        <f t="shared" si="20"/>
        <v>-14.779203501769926</v>
      </c>
      <c r="AE193" s="21">
        <f t="shared" si="20"/>
        <v>-14.668677894730598</v>
      </c>
      <c r="AF193" s="21">
        <f t="shared" si="20"/>
        <v>-14.555801131219843</v>
      </c>
      <c r="AG193" s="21">
        <f t="shared" si="20"/>
        <v>-14.441186270132269</v>
      </c>
      <c r="AH193" s="21">
        <f t="shared" si="20"/>
        <v>-14.325511971550331</v>
      </c>
      <c r="AI193" s="21">
        <f t="shared" si="20"/>
        <v>-14.209621621596474</v>
      </c>
      <c r="AJ193" s="21">
        <f t="shared" si="20"/>
        <v>-14.161577427727165</v>
      </c>
      <c r="AK193" s="21">
        <f t="shared" si="20"/>
        <v>-14.111986999110695</v>
      </c>
      <c r="AL193" s="21">
        <f t="shared" si="20"/>
        <v>-14.061152569012728</v>
      </c>
      <c r="AM193" s="21">
        <f t="shared" si="20"/>
        <v>-14.009242620559622</v>
      </c>
      <c r="AN193" s="21">
        <f t="shared" si="20"/>
        <v>-13.956328245765725</v>
      </c>
      <c r="AO193" s="21">
        <f t="shared" si="20"/>
        <v>-13.902438895414534</v>
      </c>
      <c r="AP193" s="21">
        <f t="shared" si="20"/>
        <v>-13.847671706247821</v>
      </c>
      <c r="AQ193" s="21">
        <f t="shared" si="20"/>
        <v>-13.792136133848956</v>
      </c>
      <c r="AR193" s="21">
        <f t="shared" si="20"/>
        <v>-13.735909818334948</v>
      </c>
      <c r="AS193" s="21">
        <f t="shared" si="20"/>
        <v>-13.679063570769417</v>
      </c>
      <c r="AT193" s="21">
        <f t="shared" si="20"/>
        <v>-13.621672322709777</v>
      </c>
      <c r="AU193" s="21">
        <f t="shared" si="20"/>
        <v>-13.563813920885366</v>
      </c>
      <c r="AV193" s="21">
        <f t="shared" si="20"/>
        <v>-13.50556076925203</v>
      </c>
      <c r="AW193" s="21">
        <f t="shared" si="20"/>
        <v>-13.446980581518941</v>
      </c>
      <c r="AX193" s="21">
        <f t="shared" si="20"/>
        <v>-13.388139997034683</v>
      </c>
      <c r="AY193" s="21">
        <f t="shared" si="20"/>
        <v>-13.329104378836632</v>
      </c>
      <c r="AZ193" s="21">
        <f t="shared" si="20"/>
        <v>-13.269936830143916</v>
      </c>
      <c r="BA193" s="21">
        <f t="shared" si="20"/>
        <v>-13.210697946257309</v>
      </c>
      <c r="BB193" s="21">
        <f t="shared" si="20"/>
        <v>-13.15019336984842</v>
      </c>
    </row>
    <row r="194" spans="1:54" outlineLevel="2">
      <c r="A194" s="428"/>
      <c r="B194" s="150" t="s">
        <v>497</v>
      </c>
      <c r="C194" s="19"/>
      <c r="D194" s="135" t="s">
        <v>391</v>
      </c>
      <c r="E194" s="21">
        <f t="shared" ref="E194:BB194" si="21">SUM(E172:E174)*E186</f>
        <v>-10.473924690754705</v>
      </c>
      <c r="F194" s="21">
        <f t="shared" si="21"/>
        <v>-10.083772708782663</v>
      </c>
      <c r="G194" s="21">
        <f t="shared" si="21"/>
        <v>-9.6989574460768644</v>
      </c>
      <c r="H194" s="21">
        <f t="shared" si="21"/>
        <v>-9.3193804353586671</v>
      </c>
      <c r="I194" s="21">
        <f t="shared" si="21"/>
        <v>-8.9449436958421789</v>
      </c>
      <c r="J194" s="21">
        <f t="shared" si="21"/>
        <v>-8.5755497207941183</v>
      </c>
      <c r="K194" s="21">
        <f t="shared" si="21"/>
        <v>-8.5093291915608233</v>
      </c>
      <c r="L194" s="21">
        <f t="shared" si="21"/>
        <v>-8.4439609214021552</v>
      </c>
      <c r="M194" s="21">
        <f t="shared" si="21"/>
        <v>-8.3794407721621198</v>
      </c>
      <c r="N194" s="21">
        <f t="shared" si="21"/>
        <v>-8.3157647038327873</v>
      </c>
      <c r="O194" s="21">
        <f t="shared" si="21"/>
        <v>-8.2529287932623614</v>
      </c>
      <c r="P194" s="21">
        <f t="shared" si="21"/>
        <v>-8.1909292313341506</v>
      </c>
      <c r="Q194" s="21">
        <f t="shared" si="21"/>
        <v>-8.1297623201605465</v>
      </c>
      <c r="R194" s="21">
        <f t="shared" si="21"/>
        <v>-8.0694244671683375</v>
      </c>
      <c r="S194" s="21">
        <f t="shared" si="21"/>
        <v>-8.0081099644425642</v>
      </c>
      <c r="T194" s="21">
        <f t="shared" si="21"/>
        <v>-7.9476444901982068</v>
      </c>
      <c r="U194" s="21">
        <f t="shared" si="21"/>
        <v>-7.8880242279668611</v>
      </c>
      <c r="V194" s="21">
        <f t="shared" si="21"/>
        <v>-7.8292454823275763</v>
      </c>
      <c r="W194" s="21">
        <f t="shared" si="21"/>
        <v>-7.7713046620363393</v>
      </c>
      <c r="X194" s="21">
        <f t="shared" si="21"/>
        <v>-7.714198301616185</v>
      </c>
      <c r="Y194" s="21">
        <f t="shared" si="21"/>
        <v>-7.6579230475395779</v>
      </c>
      <c r="Z194" s="21">
        <f t="shared" si="21"/>
        <v>-7.6024756620129077</v>
      </c>
      <c r="AA194" s="21">
        <f t="shared" si="21"/>
        <v>-7.5478530185556405</v>
      </c>
      <c r="AB194" s="21">
        <f t="shared" si="21"/>
        <v>-7.4940521194564296</v>
      </c>
      <c r="AC194" s="21">
        <f t="shared" si="21"/>
        <v>-7.4362850518019927</v>
      </c>
      <c r="AD194" s="21">
        <f t="shared" si="21"/>
        <v>-7.3788026242793672</v>
      </c>
      <c r="AE194" s="21">
        <f t="shared" si="21"/>
        <v>-7.3211456440402936</v>
      </c>
      <c r="AF194" s="21">
        <f t="shared" si="21"/>
        <v>-7.2630217797687839</v>
      </c>
      <c r="AG194" s="21">
        <f t="shared" si="21"/>
        <v>-7.2043058650085765</v>
      </c>
      <c r="AH194" s="21">
        <f t="shared" si="21"/>
        <v>-7.1450784585197678</v>
      </c>
      <c r="AI194" s="21">
        <f t="shared" si="21"/>
        <v>-7.0856969717307763</v>
      </c>
      <c r="AJ194" s="21">
        <f t="shared" si="21"/>
        <v>-7.0601818143985566</v>
      </c>
      <c r="AK194" s="21">
        <f t="shared" si="21"/>
        <v>-7.0340266897894246</v>
      </c>
      <c r="AL194" s="21">
        <f t="shared" si="21"/>
        <v>-7.0072923203962008</v>
      </c>
      <c r="AM194" s="21">
        <f t="shared" si="21"/>
        <v>-6.9800480024292852</v>
      </c>
      <c r="AN194" s="21">
        <f t="shared" si="21"/>
        <v>-6.9523432931579014</v>
      </c>
      <c r="AO194" s="21">
        <f t="shared" si="21"/>
        <v>-6.9242035004614007</v>
      </c>
      <c r="AP194" s="21">
        <f t="shared" si="21"/>
        <v>-6.8956725753366452</v>
      </c>
      <c r="AQ194" s="21">
        <f t="shared" si="21"/>
        <v>-6.8667953199883849</v>
      </c>
      <c r="AR194" s="21">
        <f t="shared" si="21"/>
        <v>-6.8376118016306053</v>
      </c>
      <c r="AS194" s="21">
        <f t="shared" si="21"/>
        <v>-6.8081584272249671</v>
      </c>
      <c r="AT194" s="21">
        <f t="shared" si="21"/>
        <v>-6.7784710955644494</v>
      </c>
      <c r="AU194" s="21">
        <f t="shared" si="21"/>
        <v>-6.748586343097668</v>
      </c>
      <c r="AV194" s="21">
        <f t="shared" si="21"/>
        <v>-6.718538933690362</v>
      </c>
      <c r="AW194" s="21">
        <f t="shared" si="21"/>
        <v>-6.6883620281613503</v>
      </c>
      <c r="AX194" s="21">
        <f t="shared" si="21"/>
        <v>-6.6580877799020408</v>
      </c>
      <c r="AY194" s="21">
        <f t="shared" si="21"/>
        <v>-6.6277475192227797</v>
      </c>
      <c r="AZ194" s="21">
        <f t="shared" si="21"/>
        <v>-6.5973715926002896</v>
      </c>
      <c r="BA194" s="21">
        <f t="shared" si="21"/>
        <v>-6.5669892404436947</v>
      </c>
      <c r="BB194" s="21">
        <f t="shared" si="21"/>
        <v>-6.5360059556444625</v>
      </c>
    </row>
    <row r="195" spans="1:54" outlineLevel="2">
      <c r="A195" s="428"/>
      <c r="B195" s="150" t="s">
        <v>498</v>
      </c>
      <c r="C195" s="19"/>
      <c r="D195" s="135" t="s">
        <v>391</v>
      </c>
      <c r="E195" s="21">
        <f>SUM(E176:E178)*E186</f>
        <v>-31.421774064821154</v>
      </c>
      <c r="F195" s="21">
        <f t="shared" ref="F195:BB195" si="22">SUM(F176:F178)*F186</f>
        <v>-30.251318119289746</v>
      </c>
      <c r="G195" s="21">
        <f t="shared" si="22"/>
        <v>-29.096872338230597</v>
      </c>
      <c r="H195" s="21">
        <f t="shared" si="22"/>
        <v>-27.958141306075998</v>
      </c>
      <c r="I195" s="21">
        <f t="shared" si="22"/>
        <v>-26.834831087526535</v>
      </c>
      <c r="J195" s="21">
        <f t="shared" si="22"/>
        <v>-25.726649156731945</v>
      </c>
      <c r="K195" s="21">
        <f t="shared" si="22"/>
        <v>-25.52798757468247</v>
      </c>
      <c r="L195" s="21">
        <f t="shared" si="22"/>
        <v>-25.331882764206462</v>
      </c>
      <c r="M195" s="21">
        <f t="shared" si="22"/>
        <v>-25.138322311209908</v>
      </c>
      <c r="N195" s="21">
        <f t="shared" si="22"/>
        <v>-24.94729410634055</v>
      </c>
      <c r="O195" s="21">
        <f t="shared" si="22"/>
        <v>-24.758786379787079</v>
      </c>
      <c r="P195" s="21">
        <f t="shared" si="22"/>
        <v>-24.57278769893156</v>
      </c>
      <c r="Q195" s="21">
        <f t="shared" si="22"/>
        <v>-24.389286960481645</v>
      </c>
      <c r="R195" s="21">
        <f t="shared" si="22"/>
        <v>-24.208273401505011</v>
      </c>
      <c r="S195" s="21">
        <f t="shared" si="22"/>
        <v>-24.024329888721184</v>
      </c>
      <c r="T195" s="21">
        <f t="shared" si="22"/>
        <v>-23.842933466090454</v>
      </c>
      <c r="U195" s="21">
        <f t="shared" si="22"/>
        <v>-23.664072688304895</v>
      </c>
      <c r="V195" s="21">
        <f t="shared" si="22"/>
        <v>-23.487736442675839</v>
      </c>
      <c r="W195" s="21">
        <f t="shared" si="22"/>
        <v>-23.313913986109021</v>
      </c>
      <c r="X195" s="21">
        <f t="shared" si="22"/>
        <v>-23.142594904848554</v>
      </c>
      <c r="Y195" s="21">
        <f t="shared" si="22"/>
        <v>-22.973769142618732</v>
      </c>
      <c r="Z195" s="21">
        <f t="shared" si="22"/>
        <v>-22.807426982098377</v>
      </c>
      <c r="AA195" s="21">
        <f t="shared" si="22"/>
        <v>-22.643559059521142</v>
      </c>
      <c r="AB195" s="21">
        <f t="shared" si="22"/>
        <v>-22.482156358369288</v>
      </c>
      <c r="AC195" s="21">
        <f t="shared" si="22"/>
        <v>-22.308855155616733</v>
      </c>
      <c r="AD195" s="21">
        <f t="shared" si="22"/>
        <v>-22.136407873279929</v>
      </c>
      <c r="AE195" s="21">
        <f t="shared" si="22"/>
        <v>-21.963436932833918</v>
      </c>
      <c r="AF195" s="21">
        <f t="shared" si="22"/>
        <v>-21.789065340342951</v>
      </c>
      <c r="AG195" s="21">
        <f t="shared" si="22"/>
        <v>-21.612917595766927</v>
      </c>
      <c r="AH195" s="21">
        <f t="shared" si="22"/>
        <v>-21.435235376464618</v>
      </c>
      <c r="AI195" s="21">
        <f t="shared" si="22"/>
        <v>-21.257090916214381</v>
      </c>
      <c r="AJ195" s="21">
        <f t="shared" si="22"/>
        <v>-21.18054544430094</v>
      </c>
      <c r="AK195" s="21">
        <f t="shared" si="22"/>
        <v>-21.102080070529347</v>
      </c>
      <c r="AL195" s="21">
        <f t="shared" si="22"/>
        <v>-21.021876962399201</v>
      </c>
      <c r="AM195" s="21">
        <f t="shared" si="22"/>
        <v>-20.940144008581829</v>
      </c>
      <c r="AN195" s="21">
        <f t="shared" si="22"/>
        <v>-20.857029880833721</v>
      </c>
      <c r="AO195" s="21">
        <f t="shared" si="22"/>
        <v>-20.772610502803055</v>
      </c>
      <c r="AP195" s="21">
        <f t="shared" si="22"/>
        <v>-20.687017727486229</v>
      </c>
      <c r="AQ195" s="21">
        <f t="shared" si="22"/>
        <v>-20.600385961499391</v>
      </c>
      <c r="AR195" s="21">
        <f t="shared" si="22"/>
        <v>-20.512835406482857</v>
      </c>
      <c r="AS195" s="21">
        <f t="shared" si="22"/>
        <v>-20.424475283318646</v>
      </c>
      <c r="AT195" s="21">
        <f t="shared" si="22"/>
        <v>-20.335413288387947</v>
      </c>
      <c r="AU195" s="21">
        <f t="shared" si="22"/>
        <v>-20.245759031037053</v>
      </c>
      <c r="AV195" s="21">
        <f t="shared" si="22"/>
        <v>-20.155616802862891</v>
      </c>
      <c r="AW195" s="21">
        <f t="shared" si="22"/>
        <v>-20.065086086321699</v>
      </c>
      <c r="AX195" s="21">
        <f t="shared" si="22"/>
        <v>-19.974263341587793</v>
      </c>
      <c r="AY195" s="21">
        <f t="shared" si="22"/>
        <v>-19.883242559592496</v>
      </c>
      <c r="AZ195" s="21">
        <f t="shared" si="22"/>
        <v>-19.792114779765967</v>
      </c>
      <c r="BA195" s="21">
        <f t="shared" si="22"/>
        <v>-19.700967723335598</v>
      </c>
      <c r="BB195" s="21">
        <f t="shared" si="22"/>
        <v>-19.608017868975644</v>
      </c>
    </row>
    <row r="196" spans="1:54" outlineLevel="2">
      <c r="A196" s="428"/>
      <c r="B196" s="150" t="s">
        <v>292</v>
      </c>
      <c r="C196" s="19"/>
      <c r="D196" s="135" t="s">
        <v>391</v>
      </c>
      <c r="E196" s="21">
        <f t="shared" ref="E196:BB196" si="23">SUMIF($B$143:$B$154,"Safety",E$143:E$154)*E187</f>
        <v>-0.79657749171158598</v>
      </c>
      <c r="F196" s="21">
        <f t="shared" si="23"/>
        <v>-0.80612116077313056</v>
      </c>
      <c r="G196" s="21">
        <f t="shared" si="23"/>
        <v>-0.81329148750296665</v>
      </c>
      <c r="H196" s="21">
        <f t="shared" si="23"/>
        <v>-0.81651253962078485</v>
      </c>
      <c r="I196" s="21">
        <f t="shared" si="23"/>
        <v>-0.81411278904621398</v>
      </c>
      <c r="J196" s="21">
        <f t="shared" si="23"/>
        <v>-0.80432005008515084</v>
      </c>
      <c r="K196" s="21">
        <f t="shared" si="23"/>
        <v>-0.81579987211679017</v>
      </c>
      <c r="L196" s="21">
        <f t="shared" si="23"/>
        <v>-0.82755972834188984</v>
      </c>
      <c r="M196" s="21">
        <f t="shared" si="23"/>
        <v>-0.83960542339325694</v>
      </c>
      <c r="N196" s="21">
        <f t="shared" si="23"/>
        <v>-0.85194289906164244</v>
      </c>
      <c r="O196" s="21">
        <f t="shared" si="23"/>
        <v>-0.86457819940023406</v>
      </c>
      <c r="P196" s="21">
        <f t="shared" si="23"/>
        <v>-0.87751753420804302</v>
      </c>
      <c r="Q196" s="21">
        <f t="shared" si="23"/>
        <v>-0.89076722134254016</v>
      </c>
      <c r="R196" s="21">
        <f t="shared" si="23"/>
        <v>-0.90433376427277923</v>
      </c>
      <c r="S196" s="21">
        <f t="shared" si="23"/>
        <v>-0.91822373863733142</v>
      </c>
      <c r="T196" s="21">
        <f t="shared" si="23"/>
        <v>-0.93244395693614524</v>
      </c>
      <c r="U196" s="21">
        <f t="shared" si="23"/>
        <v>-0.94700129920928577</v>
      </c>
      <c r="V196" s="21">
        <f t="shared" si="23"/>
        <v>-0.96190287146646936</v>
      </c>
      <c r="W196" s="21">
        <f t="shared" si="23"/>
        <v>-0.97715585654389225</v>
      </c>
      <c r="X196" s="21">
        <f t="shared" si="23"/>
        <v>-0.99276768182074104</v>
      </c>
      <c r="Y196" s="21">
        <f t="shared" si="23"/>
        <v>-1.008745870875694</v>
      </c>
      <c r="Z196" s="21">
        <f t="shared" si="23"/>
        <v>-1.0250981361278713</v>
      </c>
      <c r="AA196" s="21">
        <f t="shared" si="23"/>
        <v>-1.0418323984351505</v>
      </c>
      <c r="AB196" s="21">
        <f t="shared" si="23"/>
        <v>-1.0589566749881383</v>
      </c>
      <c r="AC196" s="21">
        <f t="shared" si="23"/>
        <v>-1.076479243400023</v>
      </c>
      <c r="AD196" s="21">
        <f t="shared" si="23"/>
        <v>-1.0944084958976554</v>
      </c>
      <c r="AE196" s="21">
        <f t="shared" si="23"/>
        <v>-1.1127530481974974</v>
      </c>
      <c r="AF196" s="21">
        <f t="shared" si="23"/>
        <v>-1.1315217029838369</v>
      </c>
      <c r="AG196" s="21">
        <f t="shared" si="23"/>
        <v>-1.1507234443142822</v>
      </c>
      <c r="AH196" s="21">
        <f t="shared" si="23"/>
        <v>-1.1703674746163977</v>
      </c>
      <c r="AI196" s="21">
        <f t="shared" si="23"/>
        <v>-1.1904631607710259</v>
      </c>
      <c r="AJ196" s="21">
        <f t="shared" si="23"/>
        <v>-1.21357880342435</v>
      </c>
      <c r="AK196" s="21">
        <f t="shared" si="23"/>
        <v>-1.2372598589703641</v>
      </c>
      <c r="AL196" s="21">
        <f t="shared" si="23"/>
        <v>-1.2615197361257517</v>
      </c>
      <c r="AM196" s="21">
        <f t="shared" si="23"/>
        <v>-1.2863720966919641</v>
      </c>
      <c r="AN196" s="21">
        <f t="shared" si="23"/>
        <v>-1.311830991851733</v>
      </c>
      <c r="AO196" s="21">
        <f t="shared" si="23"/>
        <v>-1.3379107745354377</v>
      </c>
      <c r="AP196" s="21">
        <f t="shared" si="23"/>
        <v>-1.3646261348098279</v>
      </c>
      <c r="AQ196" s="21">
        <f t="shared" si="23"/>
        <v>-1.3919921308077454</v>
      </c>
      <c r="AR196" s="21">
        <f t="shared" si="23"/>
        <v>-1.4200241899725572</v>
      </c>
      <c r="AS196" s="21">
        <f t="shared" si="23"/>
        <v>-1.4487381089275813</v>
      </c>
      <c r="AT196" s="21">
        <f t="shared" si="23"/>
        <v>-1.4781500385862225</v>
      </c>
      <c r="AU196" s="21">
        <f t="shared" si="23"/>
        <v>-1.5082765306102623</v>
      </c>
      <c r="AV196" s="21">
        <f t="shared" si="23"/>
        <v>-1.5391345536582004</v>
      </c>
      <c r="AW196" s="21">
        <f t="shared" si="23"/>
        <v>-1.5707414470823859</v>
      </c>
      <c r="AX196" s="21">
        <f t="shared" si="23"/>
        <v>-1.6031149943721914</v>
      </c>
      <c r="AY196" s="21">
        <f t="shared" si="23"/>
        <v>-1.6362733838547403</v>
      </c>
      <c r="AZ196" s="21">
        <f t="shared" si="23"/>
        <v>-1.6702352738997854</v>
      </c>
      <c r="BA196" s="21">
        <f t="shared" si="23"/>
        <v>-1.7050197265241462</v>
      </c>
      <c r="BB196" s="21">
        <f t="shared" si="23"/>
        <v>-1.7405286029247762</v>
      </c>
    </row>
    <row r="197" spans="1:54" outlineLevel="2">
      <c r="A197" s="428"/>
      <c r="B197" s="150" t="s">
        <v>295</v>
      </c>
      <c r="C197" s="19"/>
      <c r="D197" s="135" t="s">
        <v>391</v>
      </c>
      <c r="E197" s="21">
        <f>SUMIF($B$143:$B$154,"Financial",E$143:E$154)*E186</f>
        <v>-11.4113772423</v>
      </c>
      <c r="F197" s="21">
        <f t="shared" ref="F197:BB197" si="24">SUMIF($B$143:$B$154,"Financial",F$143:F$154)*F186</f>
        <v>-10.989670301932369</v>
      </c>
      <c r="G197" s="21">
        <f t="shared" si="24"/>
        <v>-10.573926640621718</v>
      </c>
      <c r="H197" s="21">
        <f t="shared" si="24"/>
        <v>-10.163685316519318</v>
      </c>
      <c r="I197" s="21">
        <f t="shared" si="24"/>
        <v>-9.7584954802657062</v>
      </c>
      <c r="J197" s="21">
        <f t="shared" si="24"/>
        <v>-9.3579159067146129</v>
      </c>
      <c r="K197" s="21">
        <f t="shared" si="24"/>
        <v>-9.2000248058558771</v>
      </c>
      <c r="L197" s="21">
        <f t="shared" si="24"/>
        <v>-9.0471458372829332</v>
      </c>
      <c r="M197" s="21">
        <f t="shared" si="24"/>
        <v>-8.8991244508946075</v>
      </c>
      <c r="N197" s="21">
        <f t="shared" si="24"/>
        <v>-8.7558109591168076</v>
      </c>
      <c r="O197" s="21">
        <f t="shared" si="24"/>
        <v>-8.6170603709787503</v>
      </c>
      <c r="P197" s="21">
        <f t="shared" si="24"/>
        <v>-8.4827322866587114</v>
      </c>
      <c r="Q197" s="21">
        <f t="shared" si="24"/>
        <v>-8.3526907083527444</v>
      </c>
      <c r="R197" s="21">
        <f t="shared" si="24"/>
        <v>-8.2268039073885291</v>
      </c>
      <c r="S197" s="21">
        <f t="shared" si="24"/>
        <v>-8.1049443119844415</v>
      </c>
      <c r="T197" s="21">
        <f t="shared" si="24"/>
        <v>-7.986988339552255</v>
      </c>
      <c r="U197" s="21">
        <f t="shared" si="24"/>
        <v>-7.8728162949629681</v>
      </c>
      <c r="V197" s="21">
        <f t="shared" si="24"/>
        <v>-7.762312250373455</v>
      </c>
      <c r="W197" s="21">
        <f t="shared" si="24"/>
        <v>-7.6553638932771477</v>
      </c>
      <c r="X197" s="21">
        <f t="shared" si="24"/>
        <v>-7.5518624497744113</v>
      </c>
      <c r="Y197" s="21">
        <f t="shared" si="24"/>
        <v>-7.4517025512815316</v>
      </c>
      <c r="Z197" s="21">
        <f t="shared" si="24"/>
        <v>-7.3547821257105666</v>
      </c>
      <c r="AA197" s="21">
        <f t="shared" si="24"/>
        <v>-7.2610022981306797</v>
      </c>
      <c r="AB197" s="21">
        <f t="shared" si="24"/>
        <v>-7.1702672910828307</v>
      </c>
      <c r="AC197" s="21">
        <f t="shared" si="24"/>
        <v>-7.0824843242892479</v>
      </c>
      <c r="AD197" s="21">
        <f t="shared" si="24"/>
        <v>-6.9975635056426198</v>
      </c>
      <c r="AE197" s="21">
        <f t="shared" si="24"/>
        <v>-6.9154177738304474</v>
      </c>
      <c r="AF197" s="21">
        <f t="shared" si="24"/>
        <v>-6.8359627658127682</v>
      </c>
      <c r="AG197" s="21">
        <f t="shared" si="24"/>
        <v>-6.7591167720783147</v>
      </c>
      <c r="AH197" s="21">
        <f t="shared" si="24"/>
        <v>-6.6848006123023485</v>
      </c>
      <c r="AI197" s="21">
        <f t="shared" si="24"/>
        <v>-6.6129375919227051</v>
      </c>
      <c r="AJ197" s="21">
        <f t="shared" si="24"/>
        <v>-6.5752177390413458</v>
      </c>
      <c r="AK197" s="21">
        <f t="shared" si="24"/>
        <v>-6.5393051272263332</v>
      </c>
      <c r="AL197" s="21">
        <f t="shared" si="24"/>
        <v>-6.5051587256079495</v>
      </c>
      <c r="AM197" s="21">
        <f t="shared" si="24"/>
        <v>-6.4727386441579613</v>
      </c>
      <c r="AN197" s="21">
        <f t="shared" si="24"/>
        <v>-6.4420061071389361</v>
      </c>
      <c r="AO197" s="21">
        <f t="shared" si="24"/>
        <v>-6.4129234093776324</v>
      </c>
      <c r="AP197" s="21">
        <f t="shared" si="24"/>
        <v>-6.3854539025488846</v>
      </c>
      <c r="AQ197" s="21">
        <f t="shared" si="24"/>
        <v>-6.3595619625962261</v>
      </c>
      <c r="AR197" s="21">
        <f t="shared" si="24"/>
        <v>-6.335212953468937</v>
      </c>
      <c r="AS197" s="21">
        <f t="shared" si="24"/>
        <v>-6.3123732162949748</v>
      </c>
      <c r="AT197" s="21">
        <f t="shared" si="24"/>
        <v>-6.2910100224360139</v>
      </c>
      <c r="AU197" s="21">
        <f t="shared" si="24"/>
        <v>-6.2710915724897003</v>
      </c>
      <c r="AV197" s="21">
        <f t="shared" si="24"/>
        <v>-6.2525869491688679</v>
      </c>
      <c r="AW197" s="21">
        <f t="shared" si="24"/>
        <v>-6.2354661086850438</v>
      </c>
      <c r="AX197" s="21">
        <f t="shared" si="24"/>
        <v>-6.2196998521596063</v>
      </c>
      <c r="AY197" s="21">
        <f t="shared" si="24"/>
        <v>-6.205259801131632</v>
      </c>
      <c r="AZ197" s="21">
        <f t="shared" si="24"/>
        <v>-6.1921183781428839</v>
      </c>
      <c r="BA197" s="21">
        <f t="shared" si="24"/>
        <v>-6.1802487870135412</v>
      </c>
      <c r="BB197" s="21">
        <f t="shared" si="24"/>
        <v>-6.1684221137341879</v>
      </c>
    </row>
    <row r="198" spans="1:54" outlineLevel="2">
      <c r="A198" s="429"/>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7" t="s">
        <v>499</v>
      </c>
      <c r="B200" s="150" t="s">
        <v>500</v>
      </c>
      <c r="C200" s="19"/>
      <c r="D200" s="135" t="s">
        <v>391</v>
      </c>
      <c r="E200" s="21">
        <f>SUM(E190:E193,E196:E198)</f>
        <v>-36.791416171148128</v>
      </c>
      <c r="F200" s="21">
        <f t="shared" ref="F200:BB200" si="26">SUM(F190:F193,F196:F198)</f>
        <v>-36.465755930160505</v>
      </c>
      <c r="G200" s="21">
        <f t="shared" si="26"/>
        <v>-36.053044186358591</v>
      </c>
      <c r="H200" s="21">
        <f t="shared" si="26"/>
        <v>-35.633144305196218</v>
      </c>
      <c r="I200" s="21">
        <f t="shared" si="26"/>
        <v>-35.263083925518607</v>
      </c>
      <c r="J200" s="21">
        <f t="shared" si="26"/>
        <v>-34.687079108747426</v>
      </c>
      <c r="K200" s="21">
        <f t="shared" si="26"/>
        <v>-33.85604062216597</v>
      </c>
      <c r="L200" s="21">
        <f t="shared" si="26"/>
        <v>-33.117243269472361</v>
      </c>
      <c r="M200" s="21">
        <f t="shared" si="26"/>
        <v>-32.412362291408073</v>
      </c>
      <c r="N200" s="21">
        <f t="shared" si="26"/>
        <v>-31.688092445084035</v>
      </c>
      <c r="O200" s="21">
        <f t="shared" si="26"/>
        <v>-31.04710922771703</v>
      </c>
      <c r="P200" s="21">
        <f t="shared" si="26"/>
        <v>-30.43509533937479</v>
      </c>
      <c r="Q200" s="21">
        <f t="shared" si="26"/>
        <v>-29.850578455535214</v>
      </c>
      <c r="R200" s="21">
        <f t="shared" si="26"/>
        <v>-29.339276928087997</v>
      </c>
      <c r="S200" s="21">
        <f t="shared" si="26"/>
        <v>-28.804590784121594</v>
      </c>
      <c r="T200" s="21">
        <f t="shared" si="26"/>
        <v>-28.29345501418635</v>
      </c>
      <c r="U200" s="21">
        <f t="shared" si="26"/>
        <v>-27.804681244863659</v>
      </c>
      <c r="V200" s="21">
        <f t="shared" si="26"/>
        <v>-27.380212703061268</v>
      </c>
      <c r="W200" s="21">
        <f t="shared" si="26"/>
        <v>-26.931894912774879</v>
      </c>
      <c r="X200" s="21">
        <f t="shared" si="26"/>
        <v>-26.543951913285401</v>
      </c>
      <c r="Y200" s="21">
        <f t="shared" si="26"/>
        <v>-26.132140563772769</v>
      </c>
      <c r="Z200" s="21">
        <f t="shared" si="26"/>
        <v>-25.777076978781949</v>
      </c>
      <c r="AA200" s="21">
        <f t="shared" si="26"/>
        <v>-25.436778075329066</v>
      </c>
      <c r="AB200" s="21">
        <f t="shared" si="26"/>
        <v>-25.110495780852336</v>
      </c>
      <c r="AC200" s="21">
        <f t="shared" si="26"/>
        <v>-24.789093700461873</v>
      </c>
      <c r="AD200" s="21">
        <f t="shared" si="26"/>
        <v>-24.571634881672658</v>
      </c>
      <c r="AE200" s="21">
        <f t="shared" si="26"/>
        <v>-24.360534690817332</v>
      </c>
      <c r="AF200" s="21">
        <f t="shared" si="26"/>
        <v>-24.151094830555643</v>
      </c>
      <c r="AG200" s="21">
        <f t="shared" si="26"/>
        <v>-23.943833953398951</v>
      </c>
      <c r="AH200" s="21">
        <f t="shared" si="26"/>
        <v>-23.739339586738268</v>
      </c>
      <c r="AI200" s="21">
        <f t="shared" si="26"/>
        <v>-23.538367148000152</v>
      </c>
      <c r="AJ200" s="21">
        <f t="shared" si="26"/>
        <v>-23.450463843363234</v>
      </c>
      <c r="AK200" s="21">
        <f t="shared" si="26"/>
        <v>-23.363906932126866</v>
      </c>
      <c r="AL200" s="21">
        <f t="shared" si="26"/>
        <v>-23.278961101502794</v>
      </c>
      <c r="AM200" s="21">
        <f t="shared" si="26"/>
        <v>-23.195758877363051</v>
      </c>
      <c r="AN200" s="21">
        <f t="shared" si="26"/>
        <v>-23.114337090327883</v>
      </c>
      <c r="AO200" s="21">
        <f t="shared" si="26"/>
        <v>-23.034692489782007</v>
      </c>
      <c r="AP200" s="21">
        <f t="shared" si="26"/>
        <v>-22.956891089158276</v>
      </c>
      <c r="AQ200" s="21">
        <f t="shared" si="26"/>
        <v>-22.88101279328815</v>
      </c>
      <c r="AR200" s="21">
        <f t="shared" si="26"/>
        <v>-22.807107226588904</v>
      </c>
      <c r="AS200" s="21">
        <f t="shared" si="26"/>
        <v>-22.735218703763962</v>
      </c>
      <c r="AT200" s="21">
        <f t="shared" si="26"/>
        <v>-22.665397115189336</v>
      </c>
      <c r="AU200" s="21">
        <f t="shared" si="26"/>
        <v>-22.597696762551919</v>
      </c>
      <c r="AV200" s="21">
        <f t="shared" si="26"/>
        <v>-22.532167968337003</v>
      </c>
      <c r="AW200" s="21">
        <f t="shared" si="26"/>
        <v>-22.468857768508364</v>
      </c>
      <c r="AX200" s="21">
        <f t="shared" si="26"/>
        <v>-22.407813571559831</v>
      </c>
      <c r="AY200" s="21">
        <f t="shared" si="26"/>
        <v>-22.349082888519916</v>
      </c>
      <c r="AZ200" s="21">
        <f t="shared" si="26"/>
        <v>-22.29271239328466</v>
      </c>
      <c r="BA200" s="21">
        <f t="shared" si="26"/>
        <v>-22.238747584840347</v>
      </c>
      <c r="BB200" s="21">
        <f t="shared" si="26"/>
        <v>-22.184552601522523</v>
      </c>
    </row>
    <row r="201" spans="1:54" outlineLevel="2">
      <c r="A201" s="428"/>
      <c r="B201" s="150" t="s">
        <v>501</v>
      </c>
      <c r="C201" s="19"/>
      <c r="D201" s="135" t="s">
        <v>391</v>
      </c>
      <c r="E201" s="21">
        <f>SUM(E190:E192,E194,E196:E198)</f>
        <v>-26.350591906387528</v>
      </c>
      <c r="F201" s="21">
        <f t="shared" ref="F201:BB201" si="27">SUM(F190:F192,F194,F196:F198)</f>
        <v>-26.36297403698569</v>
      </c>
      <c r="G201" s="21">
        <f t="shared" si="27"/>
        <v>-26.359564060716338</v>
      </c>
      <c r="H201" s="21">
        <f t="shared" si="27"/>
        <v>-26.345370741096708</v>
      </c>
      <c r="I201" s="21">
        <f t="shared" si="27"/>
        <v>-26.317192601808962</v>
      </c>
      <c r="J201" s="21">
        <f t="shared" si="27"/>
        <v>-26.085380485400666</v>
      </c>
      <c r="K201" s="21">
        <f t="shared" si="27"/>
        <v>-25.35552647264678</v>
      </c>
      <c r="L201" s="21">
        <f t="shared" si="27"/>
        <v>-24.665314905244919</v>
      </c>
      <c r="M201" s="21">
        <f t="shared" si="27"/>
        <v>-24.012694314201489</v>
      </c>
      <c r="N201" s="21">
        <f t="shared" si="27"/>
        <v>-23.395715975535389</v>
      </c>
      <c r="O201" s="21">
        <f t="shared" si="27"/>
        <v>-22.812529045376152</v>
      </c>
      <c r="P201" s="21">
        <f t="shared" si="27"/>
        <v>-22.26137603995911</v>
      </c>
      <c r="Q201" s="21">
        <f t="shared" si="27"/>
        <v>-21.740588318307672</v>
      </c>
      <c r="R201" s="21">
        <f t="shared" si="27"/>
        <v>-21.248581946332379</v>
      </c>
      <c r="S201" s="21">
        <f t="shared" si="27"/>
        <v>-20.782051364991389</v>
      </c>
      <c r="T201" s="21">
        <f t="shared" si="27"/>
        <v>-20.341399181410605</v>
      </c>
      <c r="U201" s="21">
        <f t="shared" si="27"/>
        <v>-19.925271479585714</v>
      </c>
      <c r="V201" s="21">
        <f t="shared" si="27"/>
        <v>-19.532384099483771</v>
      </c>
      <c r="W201" s="21">
        <f t="shared" si="27"/>
        <v>-19.161519104115481</v>
      </c>
      <c r="X201" s="21">
        <f t="shared" si="27"/>
        <v>-18.811521820244671</v>
      </c>
      <c r="Y201" s="21">
        <f t="shared" si="27"/>
        <v>-18.481297619073473</v>
      </c>
      <c r="Z201" s="21">
        <f t="shared" si="27"/>
        <v>-18.169809112737457</v>
      </c>
      <c r="AA201" s="21">
        <f t="shared" si="27"/>
        <v>-17.876073409268983</v>
      </c>
      <c r="AB201" s="21">
        <f t="shared" si="27"/>
        <v>-17.599159384166747</v>
      </c>
      <c r="AC201" s="21">
        <f t="shared" si="27"/>
        <v>-17.333400281497656</v>
      </c>
      <c r="AD201" s="21">
        <f t="shared" si="27"/>
        <v>-17.171234004182097</v>
      </c>
      <c r="AE201" s="21">
        <f t="shared" si="27"/>
        <v>-17.013002440127025</v>
      </c>
      <c r="AF201" s="21">
        <f t="shared" si="27"/>
        <v>-16.858315479104586</v>
      </c>
      <c r="AG201" s="21">
        <f t="shared" si="27"/>
        <v>-16.706953548275262</v>
      </c>
      <c r="AH201" s="21">
        <f t="shared" si="27"/>
        <v>-16.558906073707711</v>
      </c>
      <c r="AI201" s="21">
        <f t="shared" si="27"/>
        <v>-16.414442498134456</v>
      </c>
      <c r="AJ201" s="21">
        <f t="shared" si="27"/>
        <v>-16.349068230034625</v>
      </c>
      <c r="AK201" s="21">
        <f t="shared" si="27"/>
        <v>-16.285946622805596</v>
      </c>
      <c r="AL201" s="21">
        <f t="shared" si="27"/>
        <v>-16.225100852886268</v>
      </c>
      <c r="AM201" s="21">
        <f t="shared" si="27"/>
        <v>-16.166564259232715</v>
      </c>
      <c r="AN201" s="21">
        <f t="shared" si="27"/>
        <v>-16.11035213772006</v>
      </c>
      <c r="AO201" s="21">
        <f t="shared" si="27"/>
        <v>-16.056457094828872</v>
      </c>
      <c r="AP201" s="21">
        <f t="shared" si="27"/>
        <v>-16.0048919582471</v>
      </c>
      <c r="AQ201" s="21">
        <f t="shared" si="27"/>
        <v>-15.955671979427576</v>
      </c>
      <c r="AR201" s="21">
        <f t="shared" si="27"/>
        <v>-15.908809209884563</v>
      </c>
      <c r="AS201" s="21">
        <f t="shared" si="27"/>
        <v>-15.864313560219511</v>
      </c>
      <c r="AT201" s="21">
        <f t="shared" si="27"/>
        <v>-15.822195888044009</v>
      </c>
      <c r="AU201" s="21">
        <f t="shared" si="27"/>
        <v>-15.782469184764219</v>
      </c>
      <c r="AV201" s="21">
        <f t="shared" si="27"/>
        <v>-15.745146132775332</v>
      </c>
      <c r="AW201" s="21">
        <f t="shared" si="27"/>
        <v>-15.71023921515077</v>
      </c>
      <c r="AX201" s="21">
        <f t="shared" si="27"/>
        <v>-15.67776135442719</v>
      </c>
      <c r="AY201" s="21">
        <f t="shared" si="27"/>
        <v>-15.647726028906066</v>
      </c>
      <c r="AZ201" s="21">
        <f t="shared" si="27"/>
        <v>-15.620147155741034</v>
      </c>
      <c r="BA201" s="21">
        <f t="shared" si="27"/>
        <v>-15.595038879026731</v>
      </c>
      <c r="BB201" s="21">
        <f t="shared" si="27"/>
        <v>-15.570365187318565</v>
      </c>
    </row>
    <row r="202" spans="1:54" outlineLevel="2">
      <c r="A202" s="429"/>
      <c r="B202" s="150" t="s">
        <v>502</v>
      </c>
      <c r="C202" s="19"/>
      <c r="D202" s="135" t="s">
        <v>391</v>
      </c>
      <c r="E202" s="21">
        <f>SUM(E190:E192,E195:E198)</f>
        <v>-47.298441280453979</v>
      </c>
      <c r="F202" s="21">
        <f t="shared" ref="F202:BB202" si="28">SUM(F190:F192,F195:F198)</f>
        <v>-46.530519447492779</v>
      </c>
      <c r="G202" s="21">
        <f t="shared" si="28"/>
        <v>-45.757478952870073</v>
      </c>
      <c r="H202" s="21">
        <f t="shared" si="28"/>
        <v>-44.984131611814036</v>
      </c>
      <c r="I202" s="21">
        <f t="shared" si="28"/>
        <v>-44.207079993493316</v>
      </c>
      <c r="J202" s="21">
        <f t="shared" si="28"/>
        <v>-43.2364799213385</v>
      </c>
      <c r="K202" s="21">
        <f t="shared" si="28"/>
        <v>-42.374184855768426</v>
      </c>
      <c r="L202" s="21">
        <f t="shared" si="28"/>
        <v>-41.553236748049223</v>
      </c>
      <c r="M202" s="21">
        <f t="shared" si="28"/>
        <v>-40.771575853249274</v>
      </c>
      <c r="N202" s="21">
        <f t="shared" si="28"/>
        <v>-40.027245378043148</v>
      </c>
      <c r="O202" s="21">
        <f t="shared" si="28"/>
        <v>-39.318386631900871</v>
      </c>
      <c r="P202" s="21">
        <f t="shared" si="28"/>
        <v>-38.643234507556521</v>
      </c>
      <c r="Q202" s="21">
        <f t="shared" si="28"/>
        <v>-38.000112958628776</v>
      </c>
      <c r="R202" s="21">
        <f t="shared" si="28"/>
        <v>-37.387430880669051</v>
      </c>
      <c r="S202" s="21">
        <f t="shared" si="28"/>
        <v>-36.798271289270005</v>
      </c>
      <c r="T202" s="21">
        <f t="shared" si="28"/>
        <v>-36.236688157302851</v>
      </c>
      <c r="U202" s="21">
        <f t="shared" si="28"/>
        <v>-35.701319939923749</v>
      </c>
      <c r="V202" s="21">
        <f t="shared" si="28"/>
        <v>-35.190875059832038</v>
      </c>
      <c r="W202" s="21">
        <f t="shared" si="28"/>
        <v>-34.704128428188163</v>
      </c>
      <c r="X202" s="21">
        <f t="shared" si="28"/>
        <v>-34.239918423477036</v>
      </c>
      <c r="Y202" s="21">
        <f t="shared" si="28"/>
        <v>-33.797143714152625</v>
      </c>
      <c r="Z202" s="21">
        <f t="shared" si="28"/>
        <v>-33.374760432822924</v>
      </c>
      <c r="AA202" s="21">
        <f t="shared" si="28"/>
        <v>-32.971779450234486</v>
      </c>
      <c r="AB202" s="21">
        <f t="shared" si="28"/>
        <v>-32.587263623079608</v>
      </c>
      <c r="AC202" s="21">
        <f t="shared" si="28"/>
        <v>-32.205970385312398</v>
      </c>
      <c r="AD202" s="21">
        <f t="shared" si="28"/>
        <v>-31.928839253182662</v>
      </c>
      <c r="AE202" s="21">
        <f t="shared" si="28"/>
        <v>-31.65529372892065</v>
      </c>
      <c r="AF202" s="21">
        <f t="shared" si="28"/>
        <v>-31.384359039678749</v>
      </c>
      <c r="AG202" s="21">
        <f t="shared" si="28"/>
        <v>-31.115565279033611</v>
      </c>
      <c r="AH202" s="21">
        <f t="shared" si="28"/>
        <v>-30.849062991652559</v>
      </c>
      <c r="AI202" s="21">
        <f t="shared" si="28"/>
        <v>-30.585836442618056</v>
      </c>
      <c r="AJ202" s="21">
        <f t="shared" si="28"/>
        <v>-30.469431859937011</v>
      </c>
      <c r="AK202" s="21">
        <f t="shared" si="28"/>
        <v>-30.354000003545515</v>
      </c>
      <c r="AL202" s="21">
        <f t="shared" si="28"/>
        <v>-30.239685494889269</v>
      </c>
      <c r="AM202" s="21">
        <f t="shared" si="28"/>
        <v>-30.126660265385254</v>
      </c>
      <c r="AN202" s="21">
        <f t="shared" si="28"/>
        <v>-30.015038725395879</v>
      </c>
      <c r="AO202" s="21">
        <f t="shared" si="28"/>
        <v>-29.904864097170528</v>
      </c>
      <c r="AP202" s="21">
        <f t="shared" si="28"/>
        <v>-29.796237110396685</v>
      </c>
      <c r="AQ202" s="21">
        <f t="shared" si="28"/>
        <v>-29.689262620938585</v>
      </c>
      <c r="AR202" s="21">
        <f t="shared" si="28"/>
        <v>-29.584032814736815</v>
      </c>
      <c r="AS202" s="21">
        <f t="shared" si="28"/>
        <v>-29.48063041631319</v>
      </c>
      <c r="AT202" s="21">
        <f t="shared" si="28"/>
        <v>-29.379138080867506</v>
      </c>
      <c r="AU202" s="21">
        <f t="shared" si="28"/>
        <v>-29.279641872703607</v>
      </c>
      <c r="AV202" s="21">
        <f t="shared" si="28"/>
        <v>-29.182224001947862</v>
      </c>
      <c r="AW202" s="21">
        <f t="shared" si="28"/>
        <v>-29.08696327331112</v>
      </c>
      <c r="AX202" s="21">
        <f t="shared" si="28"/>
        <v>-28.99393691611294</v>
      </c>
      <c r="AY202" s="21">
        <f t="shared" si="28"/>
        <v>-28.90322106927578</v>
      </c>
      <c r="AZ202" s="21">
        <f t="shared" si="28"/>
        <v>-28.814890342906711</v>
      </c>
      <c r="BA202" s="21">
        <f t="shared" si="28"/>
        <v>-28.729017361918636</v>
      </c>
      <c r="BB202" s="21">
        <f t="shared" si="28"/>
        <v>-28.642377100649746</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7" t="s">
        <v>503</v>
      </c>
      <c r="B204" s="150" t="s">
        <v>504</v>
      </c>
      <c r="C204" s="19"/>
      <c r="D204" s="135" t="s">
        <v>391</v>
      </c>
      <c r="E204" s="21">
        <f>E200</f>
        <v>-36.791416171148128</v>
      </c>
      <c r="F204" s="21">
        <f>F200+E204</f>
        <v>-73.25717210130864</v>
      </c>
      <c r="G204" s="21">
        <f t="shared" ref="G204:BB206" si="29">G200+F204</f>
        <v>-109.31021628766723</v>
      </c>
      <c r="H204" s="21">
        <f t="shared" si="29"/>
        <v>-144.94336059286346</v>
      </c>
      <c r="I204" s="21">
        <f t="shared" si="29"/>
        <v>-180.20644451838206</v>
      </c>
      <c r="J204" s="21">
        <f t="shared" si="29"/>
        <v>-214.89352362712947</v>
      </c>
      <c r="K204" s="21">
        <f t="shared" si="29"/>
        <v>-248.74956424929545</v>
      </c>
      <c r="L204" s="21">
        <f t="shared" si="29"/>
        <v>-281.86680751876781</v>
      </c>
      <c r="M204" s="21">
        <f t="shared" si="29"/>
        <v>-314.27916981017586</v>
      </c>
      <c r="N204" s="21">
        <f t="shared" si="29"/>
        <v>-345.96726225525987</v>
      </c>
      <c r="O204" s="21">
        <f t="shared" si="29"/>
        <v>-377.01437148297691</v>
      </c>
      <c r="P204" s="21">
        <f t="shared" si="29"/>
        <v>-407.44946682235172</v>
      </c>
      <c r="Q204" s="21">
        <f t="shared" si="29"/>
        <v>-437.30004527788697</v>
      </c>
      <c r="R204" s="21">
        <f t="shared" si="29"/>
        <v>-466.63932220597496</v>
      </c>
      <c r="S204" s="21">
        <f t="shared" si="29"/>
        <v>-495.44391299009658</v>
      </c>
      <c r="T204" s="21">
        <f t="shared" si="29"/>
        <v>-523.73736800428287</v>
      </c>
      <c r="U204" s="21">
        <f t="shared" si="29"/>
        <v>-551.54204924914654</v>
      </c>
      <c r="V204" s="21">
        <f t="shared" si="29"/>
        <v>-578.9222619522078</v>
      </c>
      <c r="W204" s="21">
        <f t="shared" si="29"/>
        <v>-605.85415686498266</v>
      </c>
      <c r="X204" s="21">
        <f t="shared" si="29"/>
        <v>-632.39810877826801</v>
      </c>
      <c r="Y204" s="21">
        <f t="shared" si="29"/>
        <v>-658.53024934204075</v>
      </c>
      <c r="Z204" s="21">
        <f t="shared" si="29"/>
        <v>-684.30732632082265</v>
      </c>
      <c r="AA204" s="21">
        <f t="shared" si="29"/>
        <v>-709.74410439615167</v>
      </c>
      <c r="AB204" s="21">
        <f t="shared" si="29"/>
        <v>-734.85460017700404</v>
      </c>
      <c r="AC204" s="21">
        <f t="shared" si="29"/>
        <v>-759.64369387746592</v>
      </c>
      <c r="AD204" s="21">
        <f t="shared" si="29"/>
        <v>-784.21532875913863</v>
      </c>
      <c r="AE204" s="21">
        <f t="shared" si="29"/>
        <v>-808.57586344995593</v>
      </c>
      <c r="AF204" s="21">
        <f t="shared" si="29"/>
        <v>-832.72695828051155</v>
      </c>
      <c r="AG204" s="21">
        <f t="shared" si="29"/>
        <v>-856.67079223391056</v>
      </c>
      <c r="AH204" s="21">
        <f t="shared" si="29"/>
        <v>-880.41013182064887</v>
      </c>
      <c r="AI204" s="21">
        <f t="shared" si="29"/>
        <v>-903.94849896864901</v>
      </c>
      <c r="AJ204" s="21">
        <f t="shared" si="29"/>
        <v>-927.3989628120122</v>
      </c>
      <c r="AK204" s="21">
        <f t="shared" si="29"/>
        <v>-950.76286974413904</v>
      </c>
      <c r="AL204" s="21">
        <f t="shared" si="29"/>
        <v>-974.04183084564181</v>
      </c>
      <c r="AM204" s="21">
        <f t="shared" si="29"/>
        <v>-997.23758972300482</v>
      </c>
      <c r="AN204" s="21">
        <f t="shared" si="29"/>
        <v>-1020.3519268133327</v>
      </c>
      <c r="AO204" s="21">
        <f t="shared" si="29"/>
        <v>-1043.3866193031147</v>
      </c>
      <c r="AP204" s="21">
        <f t="shared" si="29"/>
        <v>-1066.3435103922729</v>
      </c>
      <c r="AQ204" s="21">
        <f t="shared" si="29"/>
        <v>-1089.2245231855611</v>
      </c>
      <c r="AR204" s="21">
        <f t="shared" si="29"/>
        <v>-1112.03163041215</v>
      </c>
      <c r="AS204" s="21">
        <f t="shared" si="29"/>
        <v>-1134.7668491159138</v>
      </c>
      <c r="AT204" s="21">
        <f t="shared" si="29"/>
        <v>-1157.4322462311031</v>
      </c>
      <c r="AU204" s="21">
        <f t="shared" si="29"/>
        <v>-1180.0299429936551</v>
      </c>
      <c r="AV204" s="21">
        <f t="shared" si="29"/>
        <v>-1202.5621109619922</v>
      </c>
      <c r="AW204" s="21">
        <f t="shared" si="29"/>
        <v>-1225.0309687305005</v>
      </c>
      <c r="AX204" s="21">
        <f t="shared" si="29"/>
        <v>-1247.4387823020604</v>
      </c>
      <c r="AY204" s="21">
        <f t="shared" si="29"/>
        <v>-1269.7878651905803</v>
      </c>
      <c r="AZ204" s="21">
        <f t="shared" si="29"/>
        <v>-1292.0805775838649</v>
      </c>
      <c r="BA204" s="21">
        <f t="shared" si="29"/>
        <v>-1314.3193251687053</v>
      </c>
      <c r="BB204" s="21">
        <f t="shared" si="29"/>
        <v>-1336.5038777702277</v>
      </c>
    </row>
    <row r="205" spans="1:54" outlineLevel="2">
      <c r="A205" s="428"/>
      <c r="B205" s="150" t="s">
        <v>505</v>
      </c>
      <c r="C205" s="19"/>
      <c r="D205" s="135" t="s">
        <v>391</v>
      </c>
      <c r="E205" s="21">
        <f>E201</f>
        <v>-26.350591906387528</v>
      </c>
      <c r="F205" s="21">
        <f t="shared" ref="F205:U206" si="30">F201+E205</f>
        <v>-52.713565943373219</v>
      </c>
      <c r="G205" s="21">
        <f t="shared" si="30"/>
        <v>-79.073130004089563</v>
      </c>
      <c r="H205" s="21">
        <f t="shared" si="30"/>
        <v>-105.41850074518626</v>
      </c>
      <c r="I205" s="21">
        <f t="shared" si="30"/>
        <v>-131.73569334699522</v>
      </c>
      <c r="J205" s="21">
        <f t="shared" si="30"/>
        <v>-157.82107383239588</v>
      </c>
      <c r="K205" s="21">
        <f t="shared" si="30"/>
        <v>-183.17660030504265</v>
      </c>
      <c r="L205" s="21">
        <f t="shared" si="30"/>
        <v>-207.84191521028757</v>
      </c>
      <c r="M205" s="21">
        <f t="shared" si="30"/>
        <v>-231.85460952448906</v>
      </c>
      <c r="N205" s="21">
        <f t="shared" si="30"/>
        <v>-255.25032550002445</v>
      </c>
      <c r="O205" s="21">
        <f t="shared" si="30"/>
        <v>-278.06285454540057</v>
      </c>
      <c r="P205" s="21">
        <f t="shared" si="30"/>
        <v>-300.32423058535966</v>
      </c>
      <c r="Q205" s="21">
        <f t="shared" si="30"/>
        <v>-322.06481890366734</v>
      </c>
      <c r="R205" s="21">
        <f t="shared" si="30"/>
        <v>-343.31340084999971</v>
      </c>
      <c r="S205" s="21">
        <f t="shared" si="30"/>
        <v>-364.0954522149911</v>
      </c>
      <c r="T205" s="21">
        <f t="shared" si="30"/>
        <v>-384.43685139640172</v>
      </c>
      <c r="U205" s="21">
        <f t="shared" si="30"/>
        <v>-404.36212287598744</v>
      </c>
      <c r="V205" s="21">
        <f t="shared" si="29"/>
        <v>-423.89450697547119</v>
      </c>
      <c r="W205" s="21">
        <f t="shared" si="29"/>
        <v>-443.05602607958667</v>
      </c>
      <c r="X205" s="21">
        <f t="shared" si="29"/>
        <v>-461.86754789983132</v>
      </c>
      <c r="Y205" s="21">
        <f t="shared" si="29"/>
        <v>-480.3488455189048</v>
      </c>
      <c r="Z205" s="21">
        <f t="shared" si="29"/>
        <v>-498.51865463164228</v>
      </c>
      <c r="AA205" s="21">
        <f t="shared" si="29"/>
        <v>-516.39472804091122</v>
      </c>
      <c r="AB205" s="21">
        <f t="shared" si="29"/>
        <v>-533.99388742507801</v>
      </c>
      <c r="AC205" s="21">
        <f t="shared" si="29"/>
        <v>-551.3272877065757</v>
      </c>
      <c r="AD205" s="21">
        <f t="shared" si="29"/>
        <v>-568.49852171075781</v>
      </c>
      <c r="AE205" s="21">
        <f t="shared" si="29"/>
        <v>-585.51152415088484</v>
      </c>
      <c r="AF205" s="21">
        <f t="shared" si="29"/>
        <v>-602.36983962998943</v>
      </c>
      <c r="AG205" s="21">
        <f t="shared" si="29"/>
        <v>-619.07679317826467</v>
      </c>
      <c r="AH205" s="21">
        <f t="shared" si="29"/>
        <v>-635.63569925197237</v>
      </c>
      <c r="AI205" s="21">
        <f t="shared" si="29"/>
        <v>-652.05014175010683</v>
      </c>
      <c r="AJ205" s="21">
        <f t="shared" si="29"/>
        <v>-668.39920998014145</v>
      </c>
      <c r="AK205" s="21">
        <f t="shared" si="29"/>
        <v>-684.68515660294702</v>
      </c>
      <c r="AL205" s="21">
        <f t="shared" si="29"/>
        <v>-700.91025745583329</v>
      </c>
      <c r="AM205" s="21">
        <f t="shared" si="29"/>
        <v>-717.07682171506599</v>
      </c>
      <c r="AN205" s="21">
        <f t="shared" si="29"/>
        <v>-733.18717385278603</v>
      </c>
      <c r="AO205" s="21">
        <f t="shared" si="29"/>
        <v>-749.24363094761486</v>
      </c>
      <c r="AP205" s="21">
        <f t="shared" si="29"/>
        <v>-765.24852290586193</v>
      </c>
      <c r="AQ205" s="21">
        <f t="shared" si="29"/>
        <v>-781.20419488528955</v>
      </c>
      <c r="AR205" s="21">
        <f t="shared" si="29"/>
        <v>-797.11300409517412</v>
      </c>
      <c r="AS205" s="21">
        <f t="shared" si="29"/>
        <v>-812.97731765539368</v>
      </c>
      <c r="AT205" s="21">
        <f t="shared" si="29"/>
        <v>-828.79951354343768</v>
      </c>
      <c r="AU205" s="21">
        <f t="shared" si="29"/>
        <v>-844.58198272820187</v>
      </c>
      <c r="AV205" s="21">
        <f t="shared" si="29"/>
        <v>-860.32712886097715</v>
      </c>
      <c r="AW205" s="21">
        <f t="shared" si="29"/>
        <v>-876.0373680761279</v>
      </c>
      <c r="AX205" s="21">
        <f t="shared" si="29"/>
        <v>-891.71512943055507</v>
      </c>
      <c r="AY205" s="21">
        <f t="shared" si="29"/>
        <v>-907.36285545946112</v>
      </c>
      <c r="AZ205" s="21">
        <f t="shared" si="29"/>
        <v>-922.98300261520217</v>
      </c>
      <c r="BA205" s="21">
        <f t="shared" si="29"/>
        <v>-938.57804149422896</v>
      </c>
      <c r="BB205" s="21">
        <f t="shared" si="29"/>
        <v>-954.1484066815475</v>
      </c>
    </row>
    <row r="206" spans="1:54" outlineLevel="2">
      <c r="A206" s="429"/>
      <c r="B206" s="150" t="s">
        <v>506</v>
      </c>
      <c r="C206" s="19"/>
      <c r="D206" s="135" t="s">
        <v>391</v>
      </c>
      <c r="E206" s="21">
        <f>E202</f>
        <v>-47.298441280453979</v>
      </c>
      <c r="F206" s="21">
        <f t="shared" si="30"/>
        <v>-93.828960727946765</v>
      </c>
      <c r="G206" s="21">
        <f t="shared" si="29"/>
        <v>-139.58643968081685</v>
      </c>
      <c r="H206" s="21">
        <f t="shared" si="29"/>
        <v>-184.57057129263089</v>
      </c>
      <c r="I206" s="21">
        <f t="shared" si="29"/>
        <v>-228.77765128612421</v>
      </c>
      <c r="J206" s="21">
        <f t="shared" si="29"/>
        <v>-272.0141312074627</v>
      </c>
      <c r="K206" s="21">
        <f t="shared" si="29"/>
        <v>-314.38831606323112</v>
      </c>
      <c r="L206" s="21">
        <f t="shared" si="29"/>
        <v>-355.94155281128036</v>
      </c>
      <c r="M206" s="21">
        <f t="shared" si="29"/>
        <v>-396.71312866452962</v>
      </c>
      <c r="N206" s="21">
        <f t="shared" si="29"/>
        <v>-436.74037404257274</v>
      </c>
      <c r="O206" s="21">
        <f t="shared" si="29"/>
        <v>-476.0587606744736</v>
      </c>
      <c r="P206" s="21">
        <f t="shared" si="29"/>
        <v>-514.70199518203015</v>
      </c>
      <c r="Q206" s="21">
        <f t="shared" si="29"/>
        <v>-552.70210814065888</v>
      </c>
      <c r="R206" s="21">
        <f t="shared" si="29"/>
        <v>-590.08953902132794</v>
      </c>
      <c r="S206" s="21">
        <f t="shared" si="29"/>
        <v>-626.88781031059796</v>
      </c>
      <c r="T206" s="21">
        <f t="shared" si="29"/>
        <v>-663.12449846790082</v>
      </c>
      <c r="U206" s="21">
        <f t="shared" si="29"/>
        <v>-698.82581840782461</v>
      </c>
      <c r="V206" s="21">
        <f t="shared" si="29"/>
        <v>-734.01669346765664</v>
      </c>
      <c r="W206" s="21">
        <f t="shared" si="29"/>
        <v>-768.72082189584478</v>
      </c>
      <c r="X206" s="21">
        <f t="shared" si="29"/>
        <v>-802.96074031932176</v>
      </c>
      <c r="Y206" s="21">
        <f t="shared" si="29"/>
        <v>-836.7578840334744</v>
      </c>
      <c r="Z206" s="21">
        <f t="shared" si="29"/>
        <v>-870.13264446629728</v>
      </c>
      <c r="AA206" s="21">
        <f t="shared" si="29"/>
        <v>-903.1044239165318</v>
      </c>
      <c r="AB206" s="21">
        <f t="shared" si="29"/>
        <v>-935.69168753961139</v>
      </c>
      <c r="AC206" s="21">
        <f t="shared" si="29"/>
        <v>-967.89765792492381</v>
      </c>
      <c r="AD206" s="21">
        <f t="shared" si="29"/>
        <v>-999.82649717810648</v>
      </c>
      <c r="AE206" s="21">
        <f t="shared" si="29"/>
        <v>-1031.4817909070271</v>
      </c>
      <c r="AF206" s="21">
        <f t="shared" si="29"/>
        <v>-1062.8661499467057</v>
      </c>
      <c r="AG206" s="21">
        <f t="shared" si="29"/>
        <v>-1093.9817152257394</v>
      </c>
      <c r="AH206" s="21">
        <f t="shared" si="29"/>
        <v>-1124.830778217392</v>
      </c>
      <c r="AI206" s="21">
        <f t="shared" si="29"/>
        <v>-1155.4166146600101</v>
      </c>
      <c r="AJ206" s="21">
        <f t="shared" si="29"/>
        <v>-1185.8860465199471</v>
      </c>
      <c r="AK206" s="21">
        <f t="shared" si="29"/>
        <v>-1216.2400465234925</v>
      </c>
      <c r="AL206" s="21">
        <f t="shared" si="29"/>
        <v>-1246.4797320183818</v>
      </c>
      <c r="AM206" s="21">
        <f t="shared" si="29"/>
        <v>-1276.606392283767</v>
      </c>
      <c r="AN206" s="21">
        <f t="shared" si="29"/>
        <v>-1306.621431009163</v>
      </c>
      <c r="AO206" s="21">
        <f t="shared" si="29"/>
        <v>-1336.5262951063335</v>
      </c>
      <c r="AP206" s="21">
        <f t="shared" si="29"/>
        <v>-1366.3225322167302</v>
      </c>
      <c r="AQ206" s="21">
        <f t="shared" si="29"/>
        <v>-1396.0117948376687</v>
      </c>
      <c r="AR206" s="21">
        <f t="shared" si="29"/>
        <v>-1425.5958276524057</v>
      </c>
      <c r="AS206" s="21">
        <f t="shared" si="29"/>
        <v>-1455.0764580687189</v>
      </c>
      <c r="AT206" s="21">
        <f t="shared" si="29"/>
        <v>-1484.4555961495864</v>
      </c>
      <c r="AU206" s="21">
        <f t="shared" si="29"/>
        <v>-1513.7352380222901</v>
      </c>
      <c r="AV206" s="21">
        <f t="shared" si="29"/>
        <v>-1542.9174620242379</v>
      </c>
      <c r="AW206" s="21">
        <f t="shared" si="29"/>
        <v>-1572.004425297549</v>
      </c>
      <c r="AX206" s="21">
        <f t="shared" si="29"/>
        <v>-1600.9983622136619</v>
      </c>
      <c r="AY206" s="21">
        <f t="shared" si="29"/>
        <v>-1629.9015832829377</v>
      </c>
      <c r="AZ206" s="21">
        <f t="shared" si="29"/>
        <v>-1658.7164736258444</v>
      </c>
      <c r="BA206" s="21">
        <f t="shared" si="29"/>
        <v>-1687.4454909877632</v>
      </c>
      <c r="BB206" s="21">
        <f t="shared" si="29"/>
        <v>-1716.087868088413</v>
      </c>
    </row>
    <row r="207" spans="1:54" outlineLevel="1">
      <c r="B207" s="150"/>
      <c r="C207" s="19"/>
      <c r="D207" s="19"/>
      <c r="E207" s="15"/>
    </row>
    <row r="208" spans="1:54" outlineLevel="1">
      <c r="A208" s="4" t="s">
        <v>565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493</v>
      </c>
      <c r="B210" s="150" t="s">
        <v>566</v>
      </c>
      <c r="C210" s="19"/>
      <c r="D210" s="135" t="s">
        <v>391</v>
      </c>
      <c r="E210" s="21">
        <f>E190-Baseline!E190</f>
        <v>-0.16105491594753824</v>
      </c>
      <c r="F210" s="21">
        <f>F190-Baseline!F190</f>
        <v>-1.1570669388344688</v>
      </c>
      <c r="G210" s="21">
        <f>G190-Baseline!G190</f>
        <v>-2.1219759605070898</v>
      </c>
      <c r="H210" s="21">
        <f>H190-Baseline!H190</f>
        <v>-3.0631343426339974</v>
      </c>
      <c r="I210" s="21">
        <f>I190-Baseline!I190</f>
        <v>-3.9797629222180442</v>
      </c>
      <c r="J210" s="21">
        <f>J190-Baseline!J190</f>
        <v>-4.684719296577958</v>
      </c>
      <c r="K210" s="21">
        <f>K190-Baseline!K190</f>
        <v>-4.2276945491882927</v>
      </c>
      <c r="L210" s="21">
        <f>L190-Baseline!L190</f>
        <v>-3.8027042816339813</v>
      </c>
      <c r="M210" s="21">
        <f>M190-Baseline!M190</f>
        <v>-3.4078853501197437</v>
      </c>
      <c r="N210" s="21">
        <f>N190-Baseline!N190</f>
        <v>-3.0414713998011864</v>
      </c>
      <c r="O210" s="21">
        <f>O190-Baseline!O190</f>
        <v>-2.7017881986147789</v>
      </c>
      <c r="P210" s="21">
        <f>P190-Baseline!P190</f>
        <v>-2.3872491844874499</v>
      </c>
      <c r="Q210" s="21">
        <f>Q190-Baseline!Q190</f>
        <v>-2.0963512165437086</v>
      </c>
      <c r="R210" s="21">
        <f>R190-Baseline!R190</f>
        <v>-1.8276705213283848</v>
      </c>
      <c r="S210" s="21">
        <f>S190-Baseline!S190</f>
        <v>-1.5798588254466723</v>
      </c>
      <c r="T210" s="21">
        <f>T190-Baseline!T190</f>
        <v>-1.351639666390704</v>
      </c>
      <c r="U210" s="21">
        <f>U190-Baseline!U190</f>
        <v>-1.1418048736741182</v>
      </c>
      <c r="V210" s="21">
        <f>V190-Baseline!V190</f>
        <v>-0.94921121273363485</v>
      </c>
      <c r="W210" s="21">
        <f>W190-Baseline!W190</f>
        <v>-0.7727771843800485</v>
      </c>
      <c r="X210" s="21">
        <f>X190-Baseline!X190</f>
        <v>-0.61147997289097078</v>
      </c>
      <c r="Y210" s="21">
        <f>Y190-Baseline!Y190</f>
        <v>-0.46435253613456401</v>
      </c>
      <c r="Z210" s="21">
        <f>Z190-Baseline!Z190</f>
        <v>-0.33048083139800633</v>
      </c>
      <c r="AA210" s="21">
        <f>AA190-Baseline!AA190</f>
        <v>-0.20900117086696571</v>
      </c>
      <c r="AB210" s="21">
        <f>AB190-Baseline!AB190</f>
        <v>-9.9097700963515709E-2</v>
      </c>
      <c r="AC210" s="21">
        <f>AC190-Baseline!AC190</f>
        <v>5.1427011121587003E-17</v>
      </c>
      <c r="AD210" s="21">
        <f>AD190-Baseline!AD190</f>
        <v>4.9687933450808708E-17</v>
      </c>
      <c r="AE210" s="21">
        <f>AE190-Baseline!AE190</f>
        <v>4.8007665169863481E-17</v>
      </c>
      <c r="AF210" s="21">
        <f>AF190-Baseline!AF190</f>
        <v>4.6384217555423654E-17</v>
      </c>
      <c r="AG210" s="21">
        <f>AG190-Baseline!AG190</f>
        <v>4.4815669135675031E-17</v>
      </c>
      <c r="AH210" s="21">
        <f>AH190-Baseline!AH190</f>
        <v>4.330016341611115E-17</v>
      </c>
      <c r="AI210" s="21">
        <f>AI190-Baseline!AI190</f>
        <v>4.1835906682232991E-17</v>
      </c>
      <c r="AJ210" s="21">
        <f>AJ190-Baseline!AJ190</f>
        <v>4.0617385128381545E-17</v>
      </c>
      <c r="AK210" s="21">
        <f>AK190-Baseline!AK190</f>
        <v>3.9434354493574317E-17</v>
      </c>
      <c r="AL210" s="21">
        <f>AL190-Baseline!AL190</f>
        <v>3.8285781061722633E-17</v>
      </c>
      <c r="AM210" s="21">
        <f>AM190-Baseline!AM190</f>
        <v>3.7170661224973431E-17</v>
      </c>
      <c r="AN210" s="21">
        <f>AN190-Baseline!AN190</f>
        <v>3.6088020606770321E-17</v>
      </c>
      <c r="AO210" s="21">
        <f>AO190-Baseline!AO190</f>
        <v>3.5036913210456623E-17</v>
      </c>
      <c r="AP210" s="21">
        <f>AP190-Baseline!AP190</f>
        <v>3.4016420592676332E-17</v>
      </c>
      <c r="AQ210" s="21">
        <f>AQ190-Baseline!AQ190</f>
        <v>3.3025651060850806E-17</v>
      </c>
      <c r="AR210" s="21">
        <f>AR190-Baseline!AR190</f>
        <v>3.2063738894029912E-17</v>
      </c>
      <c r="AS210" s="21">
        <f>AS190-Baseline!AS190</f>
        <v>3.1129843586436807E-17</v>
      </c>
      <c r="AT210" s="21">
        <f>AT190-Baseline!AT190</f>
        <v>3.0223149113045444E-17</v>
      </c>
      <c r="AU210" s="21">
        <f>AU190-Baseline!AU190</f>
        <v>2.934286321654898E-17</v>
      </c>
      <c r="AV210" s="21">
        <f>AV190-Baseline!AV190</f>
        <v>2.8488216715096091E-17</v>
      </c>
      <c r="AW210" s="21">
        <f>AW190-Baseline!AW190</f>
        <v>2.765846283019038E-17</v>
      </c>
      <c r="AX210" s="21">
        <f>AX190-Baseline!AX190</f>
        <v>2.6852876534165418E-17</v>
      </c>
      <c r="AY210" s="21">
        <f>AY190-Baseline!AY190</f>
        <v>2.6070753916665451E-17</v>
      </c>
      <c r="AZ210" s="21">
        <f>AZ190-Baseline!AZ190</f>
        <v>2.531141156957811E-17</v>
      </c>
      <c r="BA210" s="21">
        <f>BA190-Baseline!BA190</f>
        <v>2.4574185989881661E-17</v>
      </c>
      <c r="BB210" s="21">
        <f>BB190-Baseline!BB190</f>
        <v>2.3858432999885104E-17</v>
      </c>
    </row>
    <row r="211" spans="1:54" outlineLevel="2">
      <c r="A211" s="478"/>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564</v>
      </c>
      <c r="C212" s="19"/>
      <c r="D212" s="135" t="s">
        <v>391</v>
      </c>
      <c r="E212" s="21">
        <f>E192-Baseline!E192</f>
        <v>0</v>
      </c>
      <c r="F212" s="21">
        <f>F77*F186-Baseline!F77*Baseline!F186</f>
        <v>0.10182548863268837</v>
      </c>
      <c r="G212" s="21">
        <f>G77*G186-Baseline!G77*Baseline!G186</f>
        <v>0.19919706280192573</v>
      </c>
      <c r="H212" s="21">
        <f>H77*H186-Baseline!H77*Baseline!H186</f>
        <v>0.29227627663406563</v>
      </c>
      <c r="I212" s="21">
        <f>I77*I186-Baseline!I77*Baseline!I186</f>
        <v>0.38121951816391997</v>
      </c>
      <c r="J212" s="21">
        <f>J77*J186-Baseline!J77*Baseline!J186</f>
        <v>0.46617816216321106</v>
      </c>
      <c r="K212" s="21">
        <f>K77*K186-Baseline!K77*Baseline!K186</f>
        <v>0.45608226789697337</v>
      </c>
      <c r="L212" s="21">
        <f>L77*L186-Baseline!L77*Baseline!L186</f>
        <v>0.44623071040117646</v>
      </c>
      <c r="M212" s="21">
        <f>M77*M186-Baseline!M77*Baseline!M186</f>
        <v>0.43661762740118615</v>
      </c>
      <c r="N212" s="21">
        <f>N77*N186-Baseline!N77*Baseline!N186</f>
        <v>0.42723729902413332</v>
      </c>
      <c r="O212" s="21">
        <f>O77*O186-Baseline!O77*Baseline!O186</f>
        <v>0.41808414273468841</v>
      </c>
      <c r="P212" s="21">
        <f>P77*P186-Baseline!P77*Baseline!P186</f>
        <v>0.40915271012226118</v>
      </c>
      <c r="Q212" s="21">
        <f>Q77*Q186-Baseline!Q77*Baseline!Q186</f>
        <v>0.40043768217063791</v>
      </c>
      <c r="R212" s="21">
        <f>R77*R186-Baseline!R77*Baseline!R186</f>
        <v>0.39193386962579035</v>
      </c>
      <c r="S212" s="21">
        <f>S77*S186-Baseline!S77*Baseline!S186</f>
        <v>0.38363620755785632</v>
      </c>
      <c r="T212" s="21">
        <f>T77*T186-Baseline!T77*Baseline!T186</f>
        <v>0.37553975125179795</v>
      </c>
      <c r="U212" s="21">
        <f>U77*U186-Baseline!U77*Baseline!U186</f>
        <v>0.36763967577853141</v>
      </c>
      <c r="V212" s="21">
        <f>V77*V186-Baseline!V77*Baseline!V186</f>
        <v>0.35993127255399937</v>
      </c>
      <c r="W212" s="21">
        <f>W77*W186-Baseline!W77*Baseline!W186</f>
        <v>0.35240994517081004</v>
      </c>
      <c r="X212" s="21">
        <f>X77*X186-Baseline!X77*Baseline!X186</f>
        <v>0.34507120860663942</v>
      </c>
      <c r="Y212" s="21">
        <f>Y77*Y186-Baseline!Y77*Baseline!Y186</f>
        <v>0.33791068425746862</v>
      </c>
      <c r="Z212" s="21">
        <f>Z77*Z186-Baseline!Z77*Baseline!Z186</f>
        <v>0.33092409977527892</v>
      </c>
      <c r="AA212" s="21">
        <f>AA77*AA186-Baseline!AA77*Baseline!AA186</f>
        <v>0.3241072848832931</v>
      </c>
      <c r="AB212" s="21">
        <f>AB77*AB186-Baseline!AB77*Baseline!AB186</f>
        <v>0.3174561698637306</v>
      </c>
      <c r="AC212" s="21">
        <f>AC77*AC186-Baseline!AC77*Baseline!AC186</f>
        <v>0.31096678251418131</v>
      </c>
      <c r="AD212" s="21">
        <f>AD77*AD186-Baseline!AD77*Baseline!AD186</f>
        <v>0.30463524582971502</v>
      </c>
      <c r="AE212" s="21">
        <f>AE77*AE186-Baseline!AE77*Baseline!AE186</f>
        <v>0.29845777656994121</v>
      </c>
      <c r="AF212" s="21">
        <f>AF77*AF186-Baseline!AF77*Baseline!AF186</f>
        <v>0.29243068124543314</v>
      </c>
      <c r="AG212" s="21">
        <f>AG77*AG186-Baseline!AG77*Baseline!AG186</f>
        <v>0.28655035614384938</v>
      </c>
      <c r="AH212" s="21">
        <f>AH77*AH186-Baseline!AH77*Baseline!AH186</f>
        <v>0.28081328384064985</v>
      </c>
      <c r="AI212" s="21">
        <f>AI77*AI186-Baseline!AI77*Baseline!AI186</f>
        <v>0.27521603099788106</v>
      </c>
      <c r="AJ212" s="21">
        <f>AJ77*AJ186-Baseline!AJ77*Baseline!AJ186</f>
        <v>0.27106473841625678</v>
      </c>
      <c r="AK212" s="21">
        <f>AK77*AK186-Baseline!AK77*Baseline!AK186</f>
        <v>0.26700115180410156</v>
      </c>
      <c r="AL212" s="21">
        <f>AL77*AL186-Baseline!AL77*Baseline!AL186</f>
        <v>0.26302363471415857</v>
      </c>
      <c r="AM212" s="21">
        <f>AM77*AM186-Baseline!AM77*Baseline!AM186</f>
        <v>0.25913058325788141</v>
      </c>
      <c r="AN212" s="21">
        <f>AN77*AN186-Baseline!AN77*Baseline!AN186</f>
        <v>0.25532042459144555</v>
      </c>
      <c r="AO212" s="21">
        <f>AO77*AO186-Baseline!AO77*Baseline!AO186</f>
        <v>0.25159161614048764</v>
      </c>
      <c r="AP212" s="21">
        <f>AP77*AP186-Baseline!AP77*Baseline!AP186</f>
        <v>0.24794264608016192</v>
      </c>
      <c r="AQ212" s="21">
        <f>AQ77*AQ186-Baseline!AQ77*Baseline!AQ186</f>
        <v>0.24437203206971181</v>
      </c>
      <c r="AR212" s="21">
        <f>AR77*AR186-Baseline!AR77*Baseline!AR186</f>
        <v>0.24087832021855093</v>
      </c>
      <c r="AS212" s="21">
        <f>AS77*AS186-Baseline!AS77*Baseline!AS186</f>
        <v>0.23746008584026779</v>
      </c>
      <c r="AT212" s="21">
        <f>AT77*AT186-Baseline!AT77*Baseline!AT186</f>
        <v>0.23411593099608763</v>
      </c>
      <c r="AU212" s="21">
        <f>AU77*AU186-Baseline!AU77*Baseline!AU186</f>
        <v>0.23084448659184842</v>
      </c>
      <c r="AV212" s="21">
        <f>AV77*AV186-Baseline!AV77*Baseline!AV186</f>
        <v>0.22764440901851413</v>
      </c>
      <c r="AW212" s="21">
        <f>AW77*AW186-Baseline!AW77*Baseline!AW186</f>
        <v>0.22451438142597957</v>
      </c>
      <c r="AX212" s="21">
        <f>AX77*AX186-Baseline!AX77*Baseline!AX186</f>
        <v>0.22145311289164127</v>
      </c>
      <c r="AY212" s="21">
        <f>AY77*AY186-Baseline!AY77*Baseline!AY186</f>
        <v>0.21845933788203831</v>
      </c>
      <c r="AZ212" s="21">
        <f>AZ77*AZ186-Baseline!AZ77*Baseline!AZ186</f>
        <v>0.21553181514167319</v>
      </c>
      <c r="BA212" s="21">
        <f>BA77*BA186-Baseline!BA77*Baseline!BA186</f>
        <v>0.2126693281684684</v>
      </c>
      <c r="BB212" s="21">
        <f>BB77*BB186-Baseline!BB77*Baseline!BB186</f>
        <v>0.2098441872239325</v>
      </c>
    </row>
    <row r="213" spans="1:54" outlineLevel="2">
      <c r="A213" s="478"/>
      <c r="B213" s="150" t="s">
        <v>496</v>
      </c>
      <c r="C213" s="19"/>
      <c r="D213" s="135" t="s">
        <v>391</v>
      </c>
      <c r="E213" s="21">
        <f>E193-Baseline!E193</f>
        <v>0</v>
      </c>
      <c r="F213" s="21">
        <f>F193-Baseline!F193</f>
        <v>0.61794764745340913</v>
      </c>
      <c r="G213" s="21">
        <f>G193-Baseline!G193</f>
        <v>1.2257730693701951</v>
      </c>
      <c r="H213" s="21">
        <f>H193-Baseline!H193</f>
        <v>1.823350010187422</v>
      </c>
      <c r="I213" s="21">
        <f>I193-Baseline!I193</f>
        <v>2.4186635721066629</v>
      </c>
      <c r="J213" s="21">
        <f>J193-Baseline!J193</f>
        <v>3.0071469846509622</v>
      </c>
      <c r="K213" s="21">
        <f>K193-Baseline!K193</f>
        <v>2.9807328324272149</v>
      </c>
      <c r="L213" s="21">
        <f>L193-Baseline!L193</f>
        <v>2.9636911323493926</v>
      </c>
      <c r="M213" s="21">
        <f>M193-Baseline!M193</f>
        <v>2.9461681661179817</v>
      </c>
      <c r="N213" s="21">
        <f>N193-Baseline!N193</f>
        <v>2.9191349978022174</v>
      </c>
      <c r="O213" s="21">
        <f>O193-Baseline!O193</f>
        <v>2.9009523525380381</v>
      </c>
      <c r="P213" s="21">
        <f>P193-Baseline!P193</f>
        <v>2.8823894738947509</v>
      </c>
      <c r="Q213" s="21">
        <f>Q193-Baseline!Q193</f>
        <v>2.863478898273037</v>
      </c>
      <c r="R213" s="21">
        <f>R193-Baseline!R193</f>
        <v>2.8525683723143835</v>
      </c>
      <c r="S213" s="21">
        <f>S193-Baseline!S193</f>
        <v>2.8328787084215428</v>
      </c>
      <c r="T213" s="21">
        <f>T193-Baseline!T193</f>
        <v>2.8129354540685938</v>
      </c>
      <c r="U213" s="21">
        <f>U193-Baseline!U193</f>
        <v>2.792765998197547</v>
      </c>
      <c r="V213" s="21">
        <f>V193-Baseline!V193</f>
        <v>2.7800340344215311</v>
      </c>
      <c r="W213" s="21">
        <f>W193-Baseline!W193</f>
        <v>2.7593301690382415</v>
      </c>
      <c r="X213" s="21">
        <f>X193-Baseline!X193</f>
        <v>2.7458015127083772</v>
      </c>
      <c r="Y213" s="21">
        <f>Y193-Baseline!Y193</f>
        <v>2.7246747534541047</v>
      </c>
      <c r="Z213" s="21">
        <f>Z193-Baseline!Z193</f>
        <v>2.7104715180810128</v>
      </c>
      <c r="AA213" s="21">
        <f>AA193-Baseline!AA193</f>
        <v>2.6959014167437321</v>
      </c>
      <c r="AB213" s="21">
        <f>AB193-Baseline!AB193</f>
        <v>2.6809949224502514</v>
      </c>
      <c r="AC213" s="21">
        <f>AC193-Baseline!AC193</f>
        <v>2.6642730502463934</v>
      </c>
      <c r="AD213" s="21">
        <f>AD193-Baseline!AD193</f>
        <v>2.6476764744975849</v>
      </c>
      <c r="AE213" s="21">
        <f>AE193-Baseline!AE193</f>
        <v>2.6314948000681095</v>
      </c>
      <c r="AF213" s="21">
        <f>AF193-Baseline!AF193</f>
        <v>2.614902754584902</v>
      </c>
      <c r="AG213" s="21">
        <f>AG193-Baseline!AG193</f>
        <v>2.5980083311432605</v>
      </c>
      <c r="AH213" s="21">
        <f>AH193-Baseline!AH193</f>
        <v>2.5809318754152031</v>
      </c>
      <c r="AI213" s="21">
        <f>AI193-Baseline!AI193</f>
        <v>2.5638240823193126</v>
      </c>
      <c r="AJ213" s="21">
        <f>AJ193-Baseline!AJ193</f>
        <v>2.5589828647369668</v>
      </c>
      <c r="AK213" s="21">
        <f>AK193-Baseline!AK193</f>
        <v>2.553905276238666</v>
      </c>
      <c r="AL213" s="21">
        <f>AL193-Baseline!AL193</f>
        <v>2.5486450398235814</v>
      </c>
      <c r="AM213" s="21">
        <f>AM193-Baseline!AM193</f>
        <v>2.5432318781827057</v>
      </c>
      <c r="AN213" s="21">
        <f>AN193-Baseline!AN193</f>
        <v>2.5376779334042396</v>
      </c>
      <c r="AO213" s="21">
        <f>AO193-Baseline!AO193</f>
        <v>2.5319877826540562</v>
      </c>
      <c r="AP213" s="21">
        <f>AP193-Baseline!AP193</f>
        <v>2.5261783319963254</v>
      </c>
      <c r="AQ213" s="21">
        <f>AQ193-Baseline!AQ193</f>
        <v>2.5202687961836183</v>
      </c>
      <c r="AR213" s="21">
        <f>AR193-Baseline!AR193</f>
        <v>2.514272635872894</v>
      </c>
      <c r="AS213" s="21">
        <f>AS193-Baseline!AS193</f>
        <v>2.5082021088674136</v>
      </c>
      <c r="AT213" s="21">
        <f>AT193-Baseline!AT193</f>
        <v>2.5020702510013031</v>
      </c>
      <c r="AU213" s="21">
        <f>AU193-Baseline!AU193</f>
        <v>2.4958906934579197</v>
      </c>
      <c r="AV213" s="21">
        <f>AV193-Baseline!AV193</f>
        <v>2.4896760964165452</v>
      </c>
      <c r="AW213" s="21">
        <f>AW193-Baseline!AW193</f>
        <v>2.4834383040992396</v>
      </c>
      <c r="AX213" s="21">
        <f>AX193-Baseline!AX193</f>
        <v>2.4771890022001788</v>
      </c>
      <c r="AY213" s="21">
        <f>AY193-Baseline!AY193</f>
        <v>2.4709396831033619</v>
      </c>
      <c r="AZ213" s="21">
        <f>AZ193-Baseline!AZ193</f>
        <v>2.4647014542407515</v>
      </c>
      <c r="BA213" s="21">
        <f>BA193-Baseline!BA193</f>
        <v>2.4584850023276452</v>
      </c>
      <c r="BB213" s="21">
        <f>BB193-Baseline!BB193</f>
        <v>2.451991079431517</v>
      </c>
    </row>
    <row r="214" spans="1:54" outlineLevel="2">
      <c r="A214" s="478"/>
      <c r="B214" s="150" t="s">
        <v>497</v>
      </c>
      <c r="C214" s="19"/>
      <c r="D214" s="135" t="s">
        <v>391</v>
      </c>
      <c r="E214" s="21">
        <f>E194-Baseline!E194</f>
        <v>0</v>
      </c>
      <c r="F214" s="21">
        <f>F194-Baseline!F194</f>
        <v>0.30868287063920086</v>
      </c>
      <c r="G214" s="21">
        <f>G194-Baseline!G194</f>
        <v>0.6130596421620762</v>
      </c>
      <c r="H214" s="21">
        <f>H194-Baseline!H194</f>
        <v>0.91322361346858649</v>
      </c>
      <c r="I214" s="21">
        <f>I194-Baseline!I194</f>
        <v>1.2092677311056317</v>
      </c>
      <c r="J214" s="21">
        <f>J194-Baseline!J194</f>
        <v>1.5012846043764991</v>
      </c>
      <c r="K214" s="21">
        <f>K194-Baseline!K194</f>
        <v>1.4911387715112401</v>
      </c>
      <c r="L214" s="21">
        <f>L194-Baseline!L194</f>
        <v>1.4811467855645262</v>
      </c>
      <c r="M214" s="21">
        <f>M194-Baseline!M194</f>
        <v>1.4713082811233296</v>
      </c>
      <c r="N214" s="21">
        <f>N194-Baseline!N194</f>
        <v>1.4616229189665724</v>
      </c>
      <c r="O214" s="21">
        <f>O194-Baseline!O194</f>
        <v>1.4520903814863502</v>
      </c>
      <c r="P214" s="21">
        <f>P194-Baseline!P194</f>
        <v>1.4427103737334335</v>
      </c>
      <c r="Q214" s="21">
        <f>Q194-Baseline!Q194</f>
        <v>1.4334826169819017</v>
      </c>
      <c r="R214" s="21">
        <f>R194-Baseline!R194</f>
        <v>1.4244068610122156</v>
      </c>
      <c r="S214" s="21">
        <f>S194-Baseline!S194</f>
        <v>1.4151643935407225</v>
      </c>
      <c r="T214" s="21">
        <f>T194-Baseline!T194</f>
        <v>1.4060775051532444</v>
      </c>
      <c r="U214" s="21">
        <f>U194-Baseline!U194</f>
        <v>1.3971459063194622</v>
      </c>
      <c r="V214" s="21">
        <f>V194-Baseline!V194</f>
        <v>1.3883693338083178</v>
      </c>
      <c r="W214" s="21">
        <f>W194-Baseline!W194</f>
        <v>1.3797475406328736</v>
      </c>
      <c r="X214" s="21">
        <f>X194-Baseline!X194</f>
        <v>1.3712803095099355</v>
      </c>
      <c r="Y214" s="21">
        <f>Y194-Baseline!Y194</f>
        <v>1.3629674398382967</v>
      </c>
      <c r="Z214" s="21">
        <f>Z194-Baseline!Z194</f>
        <v>1.3548087586603748</v>
      </c>
      <c r="AA214" s="21">
        <f>AA194-Baseline!AA194</f>
        <v>1.3468041139901263</v>
      </c>
      <c r="AB214" s="21">
        <f>AB194-Baseline!AB194</f>
        <v>1.3389533805956981</v>
      </c>
      <c r="AC214" s="21">
        <f>AC194-Baseline!AC194</f>
        <v>1.3304003827536279</v>
      </c>
      <c r="AD214" s="21">
        <f>AD194-Baseline!AD194</f>
        <v>1.3219035867478164</v>
      </c>
      <c r="AE214" s="21">
        <f>AE194-Baseline!AE194</f>
        <v>1.313380580792086</v>
      </c>
      <c r="AF214" s="21">
        <f>AF194-Baseline!AF194</f>
        <v>1.3047784513758254</v>
      </c>
      <c r="AG214" s="21">
        <f>AG194-Baseline!AG194</f>
        <v>1.2960740417916554</v>
      </c>
      <c r="AH214" s="21">
        <f>AH194-Baseline!AH194</f>
        <v>1.2872810956117249</v>
      </c>
      <c r="AI214" s="21">
        <f>AI194-Baseline!AI194</f>
        <v>1.2784633553176441</v>
      </c>
      <c r="AJ214" s="21">
        <f>AJ194-Baseline!AJ194</f>
        <v>1.2757677862636969</v>
      </c>
      <c r="AK214" s="21">
        <f>AK194-Baseline!AK194</f>
        <v>1.2729772127333217</v>
      </c>
      <c r="AL214" s="21">
        <f>AL194-Baseline!AL194</f>
        <v>1.2701022001801396</v>
      </c>
      <c r="AM214" s="21">
        <f>AM194-Baseline!AM194</f>
        <v>1.2671549113562683</v>
      </c>
      <c r="AN214" s="21">
        <f>AN194-Baseline!AN194</f>
        <v>1.2641439675116901</v>
      </c>
      <c r="AO214" s="21">
        <f>AO194-Baseline!AO194</f>
        <v>1.261073600083316</v>
      </c>
      <c r="AP214" s="21">
        <f>AP194-Baseline!AP194</f>
        <v>1.2579514458374454</v>
      </c>
      <c r="AQ214" s="21">
        <f>AQ194-Baseline!AQ194</f>
        <v>1.2547853216350751</v>
      </c>
      <c r="AR214" s="21">
        <f>AR194-Baseline!AR194</f>
        <v>1.2515822013197626</v>
      </c>
      <c r="AS214" s="21">
        <f>AS194-Baseline!AS194</f>
        <v>1.2483484148110175</v>
      </c>
      <c r="AT214" s="21">
        <f>AT194-Baseline!AT194</f>
        <v>1.2450902116628013</v>
      </c>
      <c r="AU214" s="21">
        <f>AU194-Baseline!AU194</f>
        <v>1.2418139872738134</v>
      </c>
      <c r="AV214" s="21">
        <f>AV194-Baseline!AV194</f>
        <v>1.2385258244244826</v>
      </c>
      <c r="AW214" s="21">
        <f>AW194-Baseline!AW194</f>
        <v>1.2352315340774087</v>
      </c>
      <c r="AX214" s="21">
        <f>AX194-Baseline!AX194</f>
        <v>1.2319367610220571</v>
      </c>
      <c r="AY214" s="21">
        <f>AY194-Baseline!AY194</f>
        <v>1.2286470185378491</v>
      </c>
      <c r="AZ214" s="21">
        <f>AZ194-Baseline!AZ194</f>
        <v>1.2253676537111451</v>
      </c>
      <c r="BA214" s="21">
        <f>BA194-Baseline!BA194</f>
        <v>1.2221038300744587</v>
      </c>
      <c r="BB214" s="21">
        <f>BB194-Baseline!BB194</f>
        <v>1.2187066644280247</v>
      </c>
    </row>
    <row r="215" spans="1:54" outlineLevel="2">
      <c r="A215" s="478"/>
      <c r="B215" s="150" t="s">
        <v>498</v>
      </c>
      <c r="C215" s="19"/>
      <c r="D215" s="135" t="s">
        <v>391</v>
      </c>
      <c r="E215" s="21">
        <f>E195-Baseline!E195</f>
        <v>0</v>
      </c>
      <c r="F215" s="21">
        <f>F195-Baseline!F195</f>
        <v>0.92604861170153185</v>
      </c>
      <c r="G215" s="21">
        <f>G195-Baseline!G195</f>
        <v>1.8391789264862339</v>
      </c>
      <c r="H215" s="21">
        <f>H195-Baseline!H195</f>
        <v>2.7396708404057648</v>
      </c>
      <c r="I215" s="21">
        <f>I195-Baseline!I195</f>
        <v>3.6278031933168933</v>
      </c>
      <c r="J215" s="21">
        <f>J195-Baseline!J195</f>
        <v>4.50385381214031</v>
      </c>
      <c r="K215" s="21">
        <f>K195-Baseline!K195</f>
        <v>4.4734163145337185</v>
      </c>
      <c r="L215" s="21">
        <f>L195-Baseline!L195</f>
        <v>4.4434403566935785</v>
      </c>
      <c r="M215" s="21">
        <f>M195-Baseline!M195</f>
        <v>4.413924842443528</v>
      </c>
      <c r="N215" s="21">
        <f>N195-Baseline!N195</f>
        <v>4.3848687559931534</v>
      </c>
      <c r="O215" s="21">
        <f>O195-Baseline!O195</f>
        <v>4.3562711444590576</v>
      </c>
      <c r="P215" s="21">
        <f>P195-Baseline!P195</f>
        <v>4.3281311220684842</v>
      </c>
      <c r="Q215" s="21">
        <f>Q195-Baseline!Q195</f>
        <v>4.3004478509457016</v>
      </c>
      <c r="R215" s="21">
        <f>R195-Baseline!R195</f>
        <v>4.2732205830366468</v>
      </c>
      <c r="S215" s="21">
        <f>S195-Baseline!S195</f>
        <v>4.2454931798081184</v>
      </c>
      <c r="T215" s="21">
        <f>T195-Baseline!T195</f>
        <v>4.2182325146628656</v>
      </c>
      <c r="U215" s="21">
        <f>U195-Baseline!U195</f>
        <v>4.1914377197384844</v>
      </c>
      <c r="V215" s="21">
        <f>V195-Baseline!V195</f>
        <v>4.1651080006612027</v>
      </c>
      <c r="W215" s="21">
        <f>W195-Baseline!W195</f>
        <v>4.1392426218986209</v>
      </c>
      <c r="X215" s="21">
        <f>X195-Baseline!X195</f>
        <v>4.1138409285298074</v>
      </c>
      <c r="Y215" s="21">
        <f>Y195-Baseline!Y195</f>
        <v>4.0889023195148972</v>
      </c>
      <c r="Z215" s="21">
        <f>Z195-Baseline!Z195</f>
        <v>4.0644262752789295</v>
      </c>
      <c r="AA215" s="21">
        <f>AA195-Baseline!AA195</f>
        <v>4.0404123426581151</v>
      </c>
      <c r="AB215" s="21">
        <f>AB195-Baseline!AB195</f>
        <v>4.0168601417870988</v>
      </c>
      <c r="AC215" s="21">
        <f>AC195-Baseline!AC195</f>
        <v>3.9912011482985932</v>
      </c>
      <c r="AD215" s="21">
        <f>AD195-Baseline!AD195</f>
        <v>3.9657107603225974</v>
      </c>
      <c r="AE215" s="21">
        <f>AE195-Baseline!AE195</f>
        <v>3.9401417425041778</v>
      </c>
      <c r="AF215" s="21">
        <f>AF195-Baseline!AF195</f>
        <v>3.9143353543136961</v>
      </c>
      <c r="AG215" s="21">
        <f>AG195-Baseline!AG195</f>
        <v>3.8882221255083174</v>
      </c>
      <c r="AH215" s="21">
        <f>AH195-Baseline!AH195</f>
        <v>3.8618432869982833</v>
      </c>
      <c r="AI215" s="21">
        <f>AI195-Baseline!AI195</f>
        <v>3.8353900661373359</v>
      </c>
      <c r="AJ215" s="21">
        <f>AJ195-Baseline!AJ195</f>
        <v>3.827303358990811</v>
      </c>
      <c r="AK215" s="21">
        <f>AK195-Baseline!AK195</f>
        <v>3.8189316384100849</v>
      </c>
      <c r="AL215" s="21">
        <f>AL195-Baseline!AL195</f>
        <v>3.8103066007598372</v>
      </c>
      <c r="AM215" s="21">
        <f>AM195-Baseline!AM195</f>
        <v>3.8014647343037105</v>
      </c>
      <c r="AN215" s="21">
        <f>AN195-Baseline!AN195</f>
        <v>3.792431902782365</v>
      </c>
      <c r="AO215" s="21">
        <f>AO195-Baseline!AO195</f>
        <v>3.7832208005083601</v>
      </c>
      <c r="AP215" s="21">
        <f>AP195-Baseline!AP195</f>
        <v>3.7738543377816463</v>
      </c>
      <c r="AQ215" s="21">
        <f>AQ195-Baseline!AQ195</f>
        <v>3.7643559651855867</v>
      </c>
      <c r="AR215" s="21">
        <f>AR195-Baseline!AR195</f>
        <v>3.7547466042505206</v>
      </c>
      <c r="AS215" s="21">
        <f>AS195-Baseline!AS195</f>
        <v>3.7450452447344489</v>
      </c>
      <c r="AT215" s="21">
        <f>AT195-Baseline!AT195</f>
        <v>3.7352706352996741</v>
      </c>
      <c r="AU215" s="21">
        <f>AU195-Baseline!AU195</f>
        <v>3.7254419621423587</v>
      </c>
      <c r="AV215" s="21">
        <f>AV195-Baseline!AV195</f>
        <v>3.7155774736037621</v>
      </c>
      <c r="AW215" s="21">
        <f>AW195-Baseline!AW195</f>
        <v>3.7056946025716115</v>
      </c>
      <c r="AX215" s="21">
        <f>AX195-Baseline!AX195</f>
        <v>3.6958102834143283</v>
      </c>
      <c r="AY215" s="21">
        <f>AY195-Baseline!AY195</f>
        <v>3.6859410559702468</v>
      </c>
      <c r="AZ215" s="21">
        <f>AZ195-Baseline!AZ195</f>
        <v>3.6761029614984224</v>
      </c>
      <c r="BA215" s="21">
        <f>BA195-Baseline!BA195</f>
        <v>3.66631149059641</v>
      </c>
      <c r="BB215" s="21">
        <f>BB195-Baseline!BB195</f>
        <v>3.6561199936648734</v>
      </c>
    </row>
    <row r="216" spans="1:54" outlineLevel="2">
      <c r="A216" s="478"/>
      <c r="B216" s="150" t="s">
        <v>292</v>
      </c>
      <c r="C216" s="19"/>
      <c r="D216" s="135" t="s">
        <v>391</v>
      </c>
      <c r="E216" s="21">
        <f>E196-Baseline!E196</f>
        <v>0</v>
      </c>
      <c r="F216" s="21">
        <f>F196-Baseline!F196</f>
        <v>1.3110462835926873E-3</v>
      </c>
      <c r="G216" s="21">
        <f>G196-Baseline!G196</f>
        <v>5.2637020607203544E-3</v>
      </c>
      <c r="H216" s="21">
        <f>H196-Baseline!H196</f>
        <v>1.3439458116564773E-2</v>
      </c>
      <c r="I216" s="21">
        <f>I196-Baseline!I196</f>
        <v>2.7515464697634662E-2</v>
      </c>
      <c r="J216" s="21">
        <f>J196-Baseline!J196</f>
        <v>4.9269690138820543E-2</v>
      </c>
      <c r="K216" s="21">
        <f>K196-Baseline!K196</f>
        <v>5.0042512605008693E-2</v>
      </c>
      <c r="L216" s="21">
        <f>L196-Baseline!L196</f>
        <v>5.0832456545173876E-2</v>
      </c>
      <c r="M216" s="21">
        <f>M196-Baseline!M196</f>
        <v>5.1639933354862166E-2</v>
      </c>
      <c r="N216" s="21">
        <f>N196-Baseline!N196</f>
        <v>5.2465296533374728E-2</v>
      </c>
      <c r="O216" s="21">
        <f>O196-Baseline!O196</f>
        <v>5.330894093473304E-2</v>
      </c>
      <c r="P216" s="21">
        <f>P196-Baseline!P196</f>
        <v>5.4171277981737598E-2</v>
      </c>
      <c r="Q216" s="21">
        <f>Q196-Baseline!Q196</f>
        <v>5.5052697317266919E-2</v>
      </c>
      <c r="R216" s="21">
        <f>R196-Baseline!R196</f>
        <v>5.595360187248688E-2</v>
      </c>
      <c r="S216" s="21">
        <f>S196-Baseline!S196</f>
        <v>5.6874460486358247E-2</v>
      </c>
      <c r="T216" s="21">
        <f>T196-Baseline!T196</f>
        <v>5.7815639915053452E-2</v>
      </c>
      <c r="U216" s="21">
        <f>U196-Baseline!U196</f>
        <v>5.8777658329346671E-2</v>
      </c>
      <c r="V216" s="21">
        <f>V196-Baseline!V196</f>
        <v>5.9760893099646162E-2</v>
      </c>
      <c r="W216" s="21">
        <f>W196-Baseline!W196</f>
        <v>6.0765864238116585E-2</v>
      </c>
      <c r="X216" s="21">
        <f>X196-Baseline!X196</f>
        <v>6.1793018946276868E-2</v>
      </c>
      <c r="Y216" s="21">
        <f>Y196-Baseline!Y196</f>
        <v>6.2842835146652343E-2</v>
      </c>
      <c r="Z216" s="21">
        <f>Z196-Baseline!Z196</f>
        <v>6.3915817258584084E-2</v>
      </c>
      <c r="AA216" s="21">
        <f>AA196-Baseline!AA196</f>
        <v>6.5012443656715657E-2</v>
      </c>
      <c r="AB216" s="21">
        <f>AB196-Baseline!AB196</f>
        <v>6.6133277815916269E-2</v>
      </c>
      <c r="AC216" s="21">
        <f>AC196-Baseline!AC196</f>
        <v>6.7278787873687795E-2</v>
      </c>
      <c r="AD216" s="21">
        <f>AD196-Baseline!AD196</f>
        <v>6.8449567322644622E-2</v>
      </c>
      <c r="AE216" s="21">
        <f>AE196-Baseline!AE196</f>
        <v>6.9646126098043881E-2</v>
      </c>
      <c r="AF216" s="21">
        <f>AF196-Baseline!AF196</f>
        <v>7.0869029323620047E-2</v>
      </c>
      <c r="AG216" s="21">
        <f>AG196-Baseline!AG196</f>
        <v>7.2118846193538477E-2</v>
      </c>
      <c r="AH216" s="21">
        <f>AH196-Baseline!AH196</f>
        <v>7.3396177350351088E-2</v>
      </c>
      <c r="AI216" s="21">
        <f>AI196-Baseline!AI196</f>
        <v>7.4701620988947726E-2</v>
      </c>
      <c r="AJ216" s="21">
        <f>AJ196-Baseline!AJ196</f>
        <v>7.6196406758615609E-2</v>
      </c>
      <c r="AK216" s="21">
        <f>AK196-Baseline!AK196</f>
        <v>7.7726662014062864E-2</v>
      </c>
      <c r="AL216" s="21">
        <f>AL196-Baseline!AL196</f>
        <v>7.9293198185750757E-2</v>
      </c>
      <c r="AM216" s="21">
        <f>AM196-Baseline!AM196</f>
        <v>8.0896915592119534E-2</v>
      </c>
      <c r="AN216" s="21">
        <f>AN196-Baseline!AN196</f>
        <v>8.2538661459125473E-2</v>
      </c>
      <c r="AO216" s="21">
        <f>AO196-Baseline!AO196</f>
        <v>8.4219363165666472E-2</v>
      </c>
      <c r="AP216" s="21">
        <f>AP196-Baseline!AP196</f>
        <v>8.5939969082780898E-2</v>
      </c>
      <c r="AQ216" s="21">
        <f>AQ196-Baseline!AQ196</f>
        <v>8.7701418158868893E-2</v>
      </c>
      <c r="AR216" s="21">
        <f>AR196-Baseline!AR196</f>
        <v>8.9504689823830308E-2</v>
      </c>
      <c r="AS216" s="21">
        <f>AS196-Baseline!AS196</f>
        <v>9.1350773363598758E-2</v>
      </c>
      <c r="AT216" s="21">
        <f>AT196-Baseline!AT196</f>
        <v>9.3240689616715722E-2</v>
      </c>
      <c r="AU216" s="21">
        <f>AU196-Baseline!AU196</f>
        <v>9.5175510769058613E-2</v>
      </c>
      <c r="AV216" s="21">
        <f>AV196-Baseline!AV196</f>
        <v>9.7156281969726033E-2</v>
      </c>
      <c r="AW216" s="21">
        <f>AW196-Baseline!AW196</f>
        <v>9.9184115702503073E-2</v>
      </c>
      <c r="AX216" s="21">
        <f>AX196-Baseline!AX196</f>
        <v>0.10126014937456485</v>
      </c>
      <c r="AY216" s="21">
        <f>AY196-Baseline!AY196</f>
        <v>0.10338551735482238</v>
      </c>
      <c r="AZ216" s="21">
        <f>AZ196-Baseline!AZ196</f>
        <v>0.10556138306911089</v>
      </c>
      <c r="BA216" s="21">
        <f>BA196-Baseline!BA196</f>
        <v>0.10778897913293428</v>
      </c>
      <c r="BB216" s="21">
        <f>BB196-Baseline!BB196</f>
        <v>0.11006357518836229</v>
      </c>
    </row>
    <row r="217" spans="1:54" outlineLevel="2">
      <c r="A217" s="478"/>
      <c r="B217" s="150" t="s">
        <v>295</v>
      </c>
      <c r="C217" s="19"/>
      <c r="D217" s="135"/>
      <c r="E217" s="21">
        <f>E197-Baseline!E197</f>
        <v>0</v>
      </c>
      <c r="F217" s="21">
        <f>F197-Baseline!F197</f>
        <v>0.23051094000000028</v>
      </c>
      <c r="G217" s="21">
        <f>G197-Baseline!G197</f>
        <v>0.46107656300030442</v>
      </c>
      <c r="H217" s="21">
        <f>H197-Baseline!H197</f>
        <v>0.6919733166564157</v>
      </c>
      <c r="I217" s="21">
        <f>I197-Baseline!I197</f>
        <v>0.92347333876778848</v>
      </c>
      <c r="J217" s="21">
        <f>J197-Baseline!J197</f>
        <v>1.1558447803709502</v>
      </c>
      <c r="K217" s="21">
        <f>K197-Baseline!K197</f>
        <v>1.1508417433560236</v>
      </c>
      <c r="L217" s="21">
        <f>L197-Baseline!L197</f>
        <v>1.1459781654615391</v>
      </c>
      <c r="M217" s="21">
        <f>M197-Baseline!M197</f>
        <v>1.1412512627992903</v>
      </c>
      <c r="N217" s="21">
        <f>N197-Baseline!N197</f>
        <v>1.1366583134069241</v>
      </c>
      <c r="O217" s="21">
        <f>O197-Baseline!O197</f>
        <v>1.1321966707221307</v>
      </c>
      <c r="P217" s="21">
        <f>P197-Baseline!P197</f>
        <v>1.1278637193308914</v>
      </c>
      <c r="Q217" s="21">
        <f>Q197-Baseline!Q197</f>
        <v>1.1236569021832388</v>
      </c>
      <c r="R217" s="21">
        <f>R197-Baseline!R197</f>
        <v>1.1195737354054867</v>
      </c>
      <c r="S217" s="21">
        <f>S197-Baseline!S197</f>
        <v>1.1156117432516304</v>
      </c>
      <c r="T217" s="21">
        <f>T197-Baseline!T197</f>
        <v>1.1117685533369031</v>
      </c>
      <c r="U217" s="21">
        <f>U197-Baseline!U197</f>
        <v>1.1080417988774833</v>
      </c>
      <c r="V217" s="21">
        <f>V197-Baseline!V197</f>
        <v>1.1044291768224372</v>
      </c>
      <c r="W217" s="21">
        <f>W197-Baseline!W197</f>
        <v>1.1009284389580145</v>
      </c>
      <c r="X217" s="21">
        <f>X197-Baseline!X197</f>
        <v>1.0975373780234161</v>
      </c>
      <c r="Y217" s="21">
        <f>Y197-Baseline!Y197</f>
        <v>1.0942538246030225</v>
      </c>
      <c r="Z217" s="21">
        <f>Z197-Baseline!Z197</f>
        <v>1.0910756565145858</v>
      </c>
      <c r="AA217" s="21">
        <f>AA197-Baseline!AA197</f>
        <v>1.0880008106033285</v>
      </c>
      <c r="AB217" s="21">
        <f>AB197-Baseline!AB197</f>
        <v>1.0850272392325868</v>
      </c>
      <c r="AC217" s="21">
        <f>AC197-Baseline!AC197</f>
        <v>1.0821529569818056</v>
      </c>
      <c r="AD217" s="21">
        <f>AD197-Baseline!AD197</f>
        <v>1.0793760216489519</v>
      </c>
      <c r="AE217" s="21">
        <f>AE197-Baseline!AE197</f>
        <v>1.0766945083820465</v>
      </c>
      <c r="AF217" s="21">
        <f>AF197-Baseline!AF197</f>
        <v>1.0741065544008581</v>
      </c>
      <c r="AG217" s="21">
        <f>AG197-Baseline!AG197</f>
        <v>1.0716103204728222</v>
      </c>
      <c r="AH217" s="21">
        <f>AH197-Baseline!AH197</f>
        <v>1.0692040171546759</v>
      </c>
      <c r="AI217" s="21">
        <f>AI197-Baseline!AI197</f>
        <v>1.0668858846600786</v>
      </c>
      <c r="AJ217" s="21">
        <f>AJ197-Baseline!AJ197</f>
        <v>1.0698224196146988</v>
      </c>
      <c r="AK217" s="21">
        <f>AK197-Baseline!AK197</f>
        <v>1.0728479099097443</v>
      </c>
      <c r="AL217" s="21">
        <f>AL197-Baseline!AL197</f>
        <v>1.0759618852278496</v>
      </c>
      <c r="AM217" s="21">
        <f>AM197-Baseline!AM197</f>
        <v>1.0791638939234218</v>
      </c>
      <c r="AN217" s="21">
        <f>AN197-Baseline!AN197</f>
        <v>1.082453494068961</v>
      </c>
      <c r="AO217" s="21">
        <f>AO197-Baseline!AO197</f>
        <v>1.0858302622213163</v>
      </c>
      <c r="AP217" s="21">
        <f>AP197-Baseline!AP197</f>
        <v>1.089293783905676</v>
      </c>
      <c r="AQ217" s="21">
        <f>AQ197-Baseline!AQ197</f>
        <v>1.0928436584862462</v>
      </c>
      <c r="AR217" s="21">
        <f>AR197-Baseline!AR197</f>
        <v>1.0964794980536103</v>
      </c>
      <c r="AS217" s="21">
        <f>AS197-Baseline!AS197</f>
        <v>1.1002009275438693</v>
      </c>
      <c r="AT217" s="21">
        <f>AT197-Baseline!AT197</f>
        <v>1.1040075880243334</v>
      </c>
      <c r="AU217" s="21">
        <f>AU197-Baseline!AU197</f>
        <v>1.107899124833243</v>
      </c>
      <c r="AV217" s="21">
        <f>AV197-Baseline!AV197</f>
        <v>1.1118752052581566</v>
      </c>
      <c r="AW217" s="21">
        <f>AW197-Baseline!AW197</f>
        <v>1.1159355020393962</v>
      </c>
      <c r="AX217" s="21">
        <f>AX197-Baseline!AX197</f>
        <v>1.1200797000970795</v>
      </c>
      <c r="AY217" s="21">
        <f>AY197-Baseline!AY197</f>
        <v>1.1243075002662701</v>
      </c>
      <c r="AZ217" s="21">
        <f>AZ197-Baseline!AZ197</f>
        <v>1.1286186107609701</v>
      </c>
      <c r="BA217" s="21">
        <f>BA197-Baseline!BA197</f>
        <v>1.1330127530653051</v>
      </c>
      <c r="BB217" s="21">
        <f>BB197-Baseline!BB197</f>
        <v>1.1373896492299247</v>
      </c>
    </row>
    <row r="218" spans="1:54" outlineLevel="2">
      <c r="A218" s="479"/>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499</v>
      </c>
      <c r="B220" s="150" t="s">
        <v>500</v>
      </c>
      <c r="C220" s="19"/>
      <c r="D220" s="135" t="s">
        <v>391</v>
      </c>
      <c r="E220" s="21">
        <f>E200-Baseline!E200</f>
        <v>-0.16105491594753829</v>
      </c>
      <c r="F220" s="21">
        <f>F200-Baseline!F200</f>
        <v>-0.20547181646477242</v>
      </c>
      <c r="G220" s="21">
        <f>G200-Baseline!G200</f>
        <v>-0.23066556327394494</v>
      </c>
      <c r="H220" s="21">
        <f>H200-Baseline!H200</f>
        <v>-0.24209528103953204</v>
      </c>
      <c r="I220" s="21">
        <f>I200-Baseline!I200</f>
        <v>-0.22889102848203891</v>
      </c>
      <c r="J220" s="21">
        <f>J200-Baseline!J200</f>
        <v>-6.2796792540069646E-3</v>
      </c>
      <c r="K220" s="21">
        <f>K200-Baseline!K200</f>
        <v>0.41000480709692511</v>
      </c>
      <c r="L220" s="21">
        <f>L200-Baseline!L200</f>
        <v>0.80402818312330027</v>
      </c>
      <c r="M220" s="21">
        <f>M200-Baseline!M200</f>
        <v>1.1677916395535703</v>
      </c>
      <c r="N220" s="21">
        <f>N200-Baseline!N200</f>
        <v>1.494024506965463</v>
      </c>
      <c r="O220" s="21">
        <f>O200-Baseline!O200</f>
        <v>1.8027539083148056</v>
      </c>
      <c r="P220" s="21">
        <f>P200-Baseline!P200</f>
        <v>2.0863279968421864</v>
      </c>
      <c r="Q220" s="21">
        <f>Q200-Baseline!Q200</f>
        <v>2.346274963400468</v>
      </c>
      <c r="R220" s="21">
        <f>R200-Baseline!R200</f>
        <v>2.5923590578897659</v>
      </c>
      <c r="S220" s="21">
        <f>S200-Baseline!S200</f>
        <v>2.809142294270714</v>
      </c>
      <c r="T220" s="21">
        <f>T200-Baseline!T200</f>
        <v>3.0064197321816479</v>
      </c>
      <c r="U220" s="21">
        <f>U200-Baseline!U200</f>
        <v>3.1854202575087882</v>
      </c>
      <c r="V220" s="21">
        <f>V200-Baseline!V200</f>
        <v>3.3549441641639746</v>
      </c>
      <c r="W220" s="21">
        <f>W200-Baseline!W200</f>
        <v>3.5006572330251338</v>
      </c>
      <c r="X220" s="21">
        <f>X200-Baseline!X200</f>
        <v>3.6387231453937368</v>
      </c>
      <c r="Y220" s="21">
        <f>Y200-Baseline!Y200</f>
        <v>3.7553295613266862</v>
      </c>
      <c r="Z220" s="21">
        <f>Z200-Baseline!Z200</f>
        <v>3.8659062602314549</v>
      </c>
      <c r="AA220" s="21">
        <f>AA200-Baseline!AA200</f>
        <v>3.9640207850201037</v>
      </c>
      <c r="AB220" s="21">
        <f>AB200-Baseline!AB200</f>
        <v>4.050513908398969</v>
      </c>
      <c r="AC220" s="21">
        <f>AC200-Baseline!AC200</f>
        <v>4.1246715776160734</v>
      </c>
      <c r="AD220" s="21">
        <f>AD200-Baseline!AD200</f>
        <v>4.1001373092988942</v>
      </c>
      <c r="AE220" s="21">
        <f>AE200-Baseline!AE200</f>
        <v>4.0762932111181414</v>
      </c>
      <c r="AF220" s="21">
        <f>AF200-Baseline!AF200</f>
        <v>4.0523090195548157</v>
      </c>
      <c r="AG220" s="21">
        <f>AG200-Baseline!AG200</f>
        <v>4.0282878539534721</v>
      </c>
      <c r="AH220" s="21">
        <f>AH200-Baseline!AH200</f>
        <v>4.0043453537608826</v>
      </c>
      <c r="AI220" s="21">
        <f>AI200-Baseline!AI200</f>
        <v>3.9806276189662206</v>
      </c>
      <c r="AJ220" s="21">
        <f>AJ200-Baseline!AJ200</f>
        <v>3.97606642952654</v>
      </c>
      <c r="AK220" s="21">
        <f>AK200-Baseline!AK200</f>
        <v>3.9714809999665732</v>
      </c>
      <c r="AL220" s="21">
        <f>AL200-Baseline!AL200</f>
        <v>3.9669237579513457</v>
      </c>
      <c r="AM220" s="21">
        <f>AM200-Baseline!AM200</f>
        <v>3.9624232709561262</v>
      </c>
      <c r="AN220" s="21">
        <f>AN200-Baseline!AN200</f>
        <v>3.9579905135237716</v>
      </c>
      <c r="AO220" s="21">
        <f>AO200-Baseline!AO200</f>
        <v>3.9536290241815237</v>
      </c>
      <c r="AP220" s="21">
        <f>AP200-Baseline!AP200</f>
        <v>3.9493547310649433</v>
      </c>
      <c r="AQ220" s="21">
        <f>AQ200-Baseline!AQ200</f>
        <v>3.9451859048984446</v>
      </c>
      <c r="AR220" s="21">
        <f>AR200-Baseline!AR200</f>
        <v>3.9411351439688858</v>
      </c>
      <c r="AS220" s="21">
        <f>AS200-Baseline!AS200</f>
        <v>3.9372138956151446</v>
      </c>
      <c r="AT220" s="21">
        <f>AT200-Baseline!AT200</f>
        <v>3.9334344596384412</v>
      </c>
      <c r="AU220" s="21">
        <f>AU200-Baseline!AU200</f>
        <v>3.9298098156520673</v>
      </c>
      <c r="AV220" s="21">
        <f>AV200-Baseline!AV200</f>
        <v>3.9263519926629371</v>
      </c>
      <c r="AW220" s="21">
        <f>AW200-Baseline!AW200</f>
        <v>3.9230723032671158</v>
      </c>
      <c r="AX220" s="21">
        <f>AX200-Baseline!AX200</f>
        <v>3.9199819645634619</v>
      </c>
      <c r="AY220" s="21">
        <f>AY200-Baseline!AY200</f>
        <v>3.9170920386064942</v>
      </c>
      <c r="AZ220" s="21">
        <f>AZ200-Baseline!AZ200</f>
        <v>3.9144132632125057</v>
      </c>
      <c r="BA220" s="21">
        <f>BA200-Baseline!BA200</f>
        <v>3.911956062694351</v>
      </c>
      <c r="BB220" s="21">
        <f>BB200-Baseline!BB200</f>
        <v>3.9092884910737382</v>
      </c>
    </row>
    <row r="221" spans="1:54" outlineLevel="2">
      <c r="A221" s="478"/>
      <c r="B221" s="150" t="s">
        <v>501</v>
      </c>
      <c r="C221" s="19"/>
      <c r="D221" s="135" t="s">
        <v>391</v>
      </c>
      <c r="E221" s="21">
        <f>E201-Baseline!E201</f>
        <v>-0.16105491594753829</v>
      </c>
      <c r="F221" s="21">
        <f>F201-Baseline!F201</f>
        <v>-0.51473659327898602</v>
      </c>
      <c r="G221" s="21">
        <f>G201-Baseline!G201</f>
        <v>-0.84337899048206566</v>
      </c>
      <c r="H221" s="21">
        <f>H201-Baseline!H201</f>
        <v>-1.1522216777583658</v>
      </c>
      <c r="I221" s="21">
        <f>I201-Baseline!I201</f>
        <v>-1.4382868694830684</v>
      </c>
      <c r="J221" s="21">
        <f>J201-Baseline!J201</f>
        <v>-1.5121420595284754</v>
      </c>
      <c r="K221" s="21">
        <f>K201-Baseline!K201</f>
        <v>-1.0795892538190444</v>
      </c>
      <c r="L221" s="21">
        <f>L201-Baseline!L201</f>
        <v>-0.67851616366156975</v>
      </c>
      <c r="M221" s="21">
        <f>M201-Baseline!M201</f>
        <v>-0.30706824544107647</v>
      </c>
      <c r="N221" s="21">
        <f>N201-Baseline!N201</f>
        <v>3.651242812981792E-2</v>
      </c>
      <c r="O221" s="21">
        <f>O201-Baseline!O201</f>
        <v>0.35389193726312485</v>
      </c>
      <c r="P221" s="21">
        <f>P201-Baseline!P201</f>
        <v>0.64664889668087611</v>
      </c>
      <c r="Q221" s="21">
        <f>Q201-Baseline!Q201</f>
        <v>0.91627868210934338</v>
      </c>
      <c r="R221" s="21">
        <f>R201-Baseline!R201</f>
        <v>1.1641975465875944</v>
      </c>
      <c r="S221" s="21">
        <f>S201-Baseline!S201</f>
        <v>1.391427979389892</v>
      </c>
      <c r="T221" s="21">
        <f>T201-Baseline!T201</f>
        <v>1.5995617832662923</v>
      </c>
      <c r="U221" s="21">
        <f>U201-Baseline!U201</f>
        <v>1.7898001656307052</v>
      </c>
      <c r="V221" s="21">
        <f>V201-Baseline!V201</f>
        <v>1.9632794635507693</v>
      </c>
      <c r="W221" s="21">
        <f>W201-Baseline!W201</f>
        <v>2.1210746046197677</v>
      </c>
      <c r="X221" s="21">
        <f>X201-Baseline!X201</f>
        <v>2.2642019421952959</v>
      </c>
      <c r="Y221" s="21">
        <f>Y201-Baseline!Y201</f>
        <v>2.3936222477108728</v>
      </c>
      <c r="Z221" s="21">
        <f>Z201-Baseline!Z201</f>
        <v>2.5102435008108195</v>
      </c>
      <c r="AA221" s="21">
        <f>AA201-Baseline!AA201</f>
        <v>2.614923482266498</v>
      </c>
      <c r="AB221" s="21">
        <f>AB201-Baseline!AB201</f>
        <v>2.7084723665444201</v>
      </c>
      <c r="AC221" s="21">
        <f>AC201-Baseline!AC201</f>
        <v>2.7907989101233035</v>
      </c>
      <c r="AD221" s="21">
        <f>AD201-Baseline!AD201</f>
        <v>2.7743644215491301</v>
      </c>
      <c r="AE221" s="21">
        <f>AE201-Baseline!AE201</f>
        <v>2.7581789918421187</v>
      </c>
      <c r="AF221" s="21">
        <f>AF201-Baseline!AF201</f>
        <v>2.7421847163457365</v>
      </c>
      <c r="AG221" s="21">
        <f>AG201-Baseline!AG201</f>
        <v>2.7263535646018653</v>
      </c>
      <c r="AH221" s="21">
        <f>AH201-Baseline!AH201</f>
        <v>2.7106945739573973</v>
      </c>
      <c r="AI221" s="21">
        <f>AI201-Baseline!AI201</f>
        <v>2.6952668919645504</v>
      </c>
      <c r="AJ221" s="21">
        <f>AJ201-Baseline!AJ201</f>
        <v>2.692851351053271</v>
      </c>
      <c r="AK221" s="21">
        <f>AK201-Baseline!AK201</f>
        <v>2.6905529364612271</v>
      </c>
      <c r="AL221" s="21">
        <f>AL201-Baseline!AL201</f>
        <v>2.6883809183078995</v>
      </c>
      <c r="AM221" s="21">
        <f>AM201-Baseline!AM201</f>
        <v>2.6863463041296889</v>
      </c>
      <c r="AN221" s="21">
        <f>AN201-Baseline!AN201</f>
        <v>2.6844565476312212</v>
      </c>
      <c r="AO221" s="21">
        <f>AO201-Baseline!AO201</f>
        <v>2.6827148416107889</v>
      </c>
      <c r="AP221" s="21">
        <f>AP201-Baseline!AP201</f>
        <v>2.6811278449060651</v>
      </c>
      <c r="AQ221" s="21">
        <f>AQ201-Baseline!AQ201</f>
        <v>2.6797024303499004</v>
      </c>
      <c r="AR221" s="21">
        <f>AR201-Baseline!AR201</f>
        <v>2.6784447094157535</v>
      </c>
      <c r="AS221" s="21">
        <f>AS201-Baseline!AS201</f>
        <v>2.6773602015587521</v>
      </c>
      <c r="AT221" s="21">
        <f>AT201-Baseline!AT201</f>
        <v>2.6764544202999385</v>
      </c>
      <c r="AU221" s="21">
        <f>AU201-Baseline!AU201</f>
        <v>2.6757331094679646</v>
      </c>
      <c r="AV221" s="21">
        <f>AV201-Baseline!AV201</f>
        <v>2.6752017206708807</v>
      </c>
      <c r="AW221" s="21">
        <f>AW201-Baseline!AW201</f>
        <v>2.6748655332452902</v>
      </c>
      <c r="AX221" s="21">
        <f>AX201-Baseline!AX201</f>
        <v>2.6747297233853402</v>
      </c>
      <c r="AY221" s="21">
        <f>AY201-Baseline!AY201</f>
        <v>2.6747993740409779</v>
      </c>
      <c r="AZ221" s="21">
        <f>AZ201-Baseline!AZ201</f>
        <v>2.6750794626828984</v>
      </c>
      <c r="BA221" s="21">
        <f>BA201-Baseline!BA201</f>
        <v>2.6755748904411654</v>
      </c>
      <c r="BB221" s="21">
        <f>BB201-Baseline!BB201</f>
        <v>2.6760040760702459</v>
      </c>
    </row>
    <row r="222" spans="1:54" outlineLevel="2">
      <c r="A222" s="479"/>
      <c r="B222" s="150" t="s">
        <v>502</v>
      </c>
      <c r="C222" s="19"/>
      <c r="D222" s="135" t="s">
        <v>391</v>
      </c>
      <c r="E222" s="21">
        <f>E202-Baseline!E202</f>
        <v>-0.16105491594753829</v>
      </c>
      <c r="F222" s="21">
        <f>F202-Baseline!F202</f>
        <v>0.10262914778333254</v>
      </c>
      <c r="G222" s="21">
        <f>G202-Baseline!G202</f>
        <v>0.3827402938420903</v>
      </c>
      <c r="H222" s="21">
        <f>H202-Baseline!H202</f>
        <v>0.67422554917881428</v>
      </c>
      <c r="I222" s="21">
        <f>I202-Baseline!I202</f>
        <v>0.98024859272819498</v>
      </c>
      <c r="J222" s="21">
        <f>J202-Baseline!J202</f>
        <v>1.4904271482353337</v>
      </c>
      <c r="K222" s="21">
        <f>K202-Baseline!K202</f>
        <v>1.9026882892034394</v>
      </c>
      <c r="L222" s="21">
        <f>L202-Baseline!L202</f>
        <v>2.2837774074674897</v>
      </c>
      <c r="M222" s="21">
        <f>M202-Baseline!M202</f>
        <v>2.6355483158791273</v>
      </c>
      <c r="N222" s="21">
        <f>N202-Baseline!N202</f>
        <v>2.9597582651564025</v>
      </c>
      <c r="O222" s="21">
        <f>O202-Baseline!O202</f>
        <v>3.2580727002358287</v>
      </c>
      <c r="P222" s="21">
        <f>P202-Baseline!P202</f>
        <v>3.5320696450159303</v>
      </c>
      <c r="Q222" s="21">
        <f>Q202-Baseline!Q202</f>
        <v>3.7832439160731326</v>
      </c>
      <c r="R222" s="21">
        <f>R202-Baseline!R202</f>
        <v>4.0130112686120256</v>
      </c>
      <c r="S222" s="21">
        <f>S202-Baseline!S202</f>
        <v>4.2217567656572896</v>
      </c>
      <c r="T222" s="21">
        <f>T202-Baseline!T202</f>
        <v>4.4117167927759198</v>
      </c>
      <c r="U222" s="21">
        <f>U202-Baseline!U202</f>
        <v>4.5840919790497239</v>
      </c>
      <c r="V222" s="21">
        <f>V202-Baseline!V202</f>
        <v>4.7400181304036479</v>
      </c>
      <c r="W222" s="21">
        <f>W202-Baseline!W202</f>
        <v>4.8805696858855114</v>
      </c>
      <c r="X222" s="21">
        <f>X202-Baseline!X202</f>
        <v>5.0067625612151687</v>
      </c>
      <c r="Y222" s="21">
        <f>Y202-Baseline!Y202</f>
        <v>5.1195571273874805</v>
      </c>
      <c r="Z222" s="21">
        <f>Z202-Baseline!Z202</f>
        <v>5.2198610174293734</v>
      </c>
      <c r="AA222" s="21">
        <f>AA202-Baseline!AA202</f>
        <v>5.3085317109344885</v>
      </c>
      <c r="AB222" s="21">
        <f>AB202-Baseline!AB202</f>
        <v>5.3863791277358146</v>
      </c>
      <c r="AC222" s="21">
        <f>AC202-Baseline!AC202</f>
        <v>5.4515996756682696</v>
      </c>
      <c r="AD222" s="21">
        <f>AD202-Baseline!AD202</f>
        <v>5.4181715951239049</v>
      </c>
      <c r="AE222" s="21">
        <f>AE202-Baseline!AE202</f>
        <v>5.3849401535542079</v>
      </c>
      <c r="AF222" s="21">
        <f>AF202-Baseline!AF202</f>
        <v>5.351741619283608</v>
      </c>
      <c r="AG222" s="21">
        <f>AG202-Baseline!AG202</f>
        <v>5.3185016483185308</v>
      </c>
      <c r="AH222" s="21">
        <f>AH202-Baseline!AH202</f>
        <v>5.2852567653439593</v>
      </c>
      <c r="AI222" s="21">
        <f>AI202-Baseline!AI202</f>
        <v>5.2521936027842493</v>
      </c>
      <c r="AJ222" s="21">
        <f>AJ202-Baseline!AJ202</f>
        <v>5.2443869237803824</v>
      </c>
      <c r="AK222" s="21">
        <f>AK202-Baseline!AK202</f>
        <v>5.2365073621379921</v>
      </c>
      <c r="AL222" s="21">
        <f>AL202-Baseline!AL202</f>
        <v>5.2285853188875926</v>
      </c>
      <c r="AM222" s="21">
        <f>AM202-Baseline!AM202</f>
        <v>5.2206561270771346</v>
      </c>
      <c r="AN222" s="21">
        <f>AN202-Baseline!AN202</f>
        <v>5.2127444829018934</v>
      </c>
      <c r="AO222" s="21">
        <f>AO202-Baseline!AO202</f>
        <v>5.2048620420358311</v>
      </c>
      <c r="AP222" s="21">
        <f>AP202-Baseline!AP202</f>
        <v>5.1970307368502624</v>
      </c>
      <c r="AQ222" s="21">
        <f>AQ202-Baseline!AQ202</f>
        <v>5.1892730739004094</v>
      </c>
      <c r="AR222" s="21">
        <f>AR202-Baseline!AR202</f>
        <v>5.1816091123465071</v>
      </c>
      <c r="AS222" s="21">
        <f>AS202-Baseline!AS202</f>
        <v>5.1740570314821852</v>
      </c>
      <c r="AT222" s="21">
        <f>AT202-Baseline!AT202</f>
        <v>5.1666348439368122</v>
      </c>
      <c r="AU222" s="21">
        <f>AU202-Baseline!AU202</f>
        <v>5.1593610843365028</v>
      </c>
      <c r="AV222" s="21">
        <f>AV202-Baseline!AV202</f>
        <v>5.1522533698501611</v>
      </c>
      <c r="AW222" s="21">
        <f>AW202-Baseline!AW202</f>
        <v>5.1453286017394859</v>
      </c>
      <c r="AX222" s="21">
        <f>AX202-Baseline!AX202</f>
        <v>5.1386032457776132</v>
      </c>
      <c r="AY222" s="21">
        <f>AY202-Baseline!AY202</f>
        <v>5.1320934114733774</v>
      </c>
      <c r="AZ222" s="21">
        <f>AZ202-Baseline!AZ202</f>
        <v>5.1258147704701749</v>
      </c>
      <c r="BA222" s="21">
        <f>BA202-Baseline!BA202</f>
        <v>5.1197825509631159</v>
      </c>
      <c r="BB222" s="21">
        <f>BB202-Baseline!BB202</f>
        <v>5.1134174053070964</v>
      </c>
    </row>
    <row r="223" spans="1:54" outlineLevel="2">
      <c r="B223" s="19"/>
      <c r="C223" s="19"/>
      <c r="D223" s="19"/>
      <c r="E223" s="15"/>
    </row>
    <row r="224" spans="1:54" outlineLevel="2">
      <c r="A224" s="477" t="s">
        <v>503</v>
      </c>
      <c r="B224" s="150" t="s">
        <v>500</v>
      </c>
      <c r="C224" s="19"/>
      <c r="D224" s="135" t="s">
        <v>391</v>
      </c>
      <c r="E224" s="21">
        <f>E204-Baseline!E204</f>
        <v>-0.16105491594753829</v>
      </c>
      <c r="F224" s="21">
        <f>F204-Baseline!F204</f>
        <v>-0.36652673241232492</v>
      </c>
      <c r="G224" s="21">
        <f>G204-Baseline!G204</f>
        <v>-0.59719229568626986</v>
      </c>
      <c r="H224" s="21">
        <f>H204-Baseline!H204</f>
        <v>-0.839287576725809</v>
      </c>
      <c r="I224" s="21">
        <f>I204-Baseline!I204</f>
        <v>-1.0681786052078337</v>
      </c>
      <c r="J224" s="21">
        <f>J204-Baseline!J204</f>
        <v>-1.0744582844618265</v>
      </c>
      <c r="K224" s="21">
        <f>K204-Baseline!K204</f>
        <v>-0.66445347736490135</v>
      </c>
      <c r="L224" s="21">
        <f>L204-Baseline!L204</f>
        <v>0.1395747057583776</v>
      </c>
      <c r="M224" s="21">
        <f>M204-Baseline!M204</f>
        <v>1.307366345311948</v>
      </c>
      <c r="N224" s="21">
        <f>N204-Baseline!N204</f>
        <v>2.80139085227745</v>
      </c>
      <c r="O224" s="21">
        <f>O204-Baseline!O204</f>
        <v>4.6041447605922485</v>
      </c>
      <c r="P224" s="21">
        <f>P204-Baseline!P204</f>
        <v>6.6904727574344065</v>
      </c>
      <c r="Q224" s="21">
        <f>Q204-Baseline!Q204</f>
        <v>9.0367477208348532</v>
      </c>
      <c r="R224" s="21">
        <f>R204-Baseline!R204</f>
        <v>11.629106778724633</v>
      </c>
      <c r="S224" s="21">
        <f>S204-Baseline!S204</f>
        <v>14.438249072995347</v>
      </c>
      <c r="T224" s="21">
        <f>T204-Baseline!T204</f>
        <v>17.444668805177002</v>
      </c>
      <c r="U224" s="21">
        <f>U204-Baseline!U204</f>
        <v>20.630089062685784</v>
      </c>
      <c r="V224" s="21">
        <f>V204-Baseline!V204</f>
        <v>23.985033226849737</v>
      </c>
      <c r="W224" s="21">
        <f>W204-Baseline!W204</f>
        <v>27.485690459874945</v>
      </c>
      <c r="X224" s="21">
        <f>X204-Baseline!X204</f>
        <v>31.124413605268728</v>
      </c>
      <c r="Y224" s="21">
        <f>Y204-Baseline!Y204</f>
        <v>34.879743166595404</v>
      </c>
      <c r="Z224" s="21">
        <f>Z204-Baseline!Z204</f>
        <v>38.745649426826844</v>
      </c>
      <c r="AA224" s="21">
        <f>AA204-Baseline!AA204</f>
        <v>42.709670211846969</v>
      </c>
      <c r="AB224" s="21">
        <f>AB204-Baseline!AB204</f>
        <v>46.760184120245867</v>
      </c>
      <c r="AC224" s="21">
        <f>AC204-Baseline!AC204</f>
        <v>50.884855697861894</v>
      </c>
      <c r="AD224" s="21">
        <f>AD204-Baseline!AD204</f>
        <v>54.98499300716071</v>
      </c>
      <c r="AE224" s="21">
        <f>AE204-Baseline!AE204</f>
        <v>59.061286218278838</v>
      </c>
      <c r="AF224" s="21">
        <f>AF204-Baseline!AF204</f>
        <v>63.113595237833692</v>
      </c>
      <c r="AG224" s="21">
        <f>AG204-Baseline!AG204</f>
        <v>67.141883091787122</v>
      </c>
      <c r="AH224" s="21">
        <f>AH204-Baseline!AH204</f>
        <v>71.14622844554799</v>
      </c>
      <c r="AI224" s="21">
        <f>AI204-Baseline!AI204</f>
        <v>75.126856064514186</v>
      </c>
      <c r="AJ224" s="21">
        <f>AJ204-Baseline!AJ204</f>
        <v>79.10292249404074</v>
      </c>
      <c r="AK224" s="21">
        <f>AK204-Baseline!AK204</f>
        <v>83.074403494007242</v>
      </c>
      <c r="AL224" s="21">
        <f>AL204-Baseline!AL204</f>
        <v>87.041327251958705</v>
      </c>
      <c r="AM224" s="21">
        <f>AM204-Baseline!AM204</f>
        <v>91.003750522914856</v>
      </c>
      <c r="AN224" s="21">
        <f>AN204-Baseline!AN204</f>
        <v>94.961741036438525</v>
      </c>
      <c r="AO224" s="21">
        <f>AO204-Baseline!AO204</f>
        <v>98.915370060620035</v>
      </c>
      <c r="AP224" s="21">
        <f>AP204-Baseline!AP204</f>
        <v>102.86472479168492</v>
      </c>
      <c r="AQ224" s="21">
        <f>AQ204-Baseline!AQ204</f>
        <v>106.8099106965833</v>
      </c>
      <c r="AR224" s="21">
        <f>AR204-Baseline!AR204</f>
        <v>110.75104584055225</v>
      </c>
      <c r="AS224" s="21">
        <f>AS204-Baseline!AS204</f>
        <v>114.68825973616754</v>
      </c>
      <c r="AT224" s="21">
        <f>AT204-Baseline!AT204</f>
        <v>118.62169419580596</v>
      </c>
      <c r="AU224" s="21">
        <f>AU204-Baseline!AU204</f>
        <v>122.55150401145784</v>
      </c>
      <c r="AV224" s="21">
        <f>AV204-Baseline!AV204</f>
        <v>126.47785600412067</v>
      </c>
      <c r="AW224" s="21">
        <f>AW204-Baseline!AW204</f>
        <v>130.40092830738786</v>
      </c>
      <c r="AX224" s="21">
        <f>AX204-Baseline!AX204</f>
        <v>134.32091027195133</v>
      </c>
      <c r="AY224" s="21">
        <f>AY204-Baseline!AY204</f>
        <v>138.23800231055793</v>
      </c>
      <c r="AZ224" s="21">
        <f>AZ204-Baseline!AZ204</f>
        <v>142.15241557377044</v>
      </c>
      <c r="BA224" s="21">
        <f>BA204-Baseline!BA204</f>
        <v>146.06437163646478</v>
      </c>
      <c r="BB224" s="21">
        <f>BB204-Baseline!BB204</f>
        <v>149.97366012753855</v>
      </c>
    </row>
    <row r="225" spans="1:54" outlineLevel="2">
      <c r="A225" s="478"/>
      <c r="B225" s="150" t="s">
        <v>501</v>
      </c>
      <c r="C225" s="19"/>
      <c r="D225" s="135" t="s">
        <v>391</v>
      </c>
      <c r="E225" s="21">
        <f>E205-Baseline!E205</f>
        <v>-0.16105491594753829</v>
      </c>
      <c r="F225" s="21">
        <f>F205-Baseline!F205</f>
        <v>-0.67579150922652076</v>
      </c>
      <c r="G225" s="21">
        <f>G205-Baseline!G205</f>
        <v>-1.5191704997085935</v>
      </c>
      <c r="H225" s="21">
        <f>H205-Baseline!H205</f>
        <v>-2.6713921774669558</v>
      </c>
      <c r="I225" s="21">
        <f>I205-Baseline!I205</f>
        <v>-4.1096790469500206</v>
      </c>
      <c r="J225" s="21">
        <f>J205-Baseline!J205</f>
        <v>-5.6218211064784782</v>
      </c>
      <c r="K225" s="21">
        <f>K205-Baseline!K205</f>
        <v>-6.7014103602975297</v>
      </c>
      <c r="L225" s="21">
        <f>L205-Baseline!L205</f>
        <v>-7.3799265239590852</v>
      </c>
      <c r="M225" s="21">
        <f>M205-Baseline!M205</f>
        <v>-7.6869947694001723</v>
      </c>
      <c r="N225" s="21">
        <f>N205-Baseline!N205</f>
        <v>-7.6504823412703615</v>
      </c>
      <c r="O225" s="21">
        <f>O205-Baseline!O205</f>
        <v>-7.2965904040071905</v>
      </c>
      <c r="P225" s="21">
        <f>P205-Baseline!P205</f>
        <v>-6.6499415073262753</v>
      </c>
      <c r="Q225" s="21">
        <f>Q205-Baseline!Q205</f>
        <v>-5.7336628252169248</v>
      </c>
      <c r="R225" s="21">
        <f>R205-Baseline!R205</f>
        <v>-4.5694652786293091</v>
      </c>
      <c r="S225" s="21">
        <f>S205-Baseline!S205</f>
        <v>-3.1780372992394064</v>
      </c>
      <c r="T225" s="21">
        <f>T205-Baseline!T205</f>
        <v>-1.578475515973139</v>
      </c>
      <c r="U225" s="21">
        <f>U205-Baseline!U205</f>
        <v>0.21132464965756981</v>
      </c>
      <c r="V225" s="21">
        <f>V205-Baseline!V205</f>
        <v>2.1746041132083747</v>
      </c>
      <c r="W225" s="21">
        <f>W205-Baseline!W205</f>
        <v>4.2956787178281388</v>
      </c>
      <c r="X225" s="21">
        <f>X205-Baseline!X205</f>
        <v>6.5598806600234525</v>
      </c>
      <c r="Y225" s="21">
        <f>Y205-Baseline!Y205</f>
        <v>8.9535029077343324</v>
      </c>
      <c r="Z225" s="21">
        <f>Z205-Baseline!Z205</f>
        <v>11.463746408545148</v>
      </c>
      <c r="AA225" s="21">
        <f>AA205-Baseline!AA205</f>
        <v>14.078669890811739</v>
      </c>
      <c r="AB225" s="21">
        <f>AB205-Baseline!AB205</f>
        <v>16.787142257356095</v>
      </c>
      <c r="AC225" s="21">
        <f>AC205-Baseline!AC205</f>
        <v>19.577941167479366</v>
      </c>
      <c r="AD225" s="21">
        <f>AD205-Baseline!AD205</f>
        <v>22.352305589028447</v>
      </c>
      <c r="AE225" s="21">
        <f>AE205-Baseline!AE205</f>
        <v>25.110484580870548</v>
      </c>
      <c r="AF225" s="21">
        <f>AF205-Baseline!AF205</f>
        <v>27.852669297216266</v>
      </c>
      <c r="AG225" s="21">
        <f>AG205-Baseline!AG205</f>
        <v>30.579022861818203</v>
      </c>
      <c r="AH225" s="21">
        <f>AH205-Baseline!AH205</f>
        <v>33.289717435775628</v>
      </c>
      <c r="AI225" s="21">
        <f>AI205-Baseline!AI205</f>
        <v>35.984984327740221</v>
      </c>
      <c r="AJ225" s="21">
        <f>AJ205-Baseline!AJ205</f>
        <v>38.677835678793485</v>
      </c>
      <c r="AK225" s="21">
        <f>AK205-Baseline!AK205</f>
        <v>41.36838861525473</v>
      </c>
      <c r="AL225" s="21">
        <f>AL205-Baseline!AL205</f>
        <v>44.056769533562601</v>
      </c>
      <c r="AM225" s="21">
        <f>AM205-Baseline!AM205</f>
        <v>46.743115837692358</v>
      </c>
      <c r="AN225" s="21">
        <f>AN205-Baseline!AN205</f>
        <v>49.427572385323629</v>
      </c>
      <c r="AO225" s="21">
        <f>AO205-Baseline!AO205</f>
        <v>52.110287226934474</v>
      </c>
      <c r="AP225" s="21">
        <f>AP205-Baseline!AP205</f>
        <v>54.791415071840561</v>
      </c>
      <c r="AQ225" s="21">
        <f>AQ205-Baseline!AQ205</f>
        <v>57.471117502190395</v>
      </c>
      <c r="AR225" s="21">
        <f>AR205-Baseline!AR205</f>
        <v>60.149562211606167</v>
      </c>
      <c r="AS225" s="21">
        <f>AS205-Baseline!AS205</f>
        <v>62.82692241316488</v>
      </c>
      <c r="AT225" s="21">
        <f>AT205-Baseline!AT205</f>
        <v>65.503376833464813</v>
      </c>
      <c r="AU225" s="21">
        <f>AU205-Baseline!AU205</f>
        <v>68.179109942932769</v>
      </c>
      <c r="AV225" s="21">
        <f>AV205-Baseline!AV205</f>
        <v>70.854311663603653</v>
      </c>
      <c r="AW225" s="21">
        <f>AW205-Baseline!AW205</f>
        <v>73.529177196848991</v>
      </c>
      <c r="AX225" s="21">
        <f>AX205-Baseline!AX205</f>
        <v>76.203906920234317</v>
      </c>
      <c r="AY225" s="21">
        <f>AY205-Baseline!AY205</f>
        <v>78.878706294275275</v>
      </c>
      <c r="AZ225" s="21">
        <f>AZ205-Baseline!AZ205</f>
        <v>81.553785756958177</v>
      </c>
      <c r="BA225" s="21">
        <f>BA205-Baseline!BA205</f>
        <v>84.22936064739929</v>
      </c>
      <c r="BB225" s="21">
        <f>BB205-Baseline!BB205</f>
        <v>86.905364723469461</v>
      </c>
    </row>
    <row r="226" spans="1:54" outlineLevel="2">
      <c r="A226" s="479"/>
      <c r="B226" s="150" t="s">
        <v>502</v>
      </c>
      <c r="C226" s="19"/>
      <c r="D226" s="135" t="s">
        <v>391</v>
      </c>
      <c r="E226" s="21">
        <f>E206-Baseline!E206</f>
        <v>-0.16105491594753829</v>
      </c>
      <c r="F226" s="21">
        <f>F206-Baseline!F206</f>
        <v>-5.8425768164212855E-2</v>
      </c>
      <c r="G226" s="21">
        <f>G206-Baseline!G206</f>
        <v>0.32431452567786323</v>
      </c>
      <c r="H226" s="21">
        <f>H206-Baseline!H206</f>
        <v>0.9985400748566633</v>
      </c>
      <c r="I226" s="21">
        <f>I206-Baseline!I206</f>
        <v>1.978788667584837</v>
      </c>
      <c r="J226" s="21">
        <f>J206-Baseline!J206</f>
        <v>3.4692158158201778</v>
      </c>
      <c r="K226" s="21">
        <f>K206-Baseline!K206</f>
        <v>5.3719041050236456</v>
      </c>
      <c r="L226" s="21">
        <f>L206-Baseline!L206</f>
        <v>7.6556815124911282</v>
      </c>
      <c r="M226" s="21">
        <f>M206-Baseline!M206</f>
        <v>10.291229828370263</v>
      </c>
      <c r="N226" s="21">
        <f>N206-Baseline!N206</f>
        <v>13.250988093526701</v>
      </c>
      <c r="O226" s="21">
        <f>O206-Baseline!O206</f>
        <v>16.509060793762558</v>
      </c>
      <c r="P226" s="21">
        <f>P206-Baseline!P206</f>
        <v>20.041130438778509</v>
      </c>
      <c r="Q226" s="21">
        <f>Q206-Baseline!Q206</f>
        <v>23.82437435485167</v>
      </c>
      <c r="R226" s="21">
        <f>R206-Baseline!R206</f>
        <v>27.837385623463661</v>
      </c>
      <c r="S226" s="21">
        <f>S206-Baseline!S206</f>
        <v>32.059142389120893</v>
      </c>
      <c r="T226" s="21">
        <f>T206-Baseline!T206</f>
        <v>36.470859181896799</v>
      </c>
      <c r="U226" s="21">
        <f>U206-Baseline!U206</f>
        <v>41.05495116094653</v>
      </c>
      <c r="V226" s="21">
        <f>V206-Baseline!V206</f>
        <v>45.794969291350185</v>
      </c>
      <c r="W226" s="21">
        <f>W206-Baseline!W206</f>
        <v>50.67553897723576</v>
      </c>
      <c r="X226" s="21">
        <f>X206-Baseline!X206</f>
        <v>55.682301538450929</v>
      </c>
      <c r="Y226" s="21">
        <f>Y206-Baseline!Y206</f>
        <v>60.801858665838381</v>
      </c>
      <c r="Z226" s="21">
        <f>Z206-Baseline!Z206</f>
        <v>66.021719683267747</v>
      </c>
      <c r="AA226" s="21">
        <f>AA206-Baseline!AA206</f>
        <v>71.330251394202151</v>
      </c>
      <c r="AB226" s="21">
        <f>AB206-Baseline!AB206</f>
        <v>76.716630521937986</v>
      </c>
      <c r="AC226" s="21">
        <f>AC206-Baseline!AC206</f>
        <v>82.168230197606135</v>
      </c>
      <c r="AD226" s="21">
        <f>AD206-Baseline!AD206</f>
        <v>87.586401792730044</v>
      </c>
      <c r="AE226" s="21">
        <f>AE206-Baseline!AE206</f>
        <v>92.971341946284383</v>
      </c>
      <c r="AF226" s="21">
        <f>AF206-Baseline!AF206</f>
        <v>98.32308356556814</v>
      </c>
      <c r="AG226" s="21">
        <f>AG206-Baseline!AG206</f>
        <v>103.64158521388663</v>
      </c>
      <c r="AH226" s="21">
        <f>AH206-Baseline!AH206</f>
        <v>108.92684197923063</v>
      </c>
      <c r="AI226" s="21">
        <f>AI206-Baseline!AI206</f>
        <v>114.17903558201488</v>
      </c>
      <c r="AJ226" s="21">
        <f>AJ206-Baseline!AJ206</f>
        <v>119.42342250579532</v>
      </c>
      <c r="AK226" s="21">
        <f>AK206-Baseline!AK206</f>
        <v>124.65992986793344</v>
      </c>
      <c r="AL226" s="21">
        <f>AL206-Baseline!AL206</f>
        <v>129.888515186821</v>
      </c>
      <c r="AM226" s="21">
        <f>AM206-Baseline!AM206</f>
        <v>135.10917131389806</v>
      </c>
      <c r="AN226" s="21">
        <f>AN206-Baseline!AN206</f>
        <v>140.32191579679989</v>
      </c>
      <c r="AO226" s="21">
        <f>AO206-Baseline!AO206</f>
        <v>145.52677783883564</v>
      </c>
      <c r="AP226" s="21">
        <f>AP206-Baseline!AP206</f>
        <v>150.72380857568578</v>
      </c>
      <c r="AQ226" s="21">
        <f>AQ206-Baseline!AQ206</f>
        <v>155.91308164958627</v>
      </c>
      <c r="AR226" s="21">
        <f>AR206-Baseline!AR206</f>
        <v>161.09469076193272</v>
      </c>
      <c r="AS226" s="21">
        <f>AS206-Baseline!AS206</f>
        <v>166.26874779341483</v>
      </c>
      <c r="AT226" s="21">
        <f>AT206-Baseline!AT206</f>
        <v>171.43538263735172</v>
      </c>
      <c r="AU226" s="21">
        <f>AU206-Baseline!AU206</f>
        <v>176.59474372168825</v>
      </c>
      <c r="AV226" s="21">
        <f>AV206-Baseline!AV206</f>
        <v>181.74699709153856</v>
      </c>
      <c r="AW226" s="21">
        <f>AW206-Baseline!AW206</f>
        <v>186.89232569327805</v>
      </c>
      <c r="AX226" s="21">
        <f>AX206-Baseline!AX206</f>
        <v>192.03092893905568</v>
      </c>
      <c r="AY226" s="21">
        <f>AY206-Baseline!AY206</f>
        <v>197.16302235052899</v>
      </c>
      <c r="AZ226" s="21">
        <f>AZ206-Baseline!AZ206</f>
        <v>202.28883712099923</v>
      </c>
      <c r="BA226" s="21">
        <f>BA206-Baseline!BA206</f>
        <v>207.40861967196224</v>
      </c>
      <c r="BB226" s="21">
        <f>BB206-Baseline!BB206</f>
        <v>212.52203707726926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86CA1228-115F-4547-995C-38F161BD7B5B}">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C58:C63</xm:sqref>
        </x14:dataValidation>
        <x14:dataValidation type="list" allowBlank="1" showInputMessage="1" showErrorMessage="1" xr:uid="{DA5739E6-469C-4F19-957F-09F85BFD0526}">
          <x14:formula1>
            <xm:f>'Fixed Data'!$A$55:$A$78</xm:f>
          </x14:formula1>
          <xm:sqref>B58:B63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7"/>
  <sheetViews>
    <sheetView topLeftCell="B1" workbookViewId="0">
      <selection activeCell="P9" sqref="L9:P9"/>
    </sheetView>
  </sheetViews>
  <sheetFormatPr defaultRowHeight="13.5"/>
  <cols>
    <col min="1" max="1" width="22" customWidth="1"/>
  </cols>
  <sheetData>
    <row r="1" spans="1:19">
      <c r="A1" s="4" t="s">
        <v>509</v>
      </c>
    </row>
    <row r="2" spans="1:19">
      <c r="A2" s="475" t="s">
        <v>510</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5" spans="1:19" ht="14" thickBot="1"/>
    <row r="6" spans="1:19" ht="16.5" customHeight="1" thickBot="1">
      <c r="F6" s="4" t="s">
        <v>577</v>
      </c>
      <c r="G6" s="480" t="s">
        <v>567</v>
      </c>
      <c r="H6" s="480"/>
      <c r="I6" s="480"/>
      <c r="J6" s="480"/>
      <c r="K6" s="480"/>
      <c r="L6" s="480" t="s">
        <v>578</v>
      </c>
      <c r="M6" s="480"/>
      <c r="N6" s="480"/>
      <c r="O6" s="480"/>
      <c r="P6" s="480"/>
    </row>
    <row r="7" spans="1:19" ht="14.5">
      <c r="G7" s="316">
        <v>2027</v>
      </c>
      <c r="H7" s="317">
        <v>2028</v>
      </c>
      <c r="I7" s="317">
        <v>2029</v>
      </c>
      <c r="J7" s="317">
        <v>2030</v>
      </c>
      <c r="K7" s="320">
        <v>2031</v>
      </c>
      <c r="L7" s="316">
        <v>2027</v>
      </c>
      <c r="M7" s="317">
        <v>2028</v>
      </c>
      <c r="N7" s="317">
        <v>2029</v>
      </c>
      <c r="O7" s="317">
        <v>2030</v>
      </c>
      <c r="P7" s="320">
        <v>2031</v>
      </c>
    </row>
    <row r="8" spans="1:19">
      <c r="A8" s="319" t="s">
        <v>568</v>
      </c>
      <c r="B8" s="319" t="s">
        <v>569</v>
      </c>
      <c r="C8" s="319" t="s">
        <v>570</v>
      </c>
      <c r="D8" s="319" t="s">
        <v>571</v>
      </c>
      <c r="E8" s="319" t="s">
        <v>579</v>
      </c>
      <c r="F8" s="319" t="s">
        <v>391</v>
      </c>
      <c r="G8" s="319">
        <v>7.0648080714430241</v>
      </c>
      <c r="H8" s="319">
        <v>7.4682257211738978</v>
      </c>
      <c r="I8" s="319">
        <v>7.9298661016839249</v>
      </c>
      <c r="J8" s="319">
        <v>8.3992057342572366</v>
      </c>
      <c r="K8" s="319">
        <v>8.8134552289692181</v>
      </c>
      <c r="L8" s="331">
        <f t="shared" ref="L8:P9" si="0">SUM(G8)/SUM(G10)</f>
        <v>0.25340057645061065</v>
      </c>
      <c r="M8" s="331">
        <f t="shared" si="0"/>
        <v>0.26787036302632355</v>
      </c>
      <c r="N8" s="331">
        <f t="shared" si="0"/>
        <v>0.28442848284375633</v>
      </c>
      <c r="O8" s="331">
        <f t="shared" si="0"/>
        <v>0.3012627594783801</v>
      </c>
      <c r="P8" s="331">
        <f t="shared" si="0"/>
        <v>0.31612106273203799</v>
      </c>
    </row>
    <row r="9" spans="1:19">
      <c r="B9" s="319" t="s">
        <v>308</v>
      </c>
      <c r="C9" s="319" t="s">
        <v>573</v>
      </c>
      <c r="D9" s="319" t="s">
        <v>571</v>
      </c>
      <c r="E9" s="319" t="s">
        <v>579</v>
      </c>
      <c r="F9" s="319" t="s">
        <v>391</v>
      </c>
      <c r="G9" s="319">
        <v>0.69812729934012863</v>
      </c>
      <c r="H9" s="319">
        <v>0.77226473594161138</v>
      </c>
      <c r="I9" s="319">
        <v>0.85506398999796218</v>
      </c>
      <c r="J9" s="319">
        <v>0.93807015404825478</v>
      </c>
      <c r="K9" s="319">
        <v>1.0163056726172841</v>
      </c>
      <c r="L9" s="331">
        <f t="shared" si="0"/>
        <v>4.7761444312199262E-4</v>
      </c>
      <c r="M9" s="331">
        <f t="shared" si="0"/>
        <v>5.283345775879822E-4</v>
      </c>
      <c r="N9" s="331">
        <f t="shared" si="0"/>
        <v>5.8498057847409461E-4</v>
      </c>
      <c r="O9" s="331">
        <f t="shared" si="0"/>
        <v>6.4176813406180151E-4</v>
      </c>
      <c r="P9" s="331">
        <f t="shared" si="0"/>
        <v>6.9529191642789148E-4</v>
      </c>
    </row>
    <row r="10" spans="1:19">
      <c r="A10" s="319" t="s">
        <v>568</v>
      </c>
      <c r="B10" s="319" t="s">
        <v>568</v>
      </c>
      <c r="C10" s="319" t="s">
        <v>570</v>
      </c>
      <c r="D10" s="319" t="s">
        <v>574</v>
      </c>
      <c r="E10" s="319"/>
      <c r="F10" s="319" t="s">
        <v>575</v>
      </c>
      <c r="G10" s="321">
        <v>27.879999999999995</v>
      </c>
      <c r="H10" s="321">
        <v>27.879999999999992</v>
      </c>
      <c r="I10" s="321">
        <v>27.879999999999995</v>
      </c>
      <c r="J10" s="321">
        <v>27.879999999999995</v>
      </c>
      <c r="K10" s="321">
        <v>27.879999999999995</v>
      </c>
    </row>
    <row r="11" spans="1:19">
      <c r="B11" s="319" t="s">
        <v>308</v>
      </c>
      <c r="C11" s="319" t="s">
        <v>573</v>
      </c>
      <c r="D11" s="319" t="s">
        <v>574</v>
      </c>
      <c r="E11" s="319"/>
      <c r="F11" s="319" t="s">
        <v>575</v>
      </c>
      <c r="G11" s="321">
        <v>1461.6963732853708</v>
      </c>
      <c r="H11" s="321">
        <v>1461.6963732853696</v>
      </c>
      <c r="I11" s="321">
        <v>1461.6963732853706</v>
      </c>
      <c r="J11" s="321">
        <v>1461.6963732853706</v>
      </c>
      <c r="K11" s="321">
        <v>1461.6963732853708</v>
      </c>
    </row>
    <row r="12" spans="1:19" ht="14" thickBot="1"/>
    <row r="13" spans="1:19" ht="16" thickBot="1">
      <c r="F13" s="4" t="s">
        <v>580</v>
      </c>
      <c r="G13" s="480" t="s">
        <v>567</v>
      </c>
      <c r="H13" s="480"/>
      <c r="I13" s="480"/>
      <c r="J13" s="480"/>
      <c r="K13" s="480"/>
    </row>
    <row r="14" spans="1:19" ht="14.5">
      <c r="G14" s="316">
        <v>2027</v>
      </c>
      <c r="H14" s="317">
        <v>2028</v>
      </c>
      <c r="I14" s="317">
        <v>2029</v>
      </c>
      <c r="J14" s="317">
        <v>2030</v>
      </c>
      <c r="K14" s="320">
        <v>2031</v>
      </c>
    </row>
    <row r="15" spans="1:19">
      <c r="A15" s="319" t="s">
        <v>568</v>
      </c>
      <c r="B15" s="319" t="s">
        <v>569</v>
      </c>
      <c r="C15" s="319" t="s">
        <v>570</v>
      </c>
      <c r="D15" s="319" t="s">
        <v>571</v>
      </c>
      <c r="E15" s="319" t="s">
        <v>579</v>
      </c>
      <c r="F15" s="319" t="s">
        <v>391</v>
      </c>
      <c r="G15" s="322">
        <f t="shared" ref="G15:K16" si="1">G17*L8</f>
        <v>7.7712888785873222</v>
      </c>
      <c r="H15" s="322">
        <f t="shared" si="1"/>
        <v>8.2150482932912841</v>
      </c>
      <c r="I15" s="322">
        <f t="shared" si="1"/>
        <v>8.7228527118523136</v>
      </c>
      <c r="J15" s="322">
        <f t="shared" si="1"/>
        <v>9.2391263076829535</v>
      </c>
      <c r="K15" s="322">
        <f t="shared" si="1"/>
        <v>9.6948007518661345</v>
      </c>
    </row>
    <row r="16" spans="1:19">
      <c r="B16" s="319" t="s">
        <v>308</v>
      </c>
      <c r="C16" s="319" t="s">
        <v>573</v>
      </c>
      <c r="D16" s="319" t="s">
        <v>571</v>
      </c>
      <c r="E16" s="319" t="s">
        <v>579</v>
      </c>
      <c r="F16" s="319" t="s">
        <v>391</v>
      </c>
      <c r="G16" s="322">
        <f t="shared" si="1"/>
        <v>0.76790850165153968</v>
      </c>
      <c r="H16" s="322">
        <f t="shared" si="1"/>
        <v>0.84945633384595776</v>
      </c>
      <c r="I16" s="322">
        <f t="shared" si="1"/>
        <v>0.94053177407064925</v>
      </c>
      <c r="J16" s="322">
        <f t="shared" si="1"/>
        <v>1.0318348059445643</v>
      </c>
      <c r="K16" s="322">
        <f t="shared" si="1"/>
        <v>1.1178903432327638</v>
      </c>
    </row>
    <row r="17" spans="1:19">
      <c r="A17" s="319" t="s">
        <v>568</v>
      </c>
      <c r="B17" s="319" t="s">
        <v>568</v>
      </c>
      <c r="C17" s="319" t="s">
        <v>570</v>
      </c>
      <c r="D17" s="319" t="s">
        <v>574</v>
      </c>
      <c r="E17" s="319"/>
      <c r="F17" s="319" t="s">
        <v>575</v>
      </c>
      <c r="G17" s="321">
        <v>30.667999999999978</v>
      </c>
      <c r="H17" s="321">
        <v>30.667999999999978</v>
      </c>
      <c r="I17" s="321">
        <v>30.667999999999978</v>
      </c>
      <c r="J17" s="321">
        <v>30.667999999999978</v>
      </c>
      <c r="K17" s="321">
        <v>30.667999999999978</v>
      </c>
    </row>
    <row r="18" spans="1:19">
      <c r="B18" s="319" t="s">
        <v>308</v>
      </c>
      <c r="C18" s="319" t="s">
        <v>573</v>
      </c>
      <c r="D18" s="319" t="s">
        <v>574</v>
      </c>
      <c r="E18" s="319"/>
      <c r="F18" s="319" t="s">
        <v>575</v>
      </c>
      <c r="G18" s="321">
        <f>8039/5</f>
        <v>1607.8</v>
      </c>
      <c r="H18" s="321">
        <f>8039/5</f>
        <v>1607.8</v>
      </c>
      <c r="I18" s="321">
        <f>8039/5</f>
        <v>1607.8</v>
      </c>
      <c r="J18" s="321">
        <f>8039/5</f>
        <v>1607.8</v>
      </c>
      <c r="K18" s="321">
        <f>8039/5</f>
        <v>1607.8</v>
      </c>
    </row>
    <row r="19" spans="1:19">
      <c r="B19" s="4"/>
      <c r="C19" s="4"/>
      <c r="D19" s="4"/>
      <c r="E19" s="4"/>
      <c r="F19" s="4"/>
    </row>
    <row r="20" spans="1:19">
      <c r="A20" s="4" t="s">
        <v>511</v>
      </c>
      <c r="B20" s="4"/>
      <c r="C20" s="4"/>
      <c r="D20" s="4"/>
      <c r="E20" s="4"/>
      <c r="F20" s="4"/>
    </row>
    <row r="21" spans="1:19">
      <c r="B21" s="4"/>
      <c r="C21" s="4"/>
      <c r="D21" s="4"/>
      <c r="E21" s="4"/>
      <c r="F21" s="4"/>
    </row>
    <row r="22" spans="1:19">
      <c r="A22" s="4" t="s">
        <v>512</v>
      </c>
    </row>
    <row r="23" spans="1:19">
      <c r="A23" s="475" t="s">
        <v>513</v>
      </c>
      <c r="B23" s="475"/>
      <c r="C23" s="475"/>
      <c r="D23" s="475"/>
      <c r="E23" s="475"/>
      <c r="F23" s="475"/>
      <c r="G23" s="475"/>
      <c r="H23" s="475"/>
      <c r="I23" s="475"/>
      <c r="J23" s="475"/>
      <c r="K23" s="475"/>
      <c r="L23" s="475"/>
      <c r="M23" s="475"/>
      <c r="N23" s="475"/>
      <c r="O23" s="475"/>
      <c r="P23" s="475"/>
      <c r="Q23" s="475"/>
      <c r="R23" s="475"/>
      <c r="S23" s="475"/>
    </row>
    <row r="24" spans="1:19" ht="25.5" customHeight="1">
      <c r="A24" s="475"/>
      <c r="B24" s="475"/>
      <c r="C24" s="475"/>
      <c r="D24" s="475"/>
      <c r="E24" s="475"/>
      <c r="F24" s="475"/>
      <c r="G24" s="475"/>
      <c r="H24" s="475"/>
      <c r="I24" s="475"/>
      <c r="J24" s="475"/>
      <c r="K24" s="475"/>
      <c r="L24" s="475"/>
      <c r="M24" s="475"/>
      <c r="N24" s="475"/>
      <c r="O24" s="475"/>
      <c r="P24" s="475"/>
      <c r="Q24" s="475"/>
      <c r="R24" s="475"/>
      <c r="S24" s="475"/>
    </row>
    <row r="26" spans="1:19">
      <c r="A26" s="158" t="s">
        <v>494</v>
      </c>
      <c r="B26" s="476" t="s">
        <v>514</v>
      </c>
      <c r="C26" s="476"/>
      <c r="D26" s="476"/>
      <c r="E26" s="476"/>
      <c r="F26" s="476"/>
      <c r="G26" s="476"/>
      <c r="H26" s="476"/>
      <c r="I26" s="476"/>
      <c r="J26" s="476"/>
      <c r="K26" s="476"/>
      <c r="L26" s="476"/>
      <c r="M26" s="476"/>
      <c r="N26" s="476"/>
      <c r="O26" s="476"/>
      <c r="P26" s="476"/>
      <c r="Q26" s="476"/>
      <c r="R26" s="476"/>
      <c r="S26" s="476"/>
    </row>
    <row r="27" spans="1:19">
      <c r="A27" s="158" t="s">
        <v>495</v>
      </c>
      <c r="B27" s="476" t="s">
        <v>515</v>
      </c>
      <c r="C27" s="476"/>
      <c r="D27" s="476"/>
      <c r="E27" s="476"/>
      <c r="F27" s="476"/>
      <c r="G27" s="476"/>
      <c r="H27" s="476"/>
      <c r="I27" s="476"/>
      <c r="J27" s="476"/>
      <c r="K27" s="476"/>
      <c r="L27" s="476"/>
      <c r="M27" s="476"/>
      <c r="N27" s="476"/>
      <c r="O27" s="476"/>
      <c r="P27" s="476"/>
      <c r="Q27" s="476"/>
      <c r="R27" s="476"/>
      <c r="S27" s="476"/>
    </row>
    <row r="28" spans="1:19">
      <c r="A28" s="159" t="s">
        <v>397</v>
      </c>
      <c r="B28" s="476" t="s">
        <v>516</v>
      </c>
      <c r="C28" s="476"/>
      <c r="D28" s="476"/>
      <c r="E28" s="476"/>
      <c r="F28" s="476"/>
      <c r="G28" s="476"/>
      <c r="H28" s="476"/>
      <c r="I28" s="476"/>
      <c r="J28" s="476"/>
      <c r="K28" s="476"/>
      <c r="L28" s="476"/>
      <c r="M28" s="476"/>
      <c r="N28" s="476"/>
      <c r="O28" s="476"/>
      <c r="P28" s="476"/>
      <c r="Q28" s="476"/>
      <c r="R28" s="476"/>
      <c r="S28" s="476"/>
    </row>
    <row r="29" spans="1:19">
      <c r="A29" s="159" t="s">
        <v>473</v>
      </c>
      <c r="B29" s="476" t="s">
        <v>516</v>
      </c>
      <c r="C29" s="476"/>
      <c r="D29" s="476"/>
      <c r="E29" s="476"/>
      <c r="F29" s="476"/>
      <c r="G29" s="476"/>
      <c r="H29" s="476"/>
      <c r="I29" s="476"/>
      <c r="J29" s="476"/>
      <c r="K29" s="476"/>
      <c r="L29" s="476"/>
      <c r="M29" s="476"/>
      <c r="N29" s="476"/>
      <c r="O29" s="476"/>
      <c r="P29" s="476"/>
      <c r="Q29" s="476"/>
      <c r="R29" s="476"/>
      <c r="S29" s="476"/>
    </row>
    <row r="30" spans="1:19">
      <c r="A30" s="159" t="s">
        <v>474</v>
      </c>
      <c r="B30" s="476" t="s">
        <v>516</v>
      </c>
      <c r="C30" s="476"/>
      <c r="D30" s="476"/>
      <c r="E30" s="476"/>
      <c r="F30" s="476"/>
      <c r="G30" s="476"/>
      <c r="H30" s="476"/>
      <c r="I30" s="476"/>
      <c r="J30" s="476"/>
      <c r="K30" s="476"/>
      <c r="L30" s="476"/>
      <c r="M30" s="476"/>
      <c r="N30" s="476"/>
      <c r="O30" s="476"/>
      <c r="P30" s="476"/>
      <c r="Q30" s="476"/>
      <c r="R30" s="476"/>
      <c r="S30" s="476"/>
    </row>
    <row r="34" spans="1:1">
      <c r="A34" s="4" t="s">
        <v>517</v>
      </c>
    </row>
    <row r="35" spans="1:1">
      <c r="A35" t="s">
        <v>518</v>
      </c>
    </row>
    <row r="37" spans="1:1">
      <c r="A37" s="4" t="s">
        <v>519</v>
      </c>
    </row>
  </sheetData>
  <mergeCells count="10">
    <mergeCell ref="B29:S29"/>
    <mergeCell ref="B30:S30"/>
    <mergeCell ref="A2:S4"/>
    <mergeCell ref="A23:S24"/>
    <mergeCell ref="B26:S26"/>
    <mergeCell ref="B27:S27"/>
    <mergeCell ref="B28:S28"/>
    <mergeCell ref="G6:K6"/>
    <mergeCell ref="G13:K13"/>
    <mergeCell ref="L6:P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topLeftCell="A154" zoomScale="70" zoomScaleNormal="70" workbookViewId="0">
      <selection activeCell="C150" sqref="C150: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s>
  <sheetData>
    <row r="1" spans="1:21" ht="56.9" customHeight="1" thickBot="1"/>
    <row r="2" spans="1:21" ht="15" customHeight="1" thickBot="1">
      <c r="A2" s="12" t="s">
        <v>80</v>
      </c>
      <c r="F2" s="24"/>
      <c r="G2" s="10"/>
      <c r="I2" s="440" t="s">
        <v>344</v>
      </c>
      <c r="J2" s="441"/>
      <c r="K2" s="441"/>
      <c r="L2" s="441"/>
      <c r="M2" s="441"/>
      <c r="N2" s="441"/>
      <c r="O2" s="441"/>
      <c r="P2" s="441"/>
      <c r="Q2" s="441"/>
      <c r="R2" s="441"/>
      <c r="S2" s="441"/>
      <c r="T2" s="441"/>
      <c r="U2" s="442"/>
    </row>
    <row r="3" spans="1:21" ht="13.5" customHeight="1" outlineLevel="1" thickBot="1">
      <c r="A3" s="3"/>
      <c r="B3" s="7"/>
      <c r="F3" s="24"/>
      <c r="G3" s="10"/>
      <c r="I3" s="443" t="s">
        <v>345</v>
      </c>
      <c r="J3" s="444"/>
      <c r="K3" s="444"/>
      <c r="L3" s="444"/>
      <c r="M3" s="444"/>
      <c r="N3" s="445"/>
      <c r="O3" s="1"/>
      <c r="P3" s="449" t="s">
        <v>346</v>
      </c>
      <c r="Q3" s="450"/>
      <c r="R3" s="450"/>
      <c r="S3" s="450"/>
      <c r="T3" s="450"/>
      <c r="U3" s="451"/>
    </row>
    <row r="4" spans="1:21" ht="56.25" customHeight="1" outlineLevel="1">
      <c r="A4" s="31" t="s">
        <v>163</v>
      </c>
      <c r="B4" s="327" t="s">
        <v>176</v>
      </c>
      <c r="E4" s="53" t="s">
        <v>347</v>
      </c>
      <c r="F4" s="91">
        <v>45632</v>
      </c>
      <c r="G4" s="28"/>
      <c r="H4" s="10"/>
      <c r="I4" s="446"/>
      <c r="J4" s="447"/>
      <c r="K4" s="447"/>
      <c r="L4" s="447"/>
      <c r="M4" s="447"/>
      <c r="N4" s="448"/>
      <c r="P4" s="452"/>
      <c r="Q4" s="453"/>
      <c r="R4" s="453"/>
      <c r="S4" s="453"/>
      <c r="T4" s="453"/>
      <c r="U4" s="454"/>
    </row>
    <row r="5" spans="1:21" outlineLevel="1">
      <c r="A5" s="13" t="s">
        <v>348</v>
      </c>
      <c r="B5" s="88" t="s">
        <v>349</v>
      </c>
      <c r="E5" s="14"/>
      <c r="H5" s="10"/>
      <c r="I5" s="455" t="s">
        <v>177</v>
      </c>
      <c r="J5" s="456"/>
      <c r="K5" s="456"/>
      <c r="L5" s="456"/>
      <c r="M5" s="456"/>
      <c r="N5" s="457"/>
      <c r="P5" s="455" t="s">
        <v>576</v>
      </c>
      <c r="Q5" s="467"/>
      <c r="R5" s="467"/>
      <c r="S5" s="467"/>
      <c r="T5" s="467"/>
      <c r="U5" s="468"/>
    </row>
    <row r="6" spans="1:21" outlineLevel="1">
      <c r="A6" s="13" t="s">
        <v>351</v>
      </c>
      <c r="B6" s="88" t="s">
        <v>352</v>
      </c>
      <c r="E6" s="53" t="s">
        <v>353</v>
      </c>
      <c r="F6" s="90" t="s">
        <v>354</v>
      </c>
      <c r="H6" s="10"/>
      <c r="I6" s="458"/>
      <c r="J6" s="459"/>
      <c r="K6" s="459"/>
      <c r="L6" s="459"/>
      <c r="M6" s="459"/>
      <c r="N6" s="460"/>
      <c r="P6" s="469"/>
      <c r="Q6" s="470"/>
      <c r="R6" s="470"/>
      <c r="S6" s="470"/>
      <c r="T6" s="470"/>
      <c r="U6" s="471"/>
    </row>
    <row r="7" spans="1:21" outlineLevel="1">
      <c r="A7" s="13" t="s">
        <v>355</v>
      </c>
      <c r="B7" s="88" t="s">
        <v>356</v>
      </c>
      <c r="E7" s="14"/>
      <c r="H7" s="10"/>
      <c r="I7" s="458"/>
      <c r="J7" s="459"/>
      <c r="K7" s="459"/>
      <c r="L7" s="459"/>
      <c r="M7" s="459"/>
      <c r="N7" s="460"/>
      <c r="P7" s="469"/>
      <c r="Q7" s="470"/>
      <c r="R7" s="470"/>
      <c r="S7" s="470"/>
      <c r="T7" s="470"/>
      <c r="U7" s="471"/>
    </row>
    <row r="8" spans="1:21" ht="41" outlineLevel="1" thickBot="1">
      <c r="A8" s="34" t="s">
        <v>357</v>
      </c>
      <c r="B8" s="89" t="s">
        <v>358</v>
      </c>
      <c r="E8" s="14"/>
      <c r="H8" s="10"/>
      <c r="I8" s="458"/>
      <c r="J8" s="459"/>
      <c r="K8" s="459"/>
      <c r="L8" s="459"/>
      <c r="M8" s="459"/>
      <c r="N8" s="460"/>
      <c r="P8" s="469"/>
      <c r="Q8" s="470"/>
      <c r="R8" s="470"/>
      <c r="S8" s="470"/>
      <c r="T8" s="470"/>
      <c r="U8" s="471"/>
    </row>
    <row r="9" spans="1:21" outlineLevel="1">
      <c r="E9" s="14"/>
      <c r="H9" s="10"/>
      <c r="I9" s="458"/>
      <c r="J9" s="459"/>
      <c r="K9" s="459"/>
      <c r="L9" s="459"/>
      <c r="M9" s="459"/>
      <c r="N9" s="460"/>
      <c r="P9" s="469"/>
      <c r="Q9" s="470"/>
      <c r="R9" s="470"/>
      <c r="S9" s="470"/>
      <c r="T9" s="470"/>
      <c r="U9" s="471"/>
    </row>
    <row r="10" spans="1:21" ht="14" outlineLevel="1" thickBot="1">
      <c r="A10" s="32" t="s">
        <v>359</v>
      </c>
      <c r="B10" s="35">
        <f>Baseline!B10</f>
        <v>2027</v>
      </c>
      <c r="E10" s="14"/>
      <c r="H10" s="10"/>
      <c r="I10" s="458"/>
      <c r="J10" s="459"/>
      <c r="K10" s="459"/>
      <c r="L10" s="459"/>
      <c r="M10" s="459"/>
      <c r="N10" s="460"/>
      <c r="P10" s="469"/>
      <c r="Q10" s="470"/>
      <c r="R10" s="470"/>
      <c r="S10" s="470"/>
      <c r="T10" s="470"/>
      <c r="U10" s="471"/>
    </row>
    <row r="11" spans="1:21" outlineLevel="1">
      <c r="A11" s="16"/>
      <c r="H11" s="10"/>
      <c r="I11" s="458"/>
      <c r="J11" s="459"/>
      <c r="K11" s="459"/>
      <c r="L11" s="459"/>
      <c r="M11" s="459"/>
      <c r="N11" s="460"/>
      <c r="P11" s="469"/>
      <c r="Q11" s="470"/>
      <c r="R11" s="470"/>
      <c r="S11" s="470"/>
      <c r="T11" s="470"/>
      <c r="U11" s="471"/>
    </row>
    <row r="12" spans="1:21" ht="40.5" outlineLevel="1">
      <c r="A12" s="26" t="s">
        <v>360</v>
      </c>
      <c r="B12" s="26" t="s">
        <v>361</v>
      </c>
      <c r="C12" s="26" t="s">
        <v>362</v>
      </c>
      <c r="D12" s="26" t="s">
        <v>363</v>
      </c>
      <c r="E12" s="26" t="s">
        <v>364</v>
      </c>
      <c r="F12" s="26" t="s">
        <v>365</v>
      </c>
      <c r="G12" s="26" t="s">
        <v>366</v>
      </c>
      <c r="I12" s="458"/>
      <c r="J12" s="459"/>
      <c r="K12" s="459"/>
      <c r="L12" s="459"/>
      <c r="M12" s="459"/>
      <c r="N12" s="460"/>
      <c r="P12" s="469"/>
      <c r="Q12" s="470"/>
      <c r="R12" s="470"/>
      <c r="S12" s="470"/>
      <c r="T12" s="470"/>
      <c r="U12" s="471"/>
    </row>
    <row r="13" spans="1:21" outlineLevel="1">
      <c r="A13" s="58">
        <v>2035</v>
      </c>
      <c r="B13" s="21">
        <f t="shared" ref="B13:B18" si="0">INDEX($E$204:$AW$204,1,MATCH($A13,$E$53:$BB$53,0))</f>
        <v>-317.62400157653798</v>
      </c>
      <c r="C13" s="21">
        <f>B13-Baseline!B13</f>
        <v>-2.0374654210501717</v>
      </c>
      <c r="D13" s="21">
        <f t="shared" ref="D13:D18" si="1">INDEX($E$205:$AW$205,1,MATCH($A13,$E$53:$BB$53,0))</f>
        <v>-233.56410290554939</v>
      </c>
      <c r="E13" s="21">
        <f>D13-Baseline!D13</f>
        <v>-9.3964881504604989</v>
      </c>
      <c r="F13" s="21">
        <f t="shared" ref="F13:F18" si="2">INDEX($E$206:$AW$206,1,MATCH($A13,$E$53:$BB$53,0))</f>
        <v>-401.69139015590366</v>
      </c>
      <c r="G13" s="21">
        <f>F13-Baseline!F13</f>
        <v>5.3129683369962208</v>
      </c>
      <c r="I13" s="458"/>
      <c r="J13" s="459"/>
      <c r="K13" s="459"/>
      <c r="L13" s="459"/>
      <c r="M13" s="459"/>
      <c r="N13" s="460"/>
      <c r="P13" s="469"/>
      <c r="Q13" s="470"/>
      <c r="R13" s="470"/>
      <c r="S13" s="470"/>
      <c r="T13" s="470"/>
      <c r="U13" s="471"/>
    </row>
    <row r="14" spans="1:21" outlineLevel="1">
      <c r="A14" s="58">
        <v>2040</v>
      </c>
      <c r="B14" s="21">
        <f t="shared" si="0"/>
        <v>-473.31402018140011</v>
      </c>
      <c r="C14" s="21">
        <f>B14-Baseline!B14</f>
        <v>4.9544088032994864</v>
      </c>
      <c r="D14" s="21">
        <f t="shared" si="1"/>
        <v>-347.04290390706785</v>
      </c>
      <c r="E14" s="21">
        <f>D14-Baseline!D14</f>
        <v>-8.2989683356974524</v>
      </c>
      <c r="F14" s="21">
        <f t="shared" si="2"/>
        <v>-599.71119678554783</v>
      </c>
      <c r="G14" s="21">
        <f>F14-Baseline!F14</f>
        <v>18.215727859243771</v>
      </c>
      <c r="I14" s="458"/>
      <c r="J14" s="459"/>
      <c r="K14" s="459"/>
      <c r="L14" s="459"/>
      <c r="M14" s="459"/>
      <c r="N14" s="460"/>
      <c r="P14" s="469"/>
      <c r="Q14" s="470"/>
      <c r="R14" s="470"/>
      <c r="S14" s="470"/>
      <c r="T14" s="470"/>
      <c r="U14" s="471"/>
    </row>
    <row r="15" spans="1:21" outlineLevel="1">
      <c r="A15" s="58">
        <v>2045</v>
      </c>
      <c r="B15" s="21">
        <f t="shared" si="0"/>
        <v>-616.15828483128575</v>
      </c>
      <c r="C15" s="21">
        <f>B15-Baseline!B15</f>
        <v>17.181562493571846</v>
      </c>
      <c r="D15" s="21">
        <f t="shared" si="1"/>
        <v>-449.14378827728547</v>
      </c>
      <c r="E15" s="21">
        <f>D15-Baseline!D15</f>
        <v>-1.7920834798706551</v>
      </c>
      <c r="F15" s="21">
        <f t="shared" si="2"/>
        <v>-783.24128595353523</v>
      </c>
      <c r="G15" s="21">
        <f>F15-Baseline!F15</f>
        <v>36.155074919545314</v>
      </c>
      <c r="I15" s="458"/>
      <c r="J15" s="459"/>
      <c r="K15" s="459"/>
      <c r="L15" s="459"/>
      <c r="M15" s="459"/>
      <c r="N15" s="460"/>
      <c r="P15" s="469"/>
      <c r="Q15" s="470"/>
      <c r="R15" s="470"/>
      <c r="S15" s="470"/>
      <c r="T15" s="470"/>
      <c r="U15" s="471"/>
    </row>
    <row r="16" spans="1:21" outlineLevel="1">
      <c r="A16" s="58">
        <v>2050</v>
      </c>
      <c r="B16" s="21">
        <f t="shared" si="0"/>
        <v>-748.95103751082729</v>
      </c>
      <c r="C16" s="21">
        <f>B16-Baseline!B16</f>
        <v>32.663746786422621</v>
      </c>
      <c r="D16" s="21">
        <f t="shared" si="1"/>
        <v>-542.64068078542971</v>
      </c>
      <c r="E16" s="21">
        <f>D16-Baseline!D16</f>
        <v>8.1403488970044009</v>
      </c>
      <c r="F16" s="21">
        <f t="shared" si="2"/>
        <v>-955.2347514903214</v>
      </c>
      <c r="G16" s="21">
        <f>F16-Baseline!F16</f>
        <v>57.17356657122798</v>
      </c>
      <c r="I16" s="458"/>
      <c r="J16" s="459"/>
      <c r="K16" s="459"/>
      <c r="L16" s="459"/>
      <c r="M16" s="459"/>
      <c r="N16" s="460"/>
      <c r="P16" s="469"/>
      <c r="Q16" s="470"/>
      <c r="R16" s="470"/>
      <c r="S16" s="470"/>
      <c r="T16" s="470"/>
      <c r="U16" s="471"/>
    </row>
    <row r="17" spans="1:21" outlineLevel="1">
      <c r="A17" s="58">
        <v>2060</v>
      </c>
      <c r="B17" s="21">
        <f t="shared" si="0"/>
        <v>-995.66706163447088</v>
      </c>
      <c r="C17" s="21">
        <f>B17-Baseline!B17</f>
        <v>65.416096463129634</v>
      </c>
      <c r="D17" s="21">
        <f t="shared" si="1"/>
        <v>-714.72011411550648</v>
      </c>
      <c r="E17" s="21">
        <f>D17-Baseline!D17</f>
        <v>30.246912873889414</v>
      </c>
      <c r="F17" s="21">
        <f t="shared" si="2"/>
        <v>-1275.8953606120831</v>
      </c>
      <c r="G17" s="21">
        <f>F17-Baseline!F17</f>
        <v>100.47288659311971</v>
      </c>
      <c r="I17" s="458"/>
      <c r="J17" s="459"/>
      <c r="K17" s="459"/>
      <c r="L17" s="459"/>
      <c r="M17" s="459"/>
      <c r="N17" s="460"/>
      <c r="P17" s="469"/>
      <c r="Q17" s="470"/>
      <c r="R17" s="470"/>
      <c r="S17" s="470"/>
      <c r="T17" s="470"/>
      <c r="U17" s="471"/>
    </row>
    <row r="18" spans="1:21" outlineLevel="1">
      <c r="A18" s="58">
        <v>2070</v>
      </c>
      <c r="B18" s="21">
        <f t="shared" si="0"/>
        <v>-1231.5979031981842</v>
      </c>
      <c r="C18" s="21">
        <f>B18-Baseline!B18</f>
        <v>97.44206376792863</v>
      </c>
      <c r="D18" s="21">
        <f t="shared" si="1"/>
        <v>-879.24954940101122</v>
      </c>
      <c r="E18" s="21">
        <f>D18-Baseline!D18</f>
        <v>51.931891123569585</v>
      </c>
      <c r="F18" s="21">
        <f t="shared" si="2"/>
        <v>-1582.0021890014866</v>
      </c>
      <c r="G18" s="21">
        <f>F18-Baseline!F18</f>
        <v>142.66227011428987</v>
      </c>
      <c r="I18" s="461"/>
      <c r="J18" s="462"/>
      <c r="K18" s="462"/>
      <c r="L18" s="462"/>
      <c r="M18" s="462"/>
      <c r="N18" s="463"/>
      <c r="P18" s="472"/>
      <c r="Q18" s="473"/>
      <c r="R18" s="473"/>
      <c r="S18" s="473"/>
      <c r="T18" s="473"/>
      <c r="U18" s="474"/>
    </row>
    <row r="19" spans="1:21" ht="14" outlineLevel="1" thickBot="1">
      <c r="A19" s="430"/>
      <c r="B19" s="430"/>
      <c r="I19" s="250"/>
      <c r="J19" s="251"/>
      <c r="K19" s="251"/>
      <c r="L19" s="251"/>
      <c r="M19" s="251"/>
      <c r="N19" s="251"/>
      <c r="P19" s="249"/>
      <c r="Q19" s="249"/>
      <c r="R19" s="249"/>
      <c r="S19" s="249"/>
      <c r="T19" s="249"/>
      <c r="U19" s="232"/>
    </row>
    <row r="20" spans="1:21" ht="26.25" customHeight="1" outlineLevel="1">
      <c r="A20" s="54" t="s">
        <v>367</v>
      </c>
      <c r="B20" s="55">
        <f>Baseline!B20</f>
        <v>1</v>
      </c>
      <c r="E20" s="154"/>
      <c r="I20" s="464" t="s">
        <v>368</v>
      </c>
      <c r="J20" s="465"/>
      <c r="K20" s="465"/>
      <c r="L20" s="465"/>
      <c r="M20" s="465"/>
      <c r="N20" s="466"/>
      <c r="P20" s="464" t="s">
        <v>369</v>
      </c>
      <c r="Q20" s="465"/>
      <c r="R20" s="465"/>
      <c r="S20" s="465"/>
      <c r="T20" s="465"/>
      <c r="U20" s="466"/>
    </row>
    <row r="21" spans="1:21" ht="12.75" customHeight="1" outlineLevel="1">
      <c r="A21" s="154"/>
      <c r="B21" s="155"/>
      <c r="I21" s="455" t="s">
        <v>370</v>
      </c>
      <c r="J21" s="467"/>
      <c r="K21" s="467"/>
      <c r="L21" s="467"/>
      <c r="M21" s="467"/>
      <c r="N21" s="468"/>
      <c r="P21" s="455" t="s">
        <v>178</v>
      </c>
      <c r="Q21" s="456"/>
      <c r="R21" s="456"/>
      <c r="S21" s="456"/>
      <c r="T21" s="456"/>
      <c r="U21" s="457"/>
    </row>
    <row r="22" spans="1:21" ht="12.75" customHeight="1" outlineLevel="1">
      <c r="A22" s="154"/>
      <c r="B22" s="155"/>
      <c r="I22" s="469"/>
      <c r="J22" s="470"/>
      <c r="K22" s="470"/>
      <c r="L22" s="470"/>
      <c r="M22" s="470"/>
      <c r="N22" s="471"/>
      <c r="P22" s="458"/>
      <c r="Q22" s="459"/>
      <c r="R22" s="459"/>
      <c r="S22" s="459"/>
      <c r="T22" s="459"/>
      <c r="U22" s="460"/>
    </row>
    <row r="23" spans="1:21" outlineLevel="1">
      <c r="A23" s="154"/>
      <c r="B23" s="412" t="s">
        <v>371</v>
      </c>
      <c r="C23" s="413"/>
      <c r="D23" s="413"/>
      <c r="E23" s="413"/>
      <c r="F23" s="413"/>
      <c r="G23" s="414"/>
      <c r="I23" s="469"/>
      <c r="J23" s="470"/>
      <c r="K23" s="470"/>
      <c r="L23" s="470"/>
      <c r="M23" s="470"/>
      <c r="N23" s="471"/>
      <c r="P23" s="458"/>
      <c r="Q23" s="459"/>
      <c r="R23" s="459"/>
      <c r="S23" s="459"/>
      <c r="T23" s="459"/>
      <c r="U23" s="460"/>
    </row>
    <row r="24" spans="1:21" outlineLevel="1">
      <c r="B24" s="17">
        <v>2027</v>
      </c>
      <c r="C24" s="17">
        <v>2028</v>
      </c>
      <c r="D24" s="17">
        <v>2029</v>
      </c>
      <c r="E24" s="17">
        <v>2030</v>
      </c>
      <c r="F24" s="17">
        <v>2031</v>
      </c>
      <c r="G24" s="17" t="s">
        <v>372</v>
      </c>
      <c r="I24" s="469"/>
      <c r="J24" s="470"/>
      <c r="K24" s="470"/>
      <c r="L24" s="470"/>
      <c r="M24" s="470"/>
      <c r="N24" s="471"/>
      <c r="P24" s="458"/>
      <c r="Q24" s="459"/>
      <c r="R24" s="459"/>
      <c r="S24" s="459"/>
      <c r="T24" s="459"/>
      <c r="U24" s="460"/>
    </row>
    <row r="25" spans="1:21" ht="14" outlineLevel="1" thickBot="1">
      <c r="B25" s="30" t="s">
        <v>373</v>
      </c>
      <c r="C25" s="30" t="s">
        <v>373</v>
      </c>
      <c r="D25" s="30" t="s">
        <v>373</v>
      </c>
      <c r="E25" s="30" t="s">
        <v>373</v>
      </c>
      <c r="F25" s="30" t="s">
        <v>373</v>
      </c>
      <c r="G25" s="30" t="s">
        <v>373</v>
      </c>
      <c r="I25" s="469"/>
      <c r="J25" s="470"/>
      <c r="K25" s="470"/>
      <c r="L25" s="470"/>
      <c r="M25" s="470"/>
      <c r="N25" s="471"/>
      <c r="P25" s="458"/>
      <c r="Q25" s="459"/>
      <c r="R25" s="459"/>
      <c r="S25" s="459"/>
      <c r="T25" s="459"/>
      <c r="U25" s="460"/>
    </row>
    <row r="26" spans="1:21" outlineLevel="1">
      <c r="A26" s="54" t="s">
        <v>374</v>
      </c>
      <c r="B26" s="21">
        <f>E64</f>
        <v>-7.9657637014833877</v>
      </c>
      <c r="C26" s="21">
        <f>F64</f>
        <v>-8.4514705373704366</v>
      </c>
      <c r="D26" s="21">
        <f>G64</f>
        <v>-9.0054423861337423</v>
      </c>
      <c r="E26" s="21">
        <f>H64</f>
        <v>-9.5675968791444514</v>
      </c>
      <c r="F26" s="21">
        <f>I64</f>
        <v>-10.068241587676672</v>
      </c>
      <c r="G26" s="21">
        <f>SUM(J64:BB64)</f>
        <v>0</v>
      </c>
      <c r="I26" s="469"/>
      <c r="J26" s="470"/>
      <c r="K26" s="470"/>
      <c r="L26" s="470"/>
      <c r="M26" s="470"/>
      <c r="N26" s="471"/>
      <c r="P26" s="458"/>
      <c r="Q26" s="459"/>
      <c r="R26" s="459"/>
      <c r="S26" s="459"/>
      <c r="T26" s="459"/>
      <c r="U26" s="460"/>
    </row>
    <row r="27" spans="1:21" outlineLevel="1">
      <c r="A27" s="54" t="s">
        <v>375</v>
      </c>
      <c r="B27" s="21">
        <f>E71+E77</f>
        <v>-3.5076575656736999</v>
      </c>
      <c r="C27" s="21">
        <f>F71+F77</f>
        <v>-3.4619266350942093</v>
      </c>
      <c r="D27" s="21">
        <f>G71+G77</f>
        <v>-3.4146691333278376</v>
      </c>
      <c r="E27" s="21">
        <f>H71+H77</f>
        <v>-3.3658448916992771</v>
      </c>
      <c r="F27" s="21">
        <f>I71+I77</f>
        <v>-3.3154123847219599</v>
      </c>
      <c r="G27" s="21">
        <f>SUM(J71:BB71)+SUM(J77:BB77)</f>
        <v>-195.2109406335837</v>
      </c>
      <c r="I27" s="469"/>
      <c r="J27" s="470"/>
      <c r="K27" s="470"/>
      <c r="L27" s="470"/>
      <c r="M27" s="470"/>
      <c r="N27" s="471"/>
      <c r="P27" s="458"/>
      <c r="Q27" s="459"/>
      <c r="R27" s="459"/>
      <c r="S27" s="459"/>
      <c r="T27" s="459"/>
      <c r="U27" s="460"/>
    </row>
    <row r="28" spans="1:21" outlineLevel="1">
      <c r="A28" s="154"/>
      <c r="B28" s="248"/>
      <c r="C28" s="248"/>
      <c r="D28" s="248"/>
      <c r="E28" s="248"/>
      <c r="F28" s="248"/>
      <c r="G28" s="248"/>
      <c r="I28" s="469"/>
      <c r="J28" s="470"/>
      <c r="K28" s="470"/>
      <c r="L28" s="470"/>
      <c r="M28" s="470"/>
      <c r="N28" s="471"/>
      <c r="P28" s="458"/>
      <c r="Q28" s="459"/>
      <c r="R28" s="459"/>
      <c r="S28" s="459"/>
      <c r="T28" s="459"/>
      <c r="U28" s="460"/>
    </row>
    <row r="29" spans="1:21" ht="14" outlineLevel="1" thickBot="1">
      <c r="A29" s="154"/>
      <c r="B29" s="248"/>
      <c r="C29" s="248"/>
      <c r="D29" s="248"/>
      <c r="E29" s="248"/>
      <c r="F29" s="248"/>
      <c r="G29" s="248"/>
      <c r="I29" s="469"/>
      <c r="J29" s="470"/>
      <c r="K29" s="470"/>
      <c r="L29" s="470"/>
      <c r="M29" s="470"/>
      <c r="N29" s="471"/>
      <c r="P29" s="458"/>
      <c r="Q29" s="459"/>
      <c r="R29" s="459"/>
      <c r="S29" s="459"/>
      <c r="T29" s="459"/>
      <c r="U29" s="460"/>
    </row>
    <row r="30" spans="1:21" ht="14" outlineLevel="1" thickBot="1">
      <c r="A30" s="308"/>
      <c r="B30" s="309" t="s">
        <v>376</v>
      </c>
      <c r="C30" s="310" t="s">
        <v>377</v>
      </c>
      <c r="D30" s="416" t="s">
        <v>330</v>
      </c>
      <c r="E30" s="417"/>
      <c r="F30" s="417"/>
      <c r="G30" s="418"/>
      <c r="I30" s="469"/>
      <c r="J30" s="470"/>
      <c r="K30" s="470"/>
      <c r="L30" s="470"/>
      <c r="M30" s="470"/>
      <c r="N30" s="471"/>
      <c r="P30" s="458"/>
      <c r="Q30" s="459"/>
      <c r="R30" s="459"/>
      <c r="S30" s="459"/>
      <c r="T30" s="459"/>
      <c r="U30" s="460"/>
    </row>
    <row r="31" spans="1:21" outlineLevel="1">
      <c r="A31" s="436" t="s">
        <v>378</v>
      </c>
      <c r="B31" s="328" t="s">
        <v>379</v>
      </c>
      <c r="C31" s="307">
        <f>25.1*5</f>
        <v>125.5</v>
      </c>
      <c r="D31" s="438" t="s">
        <v>521</v>
      </c>
      <c r="E31" s="438"/>
      <c r="F31" s="438"/>
      <c r="G31" s="439"/>
      <c r="I31" s="469"/>
      <c r="J31" s="470"/>
      <c r="K31" s="470"/>
      <c r="L31" s="470"/>
      <c r="M31" s="470"/>
      <c r="N31" s="471"/>
      <c r="P31" s="458"/>
      <c r="Q31" s="459"/>
      <c r="R31" s="459"/>
      <c r="S31" s="459"/>
      <c r="T31" s="459"/>
      <c r="U31" s="460"/>
    </row>
    <row r="32" spans="1:21" outlineLevel="1">
      <c r="A32" s="436"/>
      <c r="B32" s="312"/>
      <c r="C32" s="252"/>
      <c r="D32" s="421"/>
      <c r="E32" s="421"/>
      <c r="F32" s="421"/>
      <c r="G32" s="422"/>
      <c r="I32" s="469"/>
      <c r="J32" s="470"/>
      <c r="K32" s="470"/>
      <c r="L32" s="470"/>
      <c r="M32" s="470"/>
      <c r="N32" s="471"/>
      <c r="P32" s="458"/>
      <c r="Q32" s="459"/>
      <c r="R32" s="459"/>
      <c r="S32" s="459"/>
      <c r="T32" s="459"/>
      <c r="U32" s="460"/>
    </row>
    <row r="33" spans="1:21" outlineLevel="1">
      <c r="A33" s="436"/>
      <c r="B33" s="312"/>
      <c r="C33" s="252"/>
      <c r="D33" s="421"/>
      <c r="E33" s="421"/>
      <c r="F33" s="421"/>
      <c r="G33" s="422"/>
      <c r="I33" s="469"/>
      <c r="J33" s="470"/>
      <c r="K33" s="470"/>
      <c r="L33" s="470"/>
      <c r="M33" s="470"/>
      <c r="N33" s="471"/>
      <c r="P33" s="458"/>
      <c r="Q33" s="459"/>
      <c r="R33" s="459"/>
      <c r="S33" s="459"/>
      <c r="T33" s="459"/>
      <c r="U33" s="460"/>
    </row>
    <row r="34" spans="1:21" outlineLevel="1">
      <c r="A34" s="436"/>
      <c r="B34" s="312"/>
      <c r="C34" s="252"/>
      <c r="D34" s="421"/>
      <c r="E34" s="421"/>
      <c r="F34" s="421"/>
      <c r="G34" s="422"/>
      <c r="I34" s="469"/>
      <c r="J34" s="470"/>
      <c r="K34" s="470"/>
      <c r="L34" s="470"/>
      <c r="M34" s="470"/>
      <c r="N34" s="471"/>
      <c r="P34" s="458"/>
      <c r="Q34" s="459"/>
      <c r="R34" s="459"/>
      <c r="S34" s="459"/>
      <c r="T34" s="459"/>
      <c r="U34" s="460"/>
    </row>
    <row r="35" spans="1:21" outlineLevel="1">
      <c r="A35" s="436"/>
      <c r="B35" s="312"/>
      <c r="C35" s="252"/>
      <c r="D35" s="421"/>
      <c r="E35" s="421"/>
      <c r="F35" s="421"/>
      <c r="G35" s="422"/>
      <c r="I35" s="469"/>
      <c r="J35" s="470"/>
      <c r="K35" s="470"/>
      <c r="L35" s="470"/>
      <c r="M35" s="470"/>
      <c r="N35" s="471"/>
      <c r="P35" s="458"/>
      <c r="Q35" s="459"/>
      <c r="R35" s="459"/>
      <c r="S35" s="459"/>
      <c r="T35" s="459"/>
      <c r="U35" s="460"/>
    </row>
    <row r="36" spans="1:21" outlineLevel="1">
      <c r="A36" s="436"/>
      <c r="B36" s="312"/>
      <c r="C36" s="252"/>
      <c r="D36" s="421"/>
      <c r="E36" s="421"/>
      <c r="F36" s="421"/>
      <c r="G36" s="422"/>
      <c r="I36" s="469"/>
      <c r="J36" s="470"/>
      <c r="K36" s="470"/>
      <c r="L36" s="470"/>
      <c r="M36" s="470"/>
      <c r="N36" s="471"/>
      <c r="P36" s="458"/>
      <c r="Q36" s="459"/>
      <c r="R36" s="459"/>
      <c r="S36" s="459"/>
      <c r="T36" s="459"/>
      <c r="U36" s="460"/>
    </row>
    <row r="37" spans="1:21" outlineLevel="1">
      <c r="A37" s="436"/>
      <c r="B37" s="312"/>
      <c r="C37" s="252"/>
      <c r="D37" s="421"/>
      <c r="E37" s="421"/>
      <c r="F37" s="421"/>
      <c r="G37" s="422"/>
      <c r="I37" s="469"/>
      <c r="J37" s="470"/>
      <c r="K37" s="470"/>
      <c r="L37" s="470"/>
      <c r="M37" s="470"/>
      <c r="N37" s="471"/>
      <c r="P37" s="458"/>
      <c r="Q37" s="459"/>
      <c r="R37" s="459"/>
      <c r="S37" s="459"/>
      <c r="T37" s="459"/>
      <c r="U37" s="460"/>
    </row>
    <row r="38" spans="1:21" outlineLevel="1">
      <c r="A38" s="436"/>
      <c r="B38" s="312"/>
      <c r="C38" s="252"/>
      <c r="D38" s="421"/>
      <c r="E38" s="421"/>
      <c r="F38" s="421"/>
      <c r="G38" s="422"/>
      <c r="I38" s="469"/>
      <c r="J38" s="470"/>
      <c r="K38" s="470"/>
      <c r="L38" s="470"/>
      <c r="M38" s="470"/>
      <c r="N38" s="471"/>
      <c r="P38" s="458"/>
      <c r="Q38" s="459"/>
      <c r="R38" s="459"/>
      <c r="S38" s="459"/>
      <c r="T38" s="459"/>
      <c r="U38" s="460"/>
    </row>
    <row r="39" spans="1:21" outlineLevel="1">
      <c r="A39" s="436"/>
      <c r="B39" s="312"/>
      <c r="C39" s="252"/>
      <c r="D39" s="421"/>
      <c r="E39" s="421"/>
      <c r="F39" s="421"/>
      <c r="G39" s="422"/>
      <c r="I39" s="469"/>
      <c r="J39" s="470"/>
      <c r="K39" s="470"/>
      <c r="L39" s="470"/>
      <c r="M39" s="470"/>
      <c r="N39" s="471"/>
      <c r="P39" s="458"/>
      <c r="Q39" s="459"/>
      <c r="R39" s="459"/>
      <c r="S39" s="459"/>
      <c r="T39" s="459"/>
      <c r="U39" s="460"/>
    </row>
    <row r="40" spans="1:21" ht="14" outlineLevel="1" thickBot="1">
      <c r="A40" s="437"/>
      <c r="B40" s="313"/>
      <c r="C40" s="314"/>
      <c r="D40" s="419"/>
      <c r="E40" s="419"/>
      <c r="F40" s="419"/>
      <c r="G40" s="420"/>
      <c r="I40" s="469"/>
      <c r="J40" s="470"/>
      <c r="K40" s="470"/>
      <c r="L40" s="470"/>
      <c r="M40" s="470"/>
      <c r="N40" s="471"/>
      <c r="P40" s="458"/>
      <c r="Q40" s="459"/>
      <c r="R40" s="459"/>
      <c r="S40" s="459"/>
      <c r="T40" s="459"/>
      <c r="U40" s="460"/>
    </row>
    <row r="41" spans="1:21" outlineLevel="1">
      <c r="A41" s="154"/>
      <c r="B41" s="248"/>
      <c r="C41" s="248"/>
      <c r="D41" s="248"/>
      <c r="E41" s="248"/>
      <c r="F41" s="248"/>
      <c r="G41" s="248"/>
      <c r="I41" s="469"/>
      <c r="J41" s="470"/>
      <c r="K41" s="470"/>
      <c r="L41" s="470"/>
      <c r="M41" s="470"/>
      <c r="N41" s="471"/>
      <c r="P41" s="458"/>
      <c r="Q41" s="459"/>
      <c r="R41" s="459"/>
      <c r="S41" s="459"/>
      <c r="T41" s="459"/>
      <c r="U41" s="460"/>
    </row>
    <row r="42" spans="1:21" outlineLevel="1">
      <c r="A42" s="154"/>
      <c r="B42" s="248"/>
      <c r="C42" s="248"/>
      <c r="D42" s="248"/>
      <c r="E42" s="248"/>
      <c r="F42" s="248"/>
      <c r="G42" s="248"/>
      <c r="I42" s="469"/>
      <c r="J42" s="470"/>
      <c r="K42" s="470"/>
      <c r="L42" s="470"/>
      <c r="M42" s="470"/>
      <c r="N42" s="471"/>
      <c r="P42" s="458"/>
      <c r="Q42" s="459"/>
      <c r="R42" s="459"/>
      <c r="S42" s="459"/>
      <c r="T42" s="459"/>
      <c r="U42" s="460"/>
    </row>
    <row r="43" spans="1:21" outlineLevel="1">
      <c r="A43" s="154"/>
      <c r="B43" s="248"/>
      <c r="C43" s="248"/>
      <c r="D43" s="248"/>
      <c r="E43" s="248"/>
      <c r="F43" s="248"/>
      <c r="G43" s="248"/>
      <c r="I43" s="469"/>
      <c r="J43" s="470"/>
      <c r="K43" s="470"/>
      <c r="L43" s="470"/>
      <c r="M43" s="470"/>
      <c r="N43" s="471"/>
      <c r="P43" s="458"/>
      <c r="Q43" s="459"/>
      <c r="R43" s="459"/>
      <c r="S43" s="459"/>
      <c r="T43" s="459"/>
      <c r="U43" s="460"/>
    </row>
    <row r="44" spans="1:21" outlineLevel="1">
      <c r="A44" s="154"/>
      <c r="B44" s="248"/>
      <c r="C44" s="248"/>
      <c r="D44" s="248"/>
      <c r="E44" s="248"/>
      <c r="F44" s="248"/>
      <c r="G44" s="248"/>
      <c r="I44" s="469"/>
      <c r="J44" s="470"/>
      <c r="K44" s="470"/>
      <c r="L44" s="470"/>
      <c r="M44" s="470"/>
      <c r="N44" s="471"/>
      <c r="P44" s="458"/>
      <c r="Q44" s="459"/>
      <c r="R44" s="459"/>
      <c r="S44" s="459"/>
      <c r="T44" s="459"/>
      <c r="U44" s="460"/>
    </row>
    <row r="45" spans="1:21" outlineLevel="1">
      <c r="A45" s="154"/>
      <c r="B45" s="248"/>
      <c r="C45" s="248"/>
      <c r="D45" s="248"/>
      <c r="E45" s="248"/>
      <c r="F45" s="248"/>
      <c r="G45" s="248"/>
      <c r="I45" s="472"/>
      <c r="J45" s="473"/>
      <c r="K45" s="473"/>
      <c r="L45" s="473"/>
      <c r="M45" s="473"/>
      <c r="N45" s="474"/>
      <c r="P45" s="461"/>
      <c r="Q45" s="462"/>
      <c r="R45" s="462"/>
      <c r="S45" s="462"/>
      <c r="T45" s="462"/>
      <c r="U45" s="463"/>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3" t="s">
        <v>277</v>
      </c>
      <c r="F51" s="411"/>
      <c r="G51" s="411"/>
      <c r="H51" s="411"/>
      <c r="I51" s="411"/>
      <c r="J51" s="411" t="s">
        <v>278</v>
      </c>
      <c r="K51" s="411"/>
      <c r="L51" s="411"/>
      <c r="M51" s="411"/>
      <c r="N51" s="411"/>
      <c r="O51" s="411" t="s">
        <v>279</v>
      </c>
      <c r="P51" s="411"/>
      <c r="Q51" s="411"/>
      <c r="R51" s="411"/>
      <c r="S51" s="411"/>
      <c r="T51" s="411" t="s">
        <v>280</v>
      </c>
      <c r="U51" s="411"/>
      <c r="V51" s="411"/>
      <c r="W51" s="411"/>
      <c r="X51" s="411"/>
      <c r="Y51" s="411" t="s">
        <v>383</v>
      </c>
      <c r="Z51" s="411"/>
      <c r="AA51" s="411"/>
      <c r="AB51" s="411"/>
      <c r="AC51" s="411"/>
      <c r="AD51" s="411" t="s">
        <v>384</v>
      </c>
      <c r="AE51" s="411"/>
      <c r="AF51" s="411"/>
      <c r="AG51" s="411"/>
      <c r="AH51" s="411"/>
      <c r="AI51" s="411" t="s">
        <v>385</v>
      </c>
      <c r="AJ51" s="411"/>
      <c r="AK51" s="411"/>
      <c r="AL51" s="411"/>
      <c r="AM51" s="411"/>
      <c r="AN51" s="411" t="s">
        <v>386</v>
      </c>
      <c r="AO51" s="411"/>
      <c r="AP51" s="411"/>
      <c r="AQ51" s="411"/>
      <c r="AR51" s="411"/>
      <c r="AS51" s="411" t="s">
        <v>387</v>
      </c>
      <c r="AT51" s="411"/>
      <c r="AU51" s="411"/>
      <c r="AV51" s="411"/>
      <c r="AW51" s="411"/>
      <c r="AX51" s="411" t="s">
        <v>388</v>
      </c>
      <c r="AY51" s="411"/>
      <c r="AZ51" s="411"/>
      <c r="BA51" s="411"/>
      <c r="BB51" s="41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1" t="s">
        <v>390</v>
      </c>
      <c r="B54" s="127" t="s">
        <v>299</v>
      </c>
      <c r="C54" s="127" t="s">
        <v>288</v>
      </c>
      <c r="D54" s="124" t="s">
        <v>391</v>
      </c>
      <c r="E54" s="242">
        <f>('Option_3 Workings'!G$15/3)*-1</f>
        <v>-2.4458365543335727</v>
      </c>
      <c r="F54" s="242">
        <f>('Option_3 Workings'!H$15/3)*-1</f>
        <v>-2.5854997446704018</v>
      </c>
      <c r="G54" s="242">
        <f>('Option_3 Workings'!I$15/3)*-1</f>
        <v>-2.7453196444029726</v>
      </c>
      <c r="H54" s="242">
        <f>('Option_3 Workings'!J$15/3)*-1</f>
        <v>-2.9078050251998526</v>
      </c>
      <c r="I54" s="242">
        <f>('Option_3 Workings'!K$15/3)*-1</f>
        <v>-3.0512182002691408</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2"/>
      <c r="B55" s="36" t="s">
        <v>301</v>
      </c>
      <c r="C55" s="121" t="s">
        <v>288</v>
      </c>
      <c r="D55" s="2" t="s">
        <v>391</v>
      </c>
      <c r="E55" s="241">
        <f>('Option_3 Workings'!G$15/3)*-1</f>
        <v>-2.4458365543335727</v>
      </c>
      <c r="F55" s="241">
        <f>('Option_3 Workings'!H$15/3)*-1</f>
        <v>-2.5854997446704018</v>
      </c>
      <c r="G55" s="241">
        <f>('Option_3 Workings'!I$15/3)*-1</f>
        <v>-2.7453196444029726</v>
      </c>
      <c r="H55" s="241">
        <f>('Option_3 Workings'!J$15/3)*-1</f>
        <v>-2.9078050251998526</v>
      </c>
      <c r="I55" s="241">
        <f>('Option_3 Workings'!K$15/3)*-1</f>
        <v>-3.0512182002691408</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2"/>
      <c r="B56" s="36" t="s">
        <v>303</v>
      </c>
      <c r="C56" s="121" t="s">
        <v>288</v>
      </c>
      <c r="D56" s="2" t="s">
        <v>391</v>
      </c>
      <c r="E56" s="241">
        <f>('Option_3 Workings'!G$15/3)*-1</f>
        <v>-2.4458365543335727</v>
      </c>
      <c r="F56" s="241">
        <f>('Option_3 Workings'!H$15/3)*-1</f>
        <v>-2.5854997446704018</v>
      </c>
      <c r="G56" s="241">
        <f>('Option_3 Workings'!I$15/3)*-1</f>
        <v>-2.7453196444029726</v>
      </c>
      <c r="H56" s="241">
        <f>('Option_3 Workings'!J$15/3)*-1</f>
        <v>-2.9078050251998526</v>
      </c>
      <c r="I56" s="241">
        <f>('Option_3 Workings'!K$15/3)*-1</f>
        <v>-3.0512182002691408</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2"/>
      <c r="B57" s="36" t="s">
        <v>308</v>
      </c>
      <c r="C57" s="121" t="s">
        <v>288</v>
      </c>
      <c r="D57" s="2" t="s">
        <v>391</v>
      </c>
      <c r="E57" s="241">
        <f>'Option_3 Workings'!G16*-1</f>
        <v>-0.62825403848266914</v>
      </c>
      <c r="F57" s="241">
        <f>'Option_3 Workings'!H16*-1</f>
        <v>-0.69497130335923185</v>
      </c>
      <c r="G57" s="241">
        <f>'Option_3 Workings'!I16*-1</f>
        <v>-0.76948345292482412</v>
      </c>
      <c r="H57" s="241">
        <f>'Option_3 Workings'!J16*-1</f>
        <v>-0.84418180354489381</v>
      </c>
      <c r="I57" s="241">
        <f>'Option_3 Workings'!K16*-1</f>
        <v>-0.91458698686924855</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2"/>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2"/>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2"/>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2"/>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2"/>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2"/>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3"/>
      <c r="B64" s="122" t="s">
        <v>392</v>
      </c>
      <c r="C64" s="296" t="s">
        <v>393</v>
      </c>
      <c r="D64" s="123" t="s">
        <v>391</v>
      </c>
      <c r="E64" s="23">
        <f>SUM(E54:E63)</f>
        <v>-7.9657637014833877</v>
      </c>
      <c r="F64" s="23">
        <f t="shared" ref="F64:BB64" si="3">SUM(F54:F63)</f>
        <v>-8.4514705373704366</v>
      </c>
      <c r="G64" s="23">
        <f t="shared" si="3"/>
        <v>-9.0054423861337423</v>
      </c>
      <c r="H64" s="23">
        <f t="shared" si="3"/>
        <v>-9.5675968791444514</v>
      </c>
      <c r="I64" s="23">
        <f t="shared" si="3"/>
        <v>-10.068241587676672</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4"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5"/>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5"/>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5"/>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5"/>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6"/>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4" t="s">
        <v>396</v>
      </c>
      <c r="B75" s="127" t="s">
        <v>397</v>
      </c>
      <c r="C75" s="274"/>
      <c r="D75" s="124" t="s">
        <v>391</v>
      </c>
      <c r="E75" s="275">
        <f>-E158*'Fixed Data'!$B$27/10^2</f>
        <v>-3.5076575656736999</v>
      </c>
      <c r="F75" s="275">
        <f>-F158*'Fixed Data'!$B$27/10^2</f>
        <v>-3.4619266350942093</v>
      </c>
      <c r="G75" s="275">
        <f>-G158*'Fixed Data'!$B$27/10^2</f>
        <v>-3.4146691333278376</v>
      </c>
      <c r="H75" s="275">
        <f>-H158*'Fixed Data'!$B$27/10^2</f>
        <v>-3.3658448916992771</v>
      </c>
      <c r="I75" s="275">
        <f>-I158*'Fixed Data'!$B$27/10^2</f>
        <v>-3.3154123847219599</v>
      </c>
      <c r="J75" s="275">
        <f>-J158*'Fixed Data'!$B$27/10^2</f>
        <v>-3.2633286722495156</v>
      </c>
      <c r="K75" s="275">
        <f>-K158*'Fixed Data'!$B$27/10^2</f>
        <v>-3.3012906886262203</v>
      </c>
      <c r="L75" s="275">
        <f>-L158*'Fixed Data'!$B$27/10^2</f>
        <v>-3.3398310213856597</v>
      </c>
      <c r="M75" s="275">
        <f>-M158*'Fixed Data'!$B$27/10^2</f>
        <v>-3.3789627240137907</v>
      </c>
      <c r="N75" s="275">
        <f>-N158*'Fixed Data'!$B$27/10^2</f>
        <v>-3.4186992474235609</v>
      </c>
      <c r="O75" s="275">
        <f>-O158*'Fixed Data'!$B$27/10^2</f>
        <v>-3.4590544564830736</v>
      </c>
      <c r="P75" s="275">
        <f>-P158*'Fixed Data'!$B$27/10^2</f>
        <v>-3.50004264128478</v>
      </c>
      <c r="Q75" s="275">
        <f>-Q158*'Fixed Data'!$B$27/10^2</f>
        <v>-3.5416785359274718</v>
      </c>
      <c r="R75" s="275">
        <f>-R158*'Fixed Data'!$B$27/10^2</f>
        <v>-3.583977331288041</v>
      </c>
      <c r="S75" s="275">
        <f>-S158*'Fixed Data'!$B$27/10^2</f>
        <v>-3.6269546907983523</v>
      </c>
      <c r="T75" s="275">
        <f>-T158*'Fixed Data'!$B$27/10^2</f>
        <v>-3.6706267692272365</v>
      </c>
      <c r="U75" s="275">
        <f>-U158*'Fixed Data'!$B$27/10^2</f>
        <v>-3.7150102284573707</v>
      </c>
      <c r="V75" s="275">
        <f>-V158*'Fixed Data'!$B$27/10^2</f>
        <v>-3.7601222562672665</v>
      </c>
      <c r="W75" s="275">
        <f>-W158*'Fixed Data'!$B$27/10^2</f>
        <v>-3.8059805821081478</v>
      </c>
      <c r="X75" s="275">
        <f>-X158*'Fixed Data'!$B$27/10^2</f>
        <v>-3.852603501144904</v>
      </c>
      <c r="Y75" s="275">
        <f>-Y158*'Fixed Data'!$B$27/10^2</f>
        <v>-3.9000098900329641</v>
      </c>
      <c r="Z75" s="275">
        <f>-Z158*'Fixed Data'!$B$27/10^2</f>
        <v>-3.9482192287054096</v>
      </c>
      <c r="AA75" s="275">
        <f>-AA158*'Fixed Data'!$B$27/10^2</f>
        <v>-3.9972516236626467</v>
      </c>
      <c r="AB75" s="275">
        <f>-AB158*'Fixed Data'!$B$27/10^2</f>
        <v>-4.047127827505685</v>
      </c>
      <c r="AC75" s="275">
        <f>-AC158*'Fixed Data'!$B$27/10^2</f>
        <v>-4.0978692622258022</v>
      </c>
      <c r="AD75" s="275">
        <f>-AD158*'Fixed Data'!$B$27/10^2</f>
        <v>-4.1494980447480643</v>
      </c>
      <c r="AE75" s="275">
        <f>-AE158*'Fixed Data'!$B$27/10^2</f>
        <v>-4.2020370117235499</v>
      </c>
      <c r="AF75" s="275">
        <f>-AF158*'Fixed Data'!$B$27/10^2</f>
        <v>-4.2555097420677521</v>
      </c>
      <c r="AG75" s="275">
        <f>-AG158*'Fixed Data'!$B$27/10^2</f>
        <v>-4.3099405862604838</v>
      </c>
      <c r="AH75" s="275">
        <f>-AH158*'Fixed Data'!$B$27/10^2</f>
        <v>-4.3653546933919465</v>
      </c>
      <c r="AI75" s="275">
        <f>-AI158*'Fixed Data'!$B$27/10^2</f>
        <v>-4.4217780397113708</v>
      </c>
      <c r="AJ75" s="275">
        <f>-AJ158*'Fixed Data'!$B$27/10^2</f>
        <v>-4.4792374579269172</v>
      </c>
      <c r="AK75" s="275">
        <f>-AK158*'Fixed Data'!$B$27/10^2</f>
        <v>-4.5377606665055943</v>
      </c>
      <c r="AL75" s="275">
        <f>-AL158*'Fixed Data'!$B$27/10^2</f>
        <v>-4.5973763049834062</v>
      </c>
      <c r="AM75" s="275">
        <f>-AM158*'Fixed Data'!$B$27/10^2</f>
        <v>-4.6581139625139798</v>
      </c>
      <c r="AN75" s="275">
        <f>-AN158*'Fixed Data'!$B$27/10^2</f>
        <v>-4.7200042169351155</v>
      </c>
      <c r="AO75" s="275">
        <f>-AO158*'Fixed Data'!$B$27/10^2</f>
        <v>-4.783078664819981</v>
      </c>
      <c r="AP75" s="275">
        <f>-AP158*'Fixed Data'!$B$27/10^2</f>
        <v>-4.847369962797492</v>
      </c>
      <c r="AQ75" s="275">
        <f>-AQ158*'Fixed Data'!$B$27/10^2</f>
        <v>-4.912911863613747</v>
      </c>
      <c r="AR75" s="275">
        <f>-AR158*'Fixed Data'!$B$27/10^2</f>
        <v>-4.979739254447292</v>
      </c>
      <c r="AS75" s="275">
        <f>-AS158*'Fixed Data'!$B$27/10^2</f>
        <v>-5.0478882004833467</v>
      </c>
      <c r="AT75" s="275">
        <f>-AT158*'Fixed Data'!$B$27/10^2</f>
        <v>-5.1173959854829159</v>
      </c>
      <c r="AU75" s="275">
        <f>-AU158*'Fixed Data'!$B$27/10^2</f>
        <v>-5.1883011568595681</v>
      </c>
      <c r="AV75" s="275">
        <f>-AV158*'Fixed Data'!$B$27/10^2</f>
        <v>-5.2606435700049508</v>
      </c>
      <c r="AW75" s="275">
        <f>-AW158*'Fixed Data'!$B$27/10^2</f>
        <v>-5.3344644356194086</v>
      </c>
      <c r="AX75" s="275">
        <f>-AX158*'Fixed Data'!$B$27/10^2</f>
        <v>-5.4098063715502942</v>
      </c>
      <c r="AY75" s="275">
        <f>-AY158*'Fixed Data'!$B$27/10^2</f>
        <v>-5.4867134493713028</v>
      </c>
      <c r="AZ75" s="275">
        <f>-AZ158*'Fixed Data'!$B$27/10^2</f>
        <v>-5.5652312507284645</v>
      </c>
      <c r="BA75" s="275">
        <f>-BA158*'Fixed Data'!$B$27/10^2</f>
        <v>-5.6454069199297301</v>
      </c>
      <c r="BB75" s="275">
        <f>-BB158*'Fixed Data'!$B$27/10^2</f>
        <v>-5.7267376422891259</v>
      </c>
    </row>
    <row r="76" spans="1:54" ht="19.5" customHeight="1" outlineLevel="2">
      <c r="A76" s="425"/>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6"/>
      <c r="B77" s="273" t="s">
        <v>398</v>
      </c>
      <c r="C77" s="271"/>
      <c r="D77" s="123" t="s">
        <v>391</v>
      </c>
      <c r="E77" s="23">
        <f t="shared" ref="E77:AJ77" si="5">SUM(E75:E76)</f>
        <v>-3.5076575656736999</v>
      </c>
      <c r="F77" s="23">
        <f t="shared" si="5"/>
        <v>-3.4619266350942093</v>
      </c>
      <c r="G77" s="23">
        <f t="shared" si="5"/>
        <v>-3.4146691333278376</v>
      </c>
      <c r="H77" s="23">
        <f t="shared" si="5"/>
        <v>-3.3658448916992771</v>
      </c>
      <c r="I77" s="23">
        <f t="shared" si="5"/>
        <v>-3.3154123847219599</v>
      </c>
      <c r="J77" s="23">
        <f t="shared" si="5"/>
        <v>-3.2633286722495156</v>
      </c>
      <c r="K77" s="23">
        <f t="shared" si="5"/>
        <v>-3.3012906886262203</v>
      </c>
      <c r="L77" s="23">
        <f t="shared" si="5"/>
        <v>-3.3398310213856597</v>
      </c>
      <c r="M77" s="23">
        <f t="shared" si="5"/>
        <v>-3.3789627240137907</v>
      </c>
      <c r="N77" s="23">
        <f t="shared" si="5"/>
        <v>-3.4186992474235609</v>
      </c>
      <c r="O77" s="23">
        <f t="shared" si="5"/>
        <v>-3.4590544564830736</v>
      </c>
      <c r="P77" s="23">
        <f t="shared" si="5"/>
        <v>-3.50004264128478</v>
      </c>
      <c r="Q77" s="23">
        <f t="shared" si="5"/>
        <v>-3.5416785359274718</v>
      </c>
      <c r="R77" s="23">
        <f t="shared" si="5"/>
        <v>-3.583977331288041</v>
      </c>
      <c r="S77" s="23">
        <f t="shared" si="5"/>
        <v>-3.6269546907983523</v>
      </c>
      <c r="T77" s="23">
        <f t="shared" si="5"/>
        <v>-3.6706267692272365</v>
      </c>
      <c r="U77" s="23">
        <f t="shared" si="5"/>
        <v>-3.7150102284573707</v>
      </c>
      <c r="V77" s="23">
        <f t="shared" si="5"/>
        <v>-3.7601222562672665</v>
      </c>
      <c r="W77" s="23">
        <f t="shared" si="5"/>
        <v>-3.8059805821081478</v>
      </c>
      <c r="X77" s="23">
        <f t="shared" si="5"/>
        <v>-3.852603501144904</v>
      </c>
      <c r="Y77" s="23">
        <f t="shared" si="5"/>
        <v>-3.9000098900329641</v>
      </c>
      <c r="Z77" s="23">
        <f t="shared" si="5"/>
        <v>-3.9482192287054096</v>
      </c>
      <c r="AA77" s="23">
        <f t="shared" si="5"/>
        <v>-3.9972516236626467</v>
      </c>
      <c r="AB77" s="23">
        <f t="shared" si="5"/>
        <v>-4.047127827505685</v>
      </c>
      <c r="AC77" s="23">
        <f t="shared" si="5"/>
        <v>-4.0978692622258022</v>
      </c>
      <c r="AD77" s="23">
        <f t="shared" si="5"/>
        <v>-4.1494980447480643</v>
      </c>
      <c r="AE77" s="23">
        <f t="shared" si="5"/>
        <v>-4.2020370117235499</v>
      </c>
      <c r="AF77" s="23">
        <f t="shared" si="5"/>
        <v>-4.2555097420677521</v>
      </c>
      <c r="AG77" s="23">
        <f t="shared" si="5"/>
        <v>-4.3099405862604838</v>
      </c>
      <c r="AH77" s="23">
        <f t="shared" si="5"/>
        <v>-4.3653546933919465</v>
      </c>
      <c r="AI77" s="23">
        <f t="shared" si="5"/>
        <v>-4.4217780397113708</v>
      </c>
      <c r="AJ77" s="23">
        <f t="shared" si="5"/>
        <v>-4.4792374579269172</v>
      </c>
      <c r="AK77" s="23">
        <f t="shared" ref="AK77:BB77" si="6">SUM(AK75:AK76)</f>
        <v>-4.5377606665055943</v>
      </c>
      <c r="AL77" s="23">
        <f t="shared" si="6"/>
        <v>-4.5973763049834062</v>
      </c>
      <c r="AM77" s="23">
        <f t="shared" si="6"/>
        <v>-4.6581139625139798</v>
      </c>
      <c r="AN77" s="23">
        <f t="shared" si="6"/>
        <v>-4.7200042169351155</v>
      </c>
      <c r="AO77" s="23">
        <f t="shared" si="6"/>
        <v>-4.783078664819981</v>
      </c>
      <c r="AP77" s="23">
        <f t="shared" si="6"/>
        <v>-4.847369962797492</v>
      </c>
      <c r="AQ77" s="23">
        <f t="shared" si="6"/>
        <v>-4.912911863613747</v>
      </c>
      <c r="AR77" s="23">
        <f t="shared" si="6"/>
        <v>-4.979739254447292</v>
      </c>
      <c r="AS77" s="23">
        <f t="shared" si="6"/>
        <v>-5.0478882004833467</v>
      </c>
      <c r="AT77" s="23">
        <f t="shared" si="6"/>
        <v>-5.1173959854829159</v>
      </c>
      <c r="AU77" s="23">
        <f t="shared" si="6"/>
        <v>-5.1883011568595681</v>
      </c>
      <c r="AV77" s="23">
        <f t="shared" si="6"/>
        <v>-5.2606435700049508</v>
      </c>
      <c r="AW77" s="23">
        <f t="shared" si="6"/>
        <v>-5.3344644356194086</v>
      </c>
      <c r="AX77" s="23">
        <f t="shared" si="6"/>
        <v>-5.4098063715502942</v>
      </c>
      <c r="AY77" s="23">
        <f t="shared" si="6"/>
        <v>-5.4867134493713028</v>
      </c>
      <c r="AZ77" s="23">
        <f t="shared" si="6"/>
        <v>-5.5652312507284645</v>
      </c>
      <c r="BA77" s="23">
        <f t="shared" si="6"/>
        <v>-5.6454069199297301</v>
      </c>
      <c r="BB77" s="255">
        <f t="shared" si="6"/>
        <v>-5.7267376422891259</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-7.9657637014833877</v>
      </c>
      <c r="F82" s="21">
        <f t="shared" si="8"/>
        <v>-8.4514705373704366</v>
      </c>
      <c r="G82" s="21">
        <f t="shared" si="8"/>
        <v>-9.0054423861337423</v>
      </c>
      <c r="H82" s="21">
        <f t="shared" si="8"/>
        <v>-9.5675968791444514</v>
      </c>
      <c r="I82" s="21">
        <f t="shared" si="8"/>
        <v>-10.068241587676672</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-0.66381364179028224</v>
      </c>
      <c r="G84" s="21">
        <f>IF($E$82&lt;0,(IF(2050-F$80&lt;=0,0,(2/(2050-F$80+1))*(1-(SUM($E84:F84)/$E$82))*$E$82*'Fixed Data'!D$52)),0)</f>
        <v>-0.63495217910374824</v>
      </c>
      <c r="H84" s="21">
        <f>IF($E$82&lt;0,(IF(2050-G$80&lt;=0,0,(2/(2050-G$80+1))*(1-(SUM($E84:G84)/$E$82))*$E$82*'Fixed Data'!E$52)),0)</f>
        <v>-0.60609071641721435</v>
      </c>
      <c r="I84" s="21">
        <f>IF($E$82&lt;0,(IF(2050-H$80&lt;=0,0,(2/(2050-H$80+1))*(1-(SUM($E84:H84)/$E$82))*$E$82*'Fixed Data'!F$52)),0)</f>
        <v>-0.57722925373068035</v>
      </c>
      <c r="J84" s="21">
        <f>IF($E$82&lt;0,(IF(2050-I$80&lt;=0,0,(2/(2050-I$80+1))*(1-(SUM($E84:I84)/$E$82))*$E$82*'Fixed Data'!G$52)),0)</f>
        <v>-0.54836779104414624</v>
      </c>
      <c r="K84" s="21">
        <f>IF($E$82&lt;0,(IF(2050-J$80&lt;=0,0,(2/(2050-J$80+1))*(1-(SUM($E84:J84)/$E$82))*$E$82*'Fixed Data'!H$52)),0)</f>
        <v>-0.51950632835761223</v>
      </c>
      <c r="L84" s="21">
        <f>IF($E$82&lt;0,(IF(2050-K$80&lt;=0,0,(2/(2050-K$80+1))*(1-(SUM($E84:K84)/$E$82))*$E$82*'Fixed Data'!I$52)),0)</f>
        <v>-0.49064486567107818</v>
      </c>
      <c r="M84" s="21">
        <f>IF($E$82&lt;0,(IF(2050-L$80&lt;=0,0,(2/(2050-L$80+1))*(1-(SUM($E84:L84)/$E$82))*$E$82*'Fixed Data'!J$52)),0)</f>
        <v>-0.46178340298454418</v>
      </c>
      <c r="N84" s="21">
        <f>IF($E$82&lt;0,(IF(2050-M$80&lt;=0,0,(2/(2050-M$80+1))*(1-(SUM($E84:M84)/$E$82))*$E$82*'Fixed Data'!K$52)),0)</f>
        <v>-0.43292194029801023</v>
      </c>
      <c r="O84" s="21">
        <f>IF($E$82&lt;0,(IF(2050-N$80&lt;=0,0,(2/(2050-N$80+1))*(1-(SUM($E84:N84)/$E$82))*$E$82*'Fixed Data'!L$52)),0)</f>
        <v>-0.40406047761147623</v>
      </c>
      <c r="P84" s="21">
        <f>IF($E$82&lt;0,(IF(2050-O$80&lt;=0,0,(2/(2050-O$80+1))*(1-(SUM($E84:O84)/$E$82))*$E$82*'Fixed Data'!M$52)),0)</f>
        <v>-0.37519901492494218</v>
      </c>
      <c r="Q84" s="21">
        <f>IF($E$82&lt;0,(IF(2050-P$80&lt;=0,0,(2/(2050-P$80+1))*(1-(SUM($E84:P84)/$E$82))*$E$82*'Fixed Data'!N$52)),0)</f>
        <v>-0.34633755223840823</v>
      </c>
      <c r="R84" s="21">
        <f>IF($E$82&lt;0,(IF(2050-Q$80&lt;=0,0,(2/(2050-Q$80+1))*(1-(SUM($E84:Q84)/$E$82))*$E$82*'Fixed Data'!O$52)),0)</f>
        <v>-0.31747608955187406</v>
      </c>
      <c r="S84" s="21">
        <f>IF($E$82&lt;0,(IF(2050-R$80&lt;=0,0,(2/(2050-R$80+1))*(1-(SUM($E84:R84)/$E$82))*$E$82*'Fixed Data'!P$52)),0)</f>
        <v>-0.28861462686534017</v>
      </c>
      <c r="T84" s="21">
        <f>IF($E$82&lt;0,(IF(2050-S$80&lt;=0,0,(2/(2050-S$80+1))*(1-(SUM($E84:S84)/$E$82))*$E$82*'Fixed Data'!Q$52)),0)</f>
        <v>-0.25975316417880606</v>
      </c>
      <c r="U84" s="21">
        <f>IF($E$82&lt;0,(IF(2050-T$80&lt;=0,0,(2/(2050-T$80+1))*(1-(SUM($E84:T84)/$E$82))*$E$82*'Fixed Data'!R$52)),0)</f>
        <v>-0.23089170149227195</v>
      </c>
      <c r="V84" s="21">
        <f>IF($E$82&lt;0,(IF(2050-U$80&lt;=0,0,(2/(2050-U$80+1))*(1-(SUM($E84:U84)/$E$82))*$E$82*'Fixed Data'!S$52)),0)</f>
        <v>-0.20203023880573812</v>
      </c>
      <c r="W84" s="21">
        <f>IF($E$82&lt;0,(IF(2050-V$80&lt;=0,0,(2/(2050-V$80+1))*(1-(SUM($E84:V84)/$E$82))*$E$82*'Fixed Data'!T$52)),0)</f>
        <v>-0.17316877611920384</v>
      </c>
      <c r="X84" s="21">
        <f>IF($E$82&lt;0,(IF(2050-W$80&lt;=0,0,(2/(2050-W$80+1))*(1-(SUM($E84:W84)/$E$82))*$E$82*'Fixed Data'!U$52)),0)</f>
        <v>-0.14430731343266984</v>
      </c>
      <c r="Y84" s="21">
        <f>IF($E$82&lt;0,(IF(2050-X$80&lt;=0,0,(2/(2050-X$80+1))*(1-(SUM($E84:X84)/$E$82))*$E$82*'Fixed Data'!V$52)),0)</f>
        <v>-0.11544585074613586</v>
      </c>
      <c r="Z84" s="21">
        <f>IF($E$82&lt;0,(IF(2050-Y$80&lt;=0,0,(2/(2050-Y$80+1))*(1-(SUM($E84:Y84)/$E$82))*$E$82*'Fixed Data'!W$52)),0)</f>
        <v>-8.6584388059601988E-2</v>
      </c>
      <c r="AA84" s="21">
        <f>IF($E$82&lt;0,(IF(2050-Z$80&lt;=0,0,(2/(2050-Z$80+1))*(1-(SUM($E84:Z84)/$E$82))*$E$82*'Fixed Data'!X$52)),0)</f>
        <v>-5.7722925373068286E-2</v>
      </c>
      <c r="AB84" s="21">
        <f>IF($E$82&lt;0,(IF(2050-AA$80&lt;=0,0,(2/(2050-AA$80+1))*(1-(SUM($E84:AA84)/$E$82))*$E$82*'Fixed Data'!Y$52)),0)</f>
        <v>-2.8861462686534143E-2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-0.73491048151047278</v>
      </c>
      <c r="H85" s="21">
        <f>IF($F$82&lt;0,(IF(2050-G$80&lt;=0,0,(2/(2050-G$80+1))*(1-(SUM($E85:G85)/$F$82))*$F$82*'Fixed Data'!E$52)),0)</f>
        <v>-0.70150545962363309</v>
      </c>
      <c r="I85" s="21">
        <f>IF($F$82&lt;0,(IF(2050-H$80&lt;=0,0,(2/(2050-H$80+1))*(1-(SUM($E85:H85)/$F$82))*$F$82*'Fixed Data'!F$52)),0)</f>
        <v>-0.66810043773679328</v>
      </c>
      <c r="J85" s="21">
        <f>IF($F$82&lt;0,(IF(2050-I$80&lt;=0,0,(2/(2050-I$80+1))*(1-(SUM($E85:I85)/$F$82))*$F$82*'Fixed Data'!G$52)),0)</f>
        <v>-0.63469541584995381</v>
      </c>
      <c r="K85" s="21">
        <f>IF($F$82&lt;0,(IF(2050-J$80&lt;=0,0,(2/(2050-J$80+1))*(1-(SUM($E85:J85)/$F$82))*$F$82*'Fixed Data'!H$52)),0)</f>
        <v>-0.60129039396311401</v>
      </c>
      <c r="L85" s="21">
        <f>IF($F$82&lt;0,(IF(2050-K$80&lt;=0,0,(2/(2050-K$80+1))*(1-(SUM($E85:K85)/$F$82))*$F$82*'Fixed Data'!I$52)),0)</f>
        <v>-0.56788537207627443</v>
      </c>
      <c r="M85" s="21">
        <f>IF($F$82&lt;0,(IF(2050-L$80&lt;=0,0,(2/(2050-L$80+1))*(1-(SUM($E85:L85)/$F$82))*$F$82*'Fixed Data'!J$52)),0)</f>
        <v>-0.53448035018943474</v>
      </c>
      <c r="N85" s="21">
        <f>IF($F$82&lt;0,(IF(2050-M$80&lt;=0,0,(2/(2050-M$80+1))*(1-(SUM($E85:M85)/$F$82))*$F$82*'Fixed Data'!K$52)),0)</f>
        <v>-0.50107532830259505</v>
      </c>
      <c r="O85" s="21">
        <f>IF($F$82&lt;0,(IF(2050-N$80&lt;=0,0,(2/(2050-N$80+1))*(1-(SUM($E85:N85)/$F$82))*$F$82*'Fixed Data'!L$52)),0)</f>
        <v>-0.46767030641575547</v>
      </c>
      <c r="P85" s="21">
        <f>IF($F$82&lt;0,(IF(2050-O$80&lt;=0,0,(2/(2050-O$80+1))*(1-(SUM($E85:O85)/$F$82))*$F$82*'Fixed Data'!M$52)),0)</f>
        <v>-0.43426528452891561</v>
      </c>
      <c r="Q85" s="21">
        <f>IF($F$82&lt;0,(IF(2050-P$80&lt;=0,0,(2/(2050-P$80+1))*(1-(SUM($E85:P85)/$F$82))*$F$82*'Fixed Data'!N$52)),0)</f>
        <v>-0.40086026264207592</v>
      </c>
      <c r="R85" s="21">
        <f>IF($F$82&lt;0,(IF(2050-Q$80&lt;=0,0,(2/(2050-Q$80+1))*(1-(SUM($E85:Q85)/$F$82))*$F$82*'Fixed Data'!O$52)),0)</f>
        <v>-0.36745524075523622</v>
      </c>
      <c r="S85" s="21">
        <f>IF($F$82&lt;0,(IF(2050-R$80&lt;=0,0,(2/(2050-R$80+1))*(1-(SUM($E85:R85)/$F$82))*$F$82*'Fixed Data'!P$52)),0)</f>
        <v>-0.33405021886839664</v>
      </c>
      <c r="T85" s="21">
        <f>IF($F$82&lt;0,(IF(2050-S$80&lt;=0,0,(2/(2050-S$80+1))*(1-(SUM($E85:S85)/$F$82))*$F$82*'Fixed Data'!Q$52)),0)</f>
        <v>-0.30064519698155701</v>
      </c>
      <c r="U85" s="21">
        <f>IF($F$82&lt;0,(IF(2050-T$80&lt;=0,0,(2/(2050-T$80+1))*(1-(SUM($E85:T85)/$F$82))*$F$82*'Fixed Data'!R$52)),0)</f>
        <v>-0.26724017509471748</v>
      </c>
      <c r="V85" s="21">
        <f>IF($F$82&lt;0,(IF(2050-U$80&lt;=0,0,(2/(2050-U$80+1))*(1-(SUM($E85:U85)/$F$82))*$F$82*'Fixed Data'!S$52)),0)</f>
        <v>-0.23383515320787776</v>
      </c>
      <c r="W85" s="21">
        <f>IF($F$82&lt;0,(IF(2050-V$80&lt;=0,0,(2/(2050-V$80+1))*(1-(SUM($E85:V85)/$F$82))*$F$82*'Fixed Data'!T$52)),0)</f>
        <v>-0.20043013132103818</v>
      </c>
      <c r="X85" s="21">
        <f>IF($F$82&lt;0,(IF(2050-W$80&lt;=0,0,(2/(2050-W$80+1))*(1-(SUM($E85:W85)/$F$82))*$F$82*'Fixed Data'!U$52)),0)</f>
        <v>-0.16702510943419832</v>
      </c>
      <c r="Y85" s="21">
        <f>IF($F$82&lt;0,(IF(2050-X$80&lt;=0,0,(2/(2050-X$80+1))*(1-(SUM($E85:X85)/$F$82))*$F$82*'Fixed Data'!V$52)),0)</f>
        <v>-0.13362008754735868</v>
      </c>
      <c r="Z85" s="21">
        <f>IF($F$82&lt;0,(IF(2050-Y$80&lt;=0,0,(2/(2050-Y$80+1))*(1-(SUM($E85:Y85)/$F$82))*$F$82*'Fixed Data'!W$52)),0)</f>
        <v>-0.10021506566051937</v>
      </c>
      <c r="AA85" s="21">
        <f>IF($F$82&lt;0,(IF(2050-Z$80&lt;=0,0,(2/(2050-Z$80+1))*(1-(SUM($E85:Z85)/$F$82))*$F$82*'Fixed Data'!X$52)),0)</f>
        <v>-6.6810043773679564E-2</v>
      </c>
      <c r="AB85" s="21">
        <f>IF($F$82&lt;0,(IF(2050-AA$80&lt;=0,0,(2/(2050-AA$80+1))*(1-(SUM($E85:AA85)/$F$82))*$F$82*'Fixed Data'!Y$52)),0)</f>
        <v>-3.3405021886839477E-2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-0.81867658055761294</v>
      </c>
      <c r="I86" s="21">
        <f>IF($G$82&lt;0,(IF(2050-H$80&lt;=0,0,(2/(2050-H$80+1))*(1-(SUM($E86:H86)/$G$82))*$G$82*'Fixed Data'!F$52)),0)</f>
        <v>-0.77969198148344088</v>
      </c>
      <c r="J86" s="21">
        <f>IF($G$82&lt;0,(IF(2050-I$80&lt;=0,0,(2/(2050-I$80+1))*(1-(SUM($E86:I86)/$G$82))*$G$82*'Fixed Data'!G$52)),0)</f>
        <v>-0.74070738240926892</v>
      </c>
      <c r="K86" s="21">
        <f>IF($G$82&lt;0,(IF(2050-J$80&lt;=0,0,(2/(2050-J$80+1))*(1-(SUM($E86:J86)/$G$82))*$G$82*'Fixed Data'!H$52)),0)</f>
        <v>-0.70172278333509674</v>
      </c>
      <c r="L86" s="21">
        <f>IF($G$82&lt;0,(IF(2050-K$80&lt;=0,0,(2/(2050-K$80+1))*(1-(SUM($E86:K86)/$G$82))*$G$82*'Fixed Data'!I$52)),0)</f>
        <v>-0.66273818426092479</v>
      </c>
      <c r="M86" s="21">
        <f>IF($G$82&lt;0,(IF(2050-L$80&lt;=0,0,(2/(2050-L$80+1))*(1-(SUM($E86:L86)/$G$82))*$G$82*'Fixed Data'!J$52)),0)</f>
        <v>-0.62375358518675272</v>
      </c>
      <c r="N86" s="21">
        <f>IF($G$82&lt;0,(IF(2050-M$80&lt;=0,0,(2/(2050-M$80+1))*(1-(SUM($E86:M86)/$G$82))*$G$82*'Fixed Data'!K$52)),0)</f>
        <v>-0.58476898611258066</v>
      </c>
      <c r="O86" s="21">
        <f>IF($G$82&lt;0,(IF(2050-N$80&lt;=0,0,(2/(2050-N$80+1))*(1-(SUM($E86:N86)/$G$82))*$G$82*'Fixed Data'!L$52)),0)</f>
        <v>-0.54578438703840859</v>
      </c>
      <c r="P86" s="21">
        <f>IF($G$82&lt;0,(IF(2050-O$80&lt;=0,0,(2/(2050-O$80+1))*(1-(SUM($E86:O86)/$G$82))*$G$82*'Fixed Data'!M$52)),0)</f>
        <v>-0.50679978796423653</v>
      </c>
      <c r="Q86" s="21">
        <f>IF($G$82&lt;0,(IF(2050-P$80&lt;=0,0,(2/(2050-P$80+1))*(1-(SUM($E86:P86)/$G$82))*$G$82*'Fixed Data'!N$52)),0)</f>
        <v>-0.46781518889006468</v>
      </c>
      <c r="R86" s="21">
        <f>IF($G$82&lt;0,(IF(2050-Q$80&lt;=0,0,(2/(2050-Q$80+1))*(1-(SUM($E86:Q86)/$G$82))*$G$82*'Fixed Data'!O$52)),0)</f>
        <v>-0.42883058981589262</v>
      </c>
      <c r="S86" s="21">
        <f>IF($G$82&lt;0,(IF(2050-R$80&lt;=0,0,(2/(2050-R$80+1))*(1-(SUM($E86:R86)/$G$82))*$G$82*'Fixed Data'!P$52)),0)</f>
        <v>-0.38984599074172055</v>
      </c>
      <c r="T86" s="21">
        <f>IF($G$82&lt;0,(IF(2050-S$80&lt;=0,0,(2/(2050-S$80+1))*(1-(SUM($E86:S86)/$G$82))*$G$82*'Fixed Data'!Q$52)),0)</f>
        <v>-0.35086139166754854</v>
      </c>
      <c r="U86" s="21">
        <f>IF($G$82&lt;0,(IF(2050-T$80&lt;=0,0,(2/(2050-T$80+1))*(1-(SUM($E86:T86)/$G$82))*$G$82*'Fixed Data'!R$52)),0)</f>
        <v>-0.31187679259337642</v>
      </c>
      <c r="V86" s="21">
        <f>IF($G$82&lt;0,(IF(2050-U$80&lt;=0,0,(2/(2050-U$80+1))*(1-(SUM($E86:U86)/$G$82))*$G$82*'Fixed Data'!S$52)),0)</f>
        <v>-0.2728921935192043</v>
      </c>
      <c r="W86" s="21">
        <f>IF($G$82&lt;0,(IF(2050-V$80&lt;=0,0,(2/(2050-V$80+1))*(1-(SUM($E86:V86)/$G$82))*$G$82*'Fixed Data'!T$52)),0)</f>
        <v>-0.23390759444503204</v>
      </c>
      <c r="X86" s="21">
        <f>IF($G$82&lt;0,(IF(2050-W$80&lt;=0,0,(2/(2050-W$80+1))*(1-(SUM($E86:W86)/$G$82))*$G$82*'Fixed Data'!U$52)),0)</f>
        <v>-0.19492299537086027</v>
      </c>
      <c r="Y86" s="21">
        <f>IF($G$82&lt;0,(IF(2050-X$80&lt;=0,0,(2/(2050-X$80+1))*(1-(SUM($E86:X86)/$G$82))*$G$82*'Fixed Data'!V$52)),0)</f>
        <v>-0.15593839629668849</v>
      </c>
      <c r="Z86" s="21">
        <f>IF($G$82&lt;0,(IF(2050-Y$80&lt;=0,0,(2/(2050-Y$80+1))*(1-(SUM($E86:Y86)/$G$82))*$G$82*'Fixed Data'!W$52)),0)</f>
        <v>-0.11695379722251617</v>
      </c>
      <c r="AA86" s="21">
        <f>IF($G$82&lt;0,(IF(2050-Z$80&lt;=0,0,(2/(2050-Z$80+1))*(1-(SUM($E86:Z86)/$G$82))*$G$82*'Fixed Data'!X$52)),0)</f>
        <v>-7.7969198148344104E-2</v>
      </c>
      <c r="AB86" s="21">
        <f>IF($G$82&lt;0,(IF(2050-AA$80&lt;=0,0,(2/(2050-AA$80+1))*(1-(SUM($E86:AA86)/$G$82))*$G$82*'Fixed Data'!Y$52)),0)</f>
        <v>-3.8984599074172725E-2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-0.91119970277566198</v>
      </c>
      <c r="J87" s="21">
        <f>IF($H$82&lt;0,(IF(2050-I$80&lt;=0,0,(2/(2050-I$80+1))*(1-(SUM($E87:I87)/$H$82))*$H$82*'Fixed Data'!G$52)),0)</f>
        <v>-0.86563971763687908</v>
      </c>
      <c r="K87" s="21">
        <f>IF($H$82&lt;0,(IF(2050-J$80&lt;=0,0,(2/(2050-J$80+1))*(1-(SUM($E87:J87)/$H$82))*$H$82*'Fixed Data'!H$52)),0)</f>
        <v>-0.82007973249809585</v>
      </c>
      <c r="L87" s="21">
        <f>IF($H$82&lt;0,(IF(2050-K$80&lt;=0,0,(2/(2050-K$80+1))*(1-(SUM($E87:K87)/$H$82))*$H$82*'Fixed Data'!I$52)),0)</f>
        <v>-0.77451974735931273</v>
      </c>
      <c r="M87" s="21">
        <f>IF($H$82&lt;0,(IF(2050-L$80&lt;=0,0,(2/(2050-L$80+1))*(1-(SUM($E87:L87)/$H$82))*$H$82*'Fixed Data'!J$52)),0)</f>
        <v>-0.72895976222052961</v>
      </c>
      <c r="N87" s="21">
        <f>IF($H$82&lt;0,(IF(2050-M$80&lt;=0,0,(2/(2050-M$80+1))*(1-(SUM($E87:M87)/$H$82))*$H$82*'Fixed Data'!K$52)),0)</f>
        <v>-0.68339977708174648</v>
      </c>
      <c r="O87" s="21">
        <f>IF($H$82&lt;0,(IF(2050-N$80&lt;=0,0,(2/(2050-N$80+1))*(1-(SUM($E87:N87)/$H$82))*$H$82*'Fixed Data'!L$52)),0)</f>
        <v>-0.63783979194296347</v>
      </c>
      <c r="P87" s="21">
        <f>IF($H$82&lt;0,(IF(2050-O$80&lt;=0,0,(2/(2050-O$80+1))*(1-(SUM($E87:O87)/$H$82))*$H$82*'Fixed Data'!M$52)),0)</f>
        <v>-0.59227980680418035</v>
      </c>
      <c r="Q87" s="21">
        <f>IF($H$82&lt;0,(IF(2050-P$80&lt;=0,0,(2/(2050-P$80+1))*(1-(SUM($E87:P87)/$H$82))*$H$82*'Fixed Data'!N$52)),0)</f>
        <v>-0.54671982166539723</v>
      </c>
      <c r="R87" s="21">
        <f>IF($H$82&lt;0,(IF(2050-Q$80&lt;=0,0,(2/(2050-Q$80+1))*(1-(SUM($E87:Q87)/$H$82))*$H$82*'Fixed Data'!O$52)),0)</f>
        <v>-0.50115983652661411</v>
      </c>
      <c r="S87" s="21">
        <f>IF($H$82&lt;0,(IF(2050-R$80&lt;=0,0,(2/(2050-R$80+1))*(1-(SUM($E87:R87)/$H$82))*$H$82*'Fixed Data'!P$52)),0)</f>
        <v>-0.45559985138783116</v>
      </c>
      <c r="T87" s="21">
        <f>IF($H$82&lt;0,(IF(2050-S$80&lt;=0,0,(2/(2050-S$80+1))*(1-(SUM($E87:S87)/$H$82))*$H$82*'Fixed Data'!Q$52)),0)</f>
        <v>-0.41003986624904798</v>
      </c>
      <c r="U87" s="21">
        <f>IF($H$82&lt;0,(IF(2050-T$80&lt;=0,0,(2/(2050-T$80+1))*(1-(SUM($E87:T87)/$H$82))*$H$82*'Fixed Data'!R$52)),0)</f>
        <v>-0.36447988111026491</v>
      </c>
      <c r="V87" s="21">
        <f>IF($H$82&lt;0,(IF(2050-U$80&lt;=0,0,(2/(2050-U$80+1))*(1-(SUM($E87:U87)/$H$82))*$H$82*'Fixed Data'!S$52)),0)</f>
        <v>-0.31891989597148218</v>
      </c>
      <c r="W87" s="21">
        <f>IF($H$82&lt;0,(IF(2050-V$80&lt;=0,0,(2/(2050-V$80+1))*(1-(SUM($E87:V87)/$H$82))*$H$82*'Fixed Data'!T$52)),0)</f>
        <v>-0.27335991083269856</v>
      </c>
      <c r="X87" s="21">
        <f>IF($H$82&lt;0,(IF(2050-W$80&lt;=0,0,(2/(2050-W$80+1))*(1-(SUM($E87:W87)/$H$82))*$H$82*'Fixed Data'!U$52)),0)</f>
        <v>-0.22779992569391541</v>
      </c>
      <c r="Y87" s="21">
        <f>IF($H$82&lt;0,(IF(2050-X$80&lt;=0,0,(2/(2050-X$80+1))*(1-(SUM($E87:X87)/$H$82))*$H$82*'Fixed Data'!V$52)),0)</f>
        <v>-0.18223994055513218</v>
      </c>
      <c r="Z87" s="21">
        <f>IF($H$82&lt;0,(IF(2050-Y$80&lt;=0,0,(2/(2050-Y$80+1))*(1-(SUM($E87:Y87)/$H$82))*$H$82*'Fixed Data'!W$52)),0)</f>
        <v>-0.13667995541634936</v>
      </c>
      <c r="AA87" s="21">
        <f>IF($H$82&lt;0,(IF(2050-Z$80&lt;=0,0,(2/(2050-Z$80+1))*(1-(SUM($E87:Z87)/$H$82))*$H$82*'Fixed Data'!X$52)),0)</f>
        <v>-9.1119970277566575E-2</v>
      </c>
      <c r="AB87" s="21">
        <f>IF($H$82&lt;0,(IF(2050-AA$80&lt;=0,0,(2/(2050-AA$80+1))*(1-(SUM($E87:AA87)/$H$82))*$H$82*'Fixed Data'!Y$52)),0)</f>
        <v>-4.5559985138784002E-2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-1.0068241587676672</v>
      </c>
      <c r="K88" s="21">
        <f>IF($I$82&lt;0,(IF(2050-J$80&lt;=0,0,(2/(2050-J$80+1))*(1-(SUM($E88:J88)/$I$82))*$I$82*'Fixed Data'!H$52)),0)</f>
        <v>-0.95383341356936902</v>
      </c>
      <c r="L88" s="21">
        <f>IF($I$82&lt;0,(IF(2050-K$80&lt;=0,0,(2/(2050-K$80+1))*(1-(SUM($E88:K88)/$I$82))*$I$82*'Fixed Data'!I$52)),0)</f>
        <v>-0.90084266837107052</v>
      </c>
      <c r="M88" s="21">
        <f>IF($I$82&lt;0,(IF(2050-L$80&lt;=0,0,(2/(2050-L$80+1))*(1-(SUM($E88:L88)/$I$82))*$I$82*'Fixed Data'!J$52)),0)</f>
        <v>-0.84785192317277236</v>
      </c>
      <c r="N88" s="21">
        <f>IF($I$82&lt;0,(IF(2050-M$80&lt;=0,0,(2/(2050-M$80+1))*(1-(SUM($E88:M88)/$I$82))*$I$82*'Fixed Data'!K$52)),0)</f>
        <v>-0.79486117797447409</v>
      </c>
      <c r="O88" s="21">
        <f>IF($I$82&lt;0,(IF(2050-N$80&lt;=0,0,(2/(2050-N$80+1))*(1-(SUM($E88:N88)/$I$82))*$I$82*'Fixed Data'!L$52)),0)</f>
        <v>-0.74187043277617593</v>
      </c>
      <c r="P88" s="21">
        <f>IF($I$82&lt;0,(IF(2050-O$80&lt;=0,0,(2/(2050-O$80+1))*(1-(SUM($E88:O88)/$I$82))*$I$82*'Fixed Data'!M$52)),0)</f>
        <v>-0.68887968757787765</v>
      </c>
      <c r="Q88" s="21">
        <f>IF($I$82&lt;0,(IF(2050-P$80&lt;=0,0,(2/(2050-P$80+1))*(1-(SUM($E88:P88)/$I$82))*$I$82*'Fixed Data'!N$52)),0)</f>
        <v>-0.63588894237957949</v>
      </c>
      <c r="R88" s="21">
        <f>IF($I$82&lt;0,(IF(2050-Q$80&lt;=0,0,(2/(2050-Q$80+1))*(1-(SUM($E88:Q88)/$I$82))*$I$82*'Fixed Data'!O$52)),0)</f>
        <v>-0.58289819718128111</v>
      </c>
      <c r="S88" s="21">
        <f>IF($I$82&lt;0,(IF(2050-R$80&lt;=0,0,(2/(2050-R$80+1))*(1-(SUM($E88:R88)/$I$82))*$I$82*'Fixed Data'!P$52)),0)</f>
        <v>-0.52990745198298284</v>
      </c>
      <c r="T88" s="21">
        <f>IF($I$82&lt;0,(IF(2050-S$80&lt;=0,0,(2/(2050-S$80+1))*(1-(SUM($E88:S88)/$I$82))*$I$82*'Fixed Data'!Q$52)),0)</f>
        <v>-0.4769167067846844</v>
      </c>
      <c r="U88" s="21">
        <f>IF($I$82&lt;0,(IF(2050-T$80&lt;=0,0,(2/(2050-T$80+1))*(1-(SUM($E88:T88)/$I$82))*$I$82*'Fixed Data'!R$52)),0)</f>
        <v>-0.42392596158638596</v>
      </c>
      <c r="V88" s="21">
        <f>IF($I$82&lt;0,(IF(2050-U$80&lt;=0,0,(2/(2050-U$80+1))*(1-(SUM($E88:U88)/$I$82))*$I$82*'Fixed Data'!S$52)),0)</f>
        <v>-0.37093521638808769</v>
      </c>
      <c r="W88" s="21">
        <f>IF($I$82&lt;0,(IF(2050-V$80&lt;=0,0,(2/(2050-V$80+1))*(1-(SUM($E88:V88)/$I$82))*$I$82*'Fixed Data'!T$52)),0)</f>
        <v>-0.31794447118978963</v>
      </c>
      <c r="X88" s="21">
        <f>IF($I$82&lt;0,(IF(2050-W$80&lt;=0,0,(2/(2050-W$80+1))*(1-(SUM($E88:W88)/$I$82))*$I$82*'Fixed Data'!U$52)),0)</f>
        <v>-0.26495372599149108</v>
      </c>
      <c r="Y88" s="21">
        <f>IF($I$82&lt;0,(IF(2050-X$80&lt;=0,0,(2/(2050-X$80+1))*(1-(SUM($E88:X88)/$I$82))*$I$82*'Fixed Data'!V$52)),0)</f>
        <v>-0.2119629807931929</v>
      </c>
      <c r="Z88" s="21">
        <f>IF($I$82&lt;0,(IF(2050-Y$80&lt;=0,0,(2/(2050-Y$80+1))*(1-(SUM($E88:Y88)/$I$82))*$I$82*'Fixed Data'!W$52)),0)</f>
        <v>-0.15897223559489532</v>
      </c>
      <c r="AA88" s="21">
        <f>IF($I$82&lt;0,(IF(2050-Z$80&lt;=0,0,(2/(2050-Z$80+1))*(1-(SUM($E88:Z88)/$I$82))*$I$82*'Fixed Data'!X$52)),0)</f>
        <v>-0.10598149039659688</v>
      </c>
      <c r="AB88" s="21">
        <f>IF($I$82&lt;0,(IF(2050-AA$80&lt;=0,0,(2/(2050-AA$80+1))*(1-(SUM($E88:AA88)/$I$82))*$I$82*'Fixed Data'!Y$52)),0)</f>
        <v>-5.2990745198298439E-2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-0.66381364179028224</v>
      </c>
      <c r="G128" s="21">
        <f t="shared" si="10"/>
        <v>-1.369862660614221</v>
      </c>
      <c r="H128" s="21">
        <f t="shared" si="10"/>
        <v>-2.1262727565984605</v>
      </c>
      <c r="I128" s="21">
        <f t="shared" si="10"/>
        <v>-2.9362213757265763</v>
      </c>
      <c r="J128" s="21">
        <f t="shared" si="10"/>
        <v>-3.796234465707915</v>
      </c>
      <c r="K128" s="21">
        <f t="shared" si="10"/>
        <v>-3.5964326517232879</v>
      </c>
      <c r="L128" s="21">
        <f t="shared" si="10"/>
        <v>-3.3966308377386607</v>
      </c>
      <c r="M128" s="21">
        <f t="shared" si="10"/>
        <v>-3.1968290237540335</v>
      </c>
      <c r="N128" s="21">
        <f t="shared" si="10"/>
        <v>-2.9970272097694064</v>
      </c>
      <c r="O128" s="21">
        <f t="shared" si="10"/>
        <v>-2.7972253957847797</v>
      </c>
      <c r="P128" s="21">
        <f t="shared" si="10"/>
        <v>-2.5974235818001525</v>
      </c>
      <c r="Q128" s="21">
        <f t="shared" si="10"/>
        <v>-2.3976217678155254</v>
      </c>
      <c r="R128" s="21">
        <f t="shared" si="10"/>
        <v>-2.1978199538308982</v>
      </c>
      <c r="S128" s="21">
        <f t="shared" si="10"/>
        <v>-1.9980181398462715</v>
      </c>
      <c r="T128" s="21">
        <f t="shared" si="10"/>
        <v>-1.7982163258616441</v>
      </c>
      <c r="U128" s="21">
        <f t="shared" si="10"/>
        <v>-1.5984145118770168</v>
      </c>
      <c r="V128" s="21">
        <f t="shared" si="10"/>
        <v>-1.3986126978923901</v>
      </c>
      <c r="W128" s="21">
        <f t="shared" si="10"/>
        <v>-1.1988108839077622</v>
      </c>
      <c r="X128" s="21">
        <f t="shared" si="10"/>
        <v>-0.99900906992313487</v>
      </c>
      <c r="Y128" s="21">
        <f t="shared" si="10"/>
        <v>-0.79920725593850805</v>
      </c>
      <c r="Z128" s="21">
        <f t="shared" si="10"/>
        <v>-0.59940544195388212</v>
      </c>
      <c r="AA128" s="21">
        <f t="shared" si="10"/>
        <v>-0.39960362796925541</v>
      </c>
      <c r="AB128" s="21">
        <f t="shared" si="10"/>
        <v>-0.19980181398462879</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-7.9657637014833877</v>
      </c>
      <c r="G129" s="21">
        <f t="shared" ref="G129:AW129" si="11">F131</f>
        <v>-15.753420597063542</v>
      </c>
      <c r="H129" s="21">
        <f t="shared" si="11"/>
        <v>-23.389000322583065</v>
      </c>
      <c r="I129" s="21">
        <f t="shared" si="11"/>
        <v>-30.830324445129058</v>
      </c>
      <c r="J129" s="21">
        <f t="shared" si="11"/>
        <v>-37.962344657079157</v>
      </c>
      <c r="K129" s="21">
        <f t="shared" si="11"/>
        <v>-34.166110191371246</v>
      </c>
      <c r="L129" s="21">
        <f t="shared" si="11"/>
        <v>-30.569677539647959</v>
      </c>
      <c r="M129" s="21">
        <f t="shared" si="11"/>
        <v>-27.1730467019093</v>
      </c>
      <c r="N129" s="21">
        <f t="shared" si="11"/>
        <v>-23.976217678155265</v>
      </c>
      <c r="O129" s="21">
        <f t="shared" si="11"/>
        <v>-20.979190468385859</v>
      </c>
      <c r="P129" s="21">
        <f t="shared" si="11"/>
        <v>-18.181965072601081</v>
      </c>
      <c r="Q129" s="21">
        <f t="shared" si="11"/>
        <v>-15.584541490800929</v>
      </c>
      <c r="R129" s="21">
        <f t="shared" si="11"/>
        <v>-13.186919722985403</v>
      </c>
      <c r="S129" s="21">
        <f t="shared" si="11"/>
        <v>-10.989099769154505</v>
      </c>
      <c r="T129" s="21">
        <f t="shared" si="11"/>
        <v>-8.9910816293082334</v>
      </c>
      <c r="U129" s="21">
        <f t="shared" si="11"/>
        <v>-7.192865303446589</v>
      </c>
      <c r="V129" s="21">
        <f t="shared" si="11"/>
        <v>-5.5944507915695727</v>
      </c>
      <c r="W129" s="21">
        <f t="shared" si="11"/>
        <v>-4.1958380936771826</v>
      </c>
      <c r="X129" s="21">
        <f t="shared" si="11"/>
        <v>-2.9970272097694206</v>
      </c>
      <c r="Y129" s="21">
        <f t="shared" si="11"/>
        <v>-1.9980181398462857</v>
      </c>
      <c r="Z129" s="21">
        <f t="shared" si="11"/>
        <v>-1.1988108839077776</v>
      </c>
      <c r="AA129" s="21">
        <f t="shared" si="11"/>
        <v>-0.59940544195389545</v>
      </c>
      <c r="AB129" s="21">
        <f t="shared" si="11"/>
        <v>-0.19980181398464003</v>
      </c>
      <c r="AC129" s="21">
        <f t="shared" si="11"/>
        <v>-1.124100812432971E-14</v>
      </c>
      <c r="AD129" s="21">
        <f t="shared" si="11"/>
        <v>-1.124100812432971E-14</v>
      </c>
      <c r="AE129" s="21">
        <f t="shared" si="11"/>
        <v>-1.124100812432971E-14</v>
      </c>
      <c r="AF129" s="21">
        <f t="shared" si="11"/>
        <v>-1.124100812432971E-14</v>
      </c>
      <c r="AG129" s="21">
        <f t="shared" si="11"/>
        <v>-1.124100812432971E-14</v>
      </c>
      <c r="AH129" s="21">
        <f t="shared" si="11"/>
        <v>-1.124100812432971E-14</v>
      </c>
      <c r="AI129" s="21">
        <f t="shared" si="11"/>
        <v>-1.124100812432971E-14</v>
      </c>
      <c r="AJ129" s="21">
        <f t="shared" si="11"/>
        <v>-1.124100812432971E-14</v>
      </c>
      <c r="AK129" s="21">
        <f t="shared" si="11"/>
        <v>-1.124100812432971E-14</v>
      </c>
      <c r="AL129" s="21">
        <f t="shared" si="11"/>
        <v>-1.124100812432971E-14</v>
      </c>
      <c r="AM129" s="21">
        <f t="shared" si="11"/>
        <v>-1.124100812432971E-14</v>
      </c>
      <c r="AN129" s="21">
        <f t="shared" si="11"/>
        <v>-1.124100812432971E-14</v>
      </c>
      <c r="AO129" s="21">
        <f t="shared" si="11"/>
        <v>-1.124100812432971E-14</v>
      </c>
      <c r="AP129" s="21">
        <f t="shared" si="11"/>
        <v>-1.124100812432971E-14</v>
      </c>
      <c r="AQ129" s="21">
        <f t="shared" si="11"/>
        <v>-1.124100812432971E-14</v>
      </c>
      <c r="AR129" s="21">
        <f t="shared" si="11"/>
        <v>-1.124100812432971E-14</v>
      </c>
      <c r="AS129" s="21">
        <f t="shared" si="11"/>
        <v>-1.124100812432971E-14</v>
      </c>
      <c r="AT129" s="21">
        <f t="shared" si="11"/>
        <v>-1.124100812432971E-14</v>
      </c>
      <c r="AU129" s="21">
        <f t="shared" si="11"/>
        <v>-1.124100812432971E-14</v>
      </c>
      <c r="AV129" s="21">
        <f t="shared" si="11"/>
        <v>-1.124100812432971E-14</v>
      </c>
      <c r="AW129" s="21">
        <f t="shared" si="11"/>
        <v>-1.124100812432971E-14</v>
      </c>
      <c r="AX129" s="21">
        <f>AW131</f>
        <v>-1.124100812432971E-14</v>
      </c>
      <c r="AY129" s="21">
        <f>AX131</f>
        <v>-1.124100812432971E-14</v>
      </c>
      <c r="AZ129" s="21">
        <f>AY131</f>
        <v>-1.124100812432971E-14</v>
      </c>
      <c r="BA129" s="21">
        <f>AZ131</f>
        <v>-1.124100812432971E-14</v>
      </c>
      <c r="BB129" s="21">
        <f>BA131</f>
        <v>-1.124100812432971E-14</v>
      </c>
    </row>
    <row r="130" spans="1:54" ht="15" customHeight="1" outlineLevel="2">
      <c r="A130" s="8"/>
      <c r="B130" t="s">
        <v>459</v>
      </c>
      <c r="C130" t="s">
        <v>460</v>
      </c>
      <c r="D130" t="s">
        <v>391</v>
      </c>
      <c r="E130" s="21">
        <f>E131*(1/(1+'Fixed Data'!$B$10))</f>
        <v>-7.6652845472318987</v>
      </c>
      <c r="F130" s="21">
        <f>F131*(1/(1+'Fixed Data'!$B$10))</f>
        <v>-15.159180713109645</v>
      </c>
      <c r="G130" s="21">
        <f>G131*(1/(1+'Fixed Data'!$B$10))</f>
        <v>-22.506736261146141</v>
      </c>
      <c r="H130" s="21">
        <f>H131*(1/(1+'Fixed Data'!$B$10))</f>
        <v>-29.667363784766227</v>
      </c>
      <c r="I130" s="21">
        <f>I131*(1/(1+'Fixed Data'!$B$10))</f>
        <v>-36.530354750846001</v>
      </c>
      <c r="J130" s="21">
        <f>J131*(1/(1+'Fixed Data'!$B$10))</f>
        <v>-32.877319275761401</v>
      </c>
      <c r="K130" s="21">
        <f>K131*(1/(1+'Fixed Data'!$B$10))</f>
        <v>-29.416548825681257</v>
      </c>
      <c r="L130" s="21">
        <f>L131*(1/(1+'Fixed Data'!$B$10))</f>
        <v>-26.148043400605566</v>
      </c>
      <c r="M130" s="21">
        <f>M131*(1/(1+'Fixed Data'!$B$10))</f>
        <v>-23.071803000534324</v>
      </c>
      <c r="N130" s="21">
        <f>N131*(1/(1+'Fixed Data'!$B$10))</f>
        <v>-20.187827625467534</v>
      </c>
      <c r="O130" s="21">
        <f>O131*(1/(1+'Fixed Data'!$B$10))</f>
        <v>-17.496117275405201</v>
      </c>
      <c r="P130" s="21">
        <f>P131*(1/(1+'Fixed Data'!$B$10))</f>
        <v>-14.996671950347316</v>
      </c>
      <c r="Q130" s="21">
        <f>Q131*(1/(1+'Fixed Data'!$B$10))</f>
        <v>-12.689491650293885</v>
      </c>
      <c r="R130" s="21">
        <f>R131*(1/(1+'Fixed Data'!$B$10))</f>
        <v>-10.574576375244906</v>
      </c>
      <c r="S130" s="21">
        <f>S131*(1/(1+'Fixed Data'!$B$10))</f>
        <v>-8.6519261252003794</v>
      </c>
      <c r="T130" s="21">
        <f>T131*(1/(1+'Fixed Data'!$B$10))</f>
        <v>-6.9215409001603057</v>
      </c>
      <c r="U130" s="21">
        <f>U131*(1/(1+'Fixed Data'!$B$10))</f>
        <v>-5.3834207001246854</v>
      </c>
      <c r="V130" s="21">
        <f>V131*(1/(1+'Fixed Data'!$B$10))</f>
        <v>-4.037565525093517</v>
      </c>
      <c r="W130" s="21">
        <f>W131*(1/(1+'Fixed Data'!$B$10))</f>
        <v>-2.8839753750668025</v>
      </c>
      <c r="X130" s="21">
        <f>X131*(1/(1+'Fixed Data'!$B$10))</f>
        <v>-1.9226502500445399</v>
      </c>
      <c r="Y130" s="21">
        <f>Y131*(1/(1+'Fixed Data'!$B$10))</f>
        <v>-1.1535901500267298</v>
      </c>
      <c r="Z130" s="21">
        <f>Z131*(1/(1+'Fixed Data'!$B$10))</f>
        <v>-0.57679507501337135</v>
      </c>
      <c r="AA130" s="21">
        <f>AA131*(1/(1+'Fixed Data'!$B$10))</f>
        <v>-0.19226502500446502</v>
      </c>
      <c r="AB130" s="21">
        <f>AB131*(1/(1+'Fixed Data'!$B$10))</f>
        <v>-1.0816982413712194E-14</v>
      </c>
      <c r="AC130" s="21">
        <f>AC131*(1/(1+'Fixed Data'!$B$10))</f>
        <v>-1.0816982413712194E-14</v>
      </c>
      <c r="AD130" s="21">
        <f>AD131*(1/(1+'Fixed Data'!$B$10))</f>
        <v>-1.0816982413712194E-14</v>
      </c>
      <c r="AE130" s="21">
        <f>AE131*(1/(1+'Fixed Data'!$B$10))</f>
        <v>-1.0816982413712194E-14</v>
      </c>
      <c r="AF130" s="21">
        <f>AF131*(1/(1+'Fixed Data'!$B$10))</f>
        <v>-1.0816982413712194E-14</v>
      </c>
      <c r="AG130" s="21">
        <f>AG131*(1/(1+'Fixed Data'!$B$10))</f>
        <v>-1.0816982413712194E-14</v>
      </c>
      <c r="AH130" s="21">
        <f>AH131*(1/(1+'Fixed Data'!$B$10))</f>
        <v>-1.0816982413712194E-14</v>
      </c>
      <c r="AI130" s="21">
        <f>AI131*(1/(1+'Fixed Data'!$B$10))</f>
        <v>-1.0816982413712194E-14</v>
      </c>
      <c r="AJ130" s="21">
        <f>AJ131*(1/(1+'Fixed Data'!$B$10))</f>
        <v>-1.0816982413712194E-14</v>
      </c>
      <c r="AK130" s="21">
        <f>AK131*(1/(1+'Fixed Data'!$B$10))</f>
        <v>-1.0816982413712194E-14</v>
      </c>
      <c r="AL130" s="21">
        <f>AL131*(1/(1+'Fixed Data'!$B$10))</f>
        <v>-1.0816982413712194E-14</v>
      </c>
      <c r="AM130" s="21">
        <f>AM131*(1/(1+'Fixed Data'!$B$10))</f>
        <v>-1.0816982413712194E-14</v>
      </c>
      <c r="AN130" s="21">
        <f>AN131*(1/(1+'Fixed Data'!$B$10))</f>
        <v>-1.0816982413712194E-14</v>
      </c>
      <c r="AO130" s="21">
        <f>AO131*(1/(1+'Fixed Data'!$B$10))</f>
        <v>-1.0816982413712194E-14</v>
      </c>
      <c r="AP130" s="21">
        <f>AP131*(1/(1+'Fixed Data'!$B$10))</f>
        <v>-1.0816982413712194E-14</v>
      </c>
      <c r="AQ130" s="21">
        <f>AQ131*(1/(1+'Fixed Data'!$B$10))</f>
        <v>-1.0816982413712194E-14</v>
      </c>
      <c r="AR130" s="21">
        <f>AR131*(1/(1+'Fixed Data'!$B$10))</f>
        <v>-1.0816982413712194E-14</v>
      </c>
      <c r="AS130" s="21">
        <f>AS131*(1/(1+'Fixed Data'!$B$10))</f>
        <v>-1.0816982413712194E-14</v>
      </c>
      <c r="AT130" s="21">
        <f>AT131*(1/(1+'Fixed Data'!$B$10))</f>
        <v>-1.0816982413712194E-14</v>
      </c>
      <c r="AU130" s="21">
        <f>AU131*(1/(1+'Fixed Data'!$B$10))</f>
        <v>-1.0816982413712194E-14</v>
      </c>
      <c r="AV130" s="21">
        <f>AV131*(1/(1+'Fixed Data'!$B$10))</f>
        <v>-1.0816982413712194E-14</v>
      </c>
      <c r="AW130" s="21">
        <f>AW131*(1/(1+'Fixed Data'!$B$10))</f>
        <v>-1.0816982413712194E-14</v>
      </c>
      <c r="AX130" s="21">
        <f>AX131*(1/(1+'Fixed Data'!$B$10))</f>
        <v>-1.0816982413712194E-14</v>
      </c>
      <c r="AY130" s="21">
        <f>AY131*(1/(1+'Fixed Data'!$B$10))</f>
        <v>-1.0816982413712194E-14</v>
      </c>
      <c r="AZ130" s="21">
        <f>AZ131*(1/(1+'Fixed Data'!$B$10))</f>
        <v>-1.0816982413712194E-14</v>
      </c>
      <c r="BA130" s="21">
        <f>BA131*(1/(1+'Fixed Data'!$B$10))</f>
        <v>-1.0816982413712194E-14</v>
      </c>
      <c r="BB130" s="21">
        <f>BB131*(1/(1+'Fixed Data'!$B$10))</f>
        <v>-1.0816982413712194E-14</v>
      </c>
    </row>
    <row r="131" spans="1:54" ht="13.9" customHeight="1" outlineLevel="2">
      <c r="A131" s="8"/>
      <c r="B131" t="s">
        <v>461</v>
      </c>
      <c r="C131" t="s">
        <v>462</v>
      </c>
      <c r="D131" t="s">
        <v>391</v>
      </c>
      <c r="E131" s="21">
        <f t="shared" ref="E131:BB131" si="12">E82-E128+E129</f>
        <v>-7.9657637014833877</v>
      </c>
      <c r="F131" s="21">
        <f t="shared" si="12"/>
        <v>-15.753420597063542</v>
      </c>
      <c r="G131" s="21">
        <f t="shared" si="12"/>
        <v>-23.389000322583065</v>
      </c>
      <c r="H131" s="21">
        <f t="shared" si="12"/>
        <v>-30.830324445129058</v>
      </c>
      <c r="I131" s="21">
        <f t="shared" si="12"/>
        <v>-37.962344657079157</v>
      </c>
      <c r="J131" s="21">
        <f t="shared" si="12"/>
        <v>-34.166110191371246</v>
      </c>
      <c r="K131" s="21">
        <f t="shared" si="12"/>
        <v>-30.569677539647959</v>
      </c>
      <c r="L131" s="21">
        <f t="shared" si="12"/>
        <v>-27.1730467019093</v>
      </c>
      <c r="M131" s="21">
        <f t="shared" si="12"/>
        <v>-23.976217678155265</v>
      </c>
      <c r="N131" s="21">
        <f t="shared" si="12"/>
        <v>-20.979190468385859</v>
      </c>
      <c r="O131" s="21">
        <f t="shared" si="12"/>
        <v>-18.181965072601081</v>
      </c>
      <c r="P131" s="21">
        <f t="shared" si="12"/>
        <v>-15.584541490800929</v>
      </c>
      <c r="Q131" s="21">
        <f t="shared" si="12"/>
        <v>-13.186919722985403</v>
      </c>
      <c r="R131" s="21">
        <f t="shared" si="12"/>
        <v>-10.989099769154505</v>
      </c>
      <c r="S131" s="21">
        <f t="shared" si="12"/>
        <v>-8.9910816293082334</v>
      </c>
      <c r="T131" s="21">
        <f t="shared" si="12"/>
        <v>-7.192865303446589</v>
      </c>
      <c r="U131" s="21">
        <f t="shared" si="12"/>
        <v>-5.5944507915695727</v>
      </c>
      <c r="V131" s="21">
        <f t="shared" si="12"/>
        <v>-4.1958380936771826</v>
      </c>
      <c r="W131" s="21">
        <f t="shared" si="12"/>
        <v>-2.9970272097694206</v>
      </c>
      <c r="X131" s="21">
        <f t="shared" si="12"/>
        <v>-1.9980181398462857</v>
      </c>
      <c r="Y131" s="21">
        <f t="shared" si="12"/>
        <v>-1.1988108839077776</v>
      </c>
      <c r="Z131" s="21">
        <f t="shared" si="12"/>
        <v>-0.59940544195389545</v>
      </c>
      <c r="AA131" s="21">
        <f t="shared" si="12"/>
        <v>-0.19980181398464003</v>
      </c>
      <c r="AB131" s="21">
        <f t="shared" si="12"/>
        <v>-1.124100812432971E-14</v>
      </c>
      <c r="AC131" s="21">
        <f t="shared" si="12"/>
        <v>-1.124100812432971E-14</v>
      </c>
      <c r="AD131" s="21">
        <f t="shared" si="12"/>
        <v>-1.124100812432971E-14</v>
      </c>
      <c r="AE131" s="21">
        <f t="shared" si="12"/>
        <v>-1.124100812432971E-14</v>
      </c>
      <c r="AF131" s="21">
        <f t="shared" si="12"/>
        <v>-1.124100812432971E-14</v>
      </c>
      <c r="AG131" s="21">
        <f t="shared" si="12"/>
        <v>-1.124100812432971E-14</v>
      </c>
      <c r="AH131" s="21">
        <f t="shared" si="12"/>
        <v>-1.124100812432971E-14</v>
      </c>
      <c r="AI131" s="21">
        <f t="shared" si="12"/>
        <v>-1.124100812432971E-14</v>
      </c>
      <c r="AJ131" s="21">
        <f t="shared" si="12"/>
        <v>-1.124100812432971E-14</v>
      </c>
      <c r="AK131" s="21">
        <f t="shared" si="12"/>
        <v>-1.124100812432971E-14</v>
      </c>
      <c r="AL131" s="21">
        <f t="shared" si="12"/>
        <v>-1.124100812432971E-14</v>
      </c>
      <c r="AM131" s="21">
        <f t="shared" si="12"/>
        <v>-1.124100812432971E-14</v>
      </c>
      <c r="AN131" s="21">
        <f t="shared" si="12"/>
        <v>-1.124100812432971E-14</v>
      </c>
      <c r="AO131" s="21">
        <f t="shared" si="12"/>
        <v>-1.124100812432971E-14</v>
      </c>
      <c r="AP131" s="21">
        <f t="shared" si="12"/>
        <v>-1.124100812432971E-14</v>
      </c>
      <c r="AQ131" s="21">
        <f t="shared" si="12"/>
        <v>-1.124100812432971E-14</v>
      </c>
      <c r="AR131" s="21">
        <f t="shared" si="12"/>
        <v>-1.124100812432971E-14</v>
      </c>
      <c r="AS131" s="21">
        <f t="shared" si="12"/>
        <v>-1.124100812432971E-14</v>
      </c>
      <c r="AT131" s="21">
        <f t="shared" si="12"/>
        <v>-1.124100812432971E-14</v>
      </c>
      <c r="AU131" s="21">
        <f t="shared" si="12"/>
        <v>-1.124100812432971E-14</v>
      </c>
      <c r="AV131" s="21">
        <f t="shared" si="12"/>
        <v>-1.124100812432971E-14</v>
      </c>
      <c r="AW131" s="21">
        <f t="shared" si="12"/>
        <v>-1.124100812432971E-14</v>
      </c>
      <c r="AX131" s="21">
        <f t="shared" si="12"/>
        <v>-1.124100812432971E-14</v>
      </c>
      <c r="AY131" s="21">
        <f t="shared" si="12"/>
        <v>-1.124100812432971E-14</v>
      </c>
      <c r="AZ131" s="21">
        <f t="shared" si="12"/>
        <v>-1.124100812432971E-14</v>
      </c>
      <c r="BA131" s="21">
        <f t="shared" si="12"/>
        <v>-1.124100812432971E-14</v>
      </c>
      <c r="BB131" s="21">
        <f t="shared" si="12"/>
        <v>-1.124100812432971E-14</v>
      </c>
    </row>
    <row r="132" spans="1:54" ht="14.5" outlineLevel="2">
      <c r="A132" s="8"/>
      <c r="B132" t="s">
        <v>463</v>
      </c>
      <c r="C132" t="s">
        <v>464</v>
      </c>
      <c r="D132" t="s">
        <v>391</v>
      </c>
      <c r="E132" s="21">
        <f>AVERAGE(E129:E130)*'Fixed Data'!$B$10</f>
        <v>-0.15023957712574521</v>
      </c>
      <c r="F132" s="21">
        <f>AVERAGE(F129:F130)*'Fixed Data'!$B$10</f>
        <v>-0.4532489105260234</v>
      </c>
      <c r="G132" s="21">
        <f>AVERAGE(G129:G130)*'Fixed Data'!$B$10</f>
        <v>-0.74989907442090975</v>
      </c>
      <c r="H132" s="21">
        <f>AVERAGE(H129:H130)*'Fixed Data'!$B$10</f>
        <v>-1.0399047365040461</v>
      </c>
      <c r="I132" s="21">
        <f>AVERAGE(I129:I130)*'Fixed Data'!$B$10</f>
        <v>-1.3202693122411109</v>
      </c>
      <c r="J132" s="21">
        <f>AVERAGE(J129:J130)*'Fixed Data'!$B$10</f>
        <v>-1.3884574130836747</v>
      </c>
      <c r="K132" s="21">
        <f>AVERAGE(K129:K130)*'Fixed Data'!$B$10</f>
        <v>-1.2462201167342291</v>
      </c>
      <c r="L132" s="21">
        <f>AVERAGE(L129:L130)*'Fixed Data'!$B$10</f>
        <v>-1.111667330428969</v>
      </c>
      <c r="M132" s="21">
        <f>AVERAGE(M129:M130)*'Fixed Data'!$B$10</f>
        <v>-0.98479905416789504</v>
      </c>
      <c r="N132" s="21">
        <f>AVERAGE(N129:N130)*'Fixed Data'!$B$10</f>
        <v>-0.86561528795100684</v>
      </c>
      <c r="O132" s="21">
        <f>AVERAGE(O129:O130)*'Fixed Data'!$B$10</f>
        <v>-0.75411603177830477</v>
      </c>
      <c r="P132" s="21">
        <f>AVERAGE(P129:P130)*'Fixed Data'!$B$10</f>
        <v>-0.65030128564978851</v>
      </c>
      <c r="Q132" s="21">
        <f>AVERAGE(Q129:Q130)*'Fixed Data'!$B$10</f>
        <v>-0.55417104956545826</v>
      </c>
      <c r="R132" s="21">
        <f>AVERAGE(R129:R130)*'Fixed Data'!$B$10</f>
        <v>-0.46572532352531404</v>
      </c>
      <c r="S132" s="21">
        <f>AVERAGE(S129:S130)*'Fixed Data'!$B$10</f>
        <v>-0.38496410752935567</v>
      </c>
      <c r="T132" s="21">
        <f>AVERAGE(T129:T130)*'Fixed Data'!$B$10</f>
        <v>-0.31188740157758338</v>
      </c>
      <c r="U132" s="21">
        <f>AVERAGE(U129:U130)*'Fixed Data'!$B$10</f>
        <v>-0.24649520566999697</v>
      </c>
      <c r="V132" s="21">
        <f>AVERAGE(V129:V130)*'Fixed Data'!$B$10</f>
        <v>-0.18878751980659658</v>
      </c>
      <c r="W132" s="21">
        <f>AVERAGE(W129:W130)*'Fixed Data'!$B$10</f>
        <v>-0.1387643439873821</v>
      </c>
      <c r="X132" s="21">
        <f>AVERAGE(X129:X130)*'Fixed Data'!$B$10</f>
        <v>-9.6425678212353622E-2</v>
      </c>
      <c r="Y132" s="21">
        <f>AVERAGE(Y129:Y130)*'Fixed Data'!$B$10</f>
        <v>-6.1771522481511104E-2</v>
      </c>
      <c r="Z132" s="21">
        <f>AVERAGE(Z129:Z130)*'Fixed Data'!$B$10</f>
        <v>-3.4801876794854518E-2</v>
      </c>
      <c r="AA132" s="21">
        <f>AVERAGE(AA129:AA130)*'Fixed Data'!$B$10</f>
        <v>-1.5516741152383867E-2</v>
      </c>
      <c r="AB132" s="21">
        <f>AVERAGE(AB129:AB130)*'Fixed Data'!$B$10</f>
        <v>-3.9161155540991567E-3</v>
      </c>
      <c r="AC132" s="21">
        <f>AVERAGE(AC129:AC130)*'Fixed Data'!$B$10</f>
        <v>-4.323366145456213E-16</v>
      </c>
      <c r="AD132" s="21">
        <f>AVERAGE(AD129:AD130)*'Fixed Data'!$B$10</f>
        <v>-4.323366145456213E-16</v>
      </c>
      <c r="AE132" s="21">
        <f>AVERAGE(AE129:AE130)*'Fixed Data'!$B$10</f>
        <v>-4.323366145456213E-16</v>
      </c>
      <c r="AF132" s="21">
        <f>AVERAGE(AF129:AF130)*'Fixed Data'!$B$10</f>
        <v>-4.323366145456213E-16</v>
      </c>
      <c r="AG132" s="21">
        <f>AVERAGE(AG129:AG130)*'Fixed Data'!$B$10</f>
        <v>-4.323366145456213E-16</v>
      </c>
      <c r="AH132" s="21">
        <f>AVERAGE(AH129:AH130)*'Fixed Data'!$B$10</f>
        <v>-4.323366145456213E-16</v>
      </c>
      <c r="AI132" s="21">
        <f>AVERAGE(AI129:AI130)*'Fixed Data'!$B$10</f>
        <v>-4.323366145456213E-16</v>
      </c>
      <c r="AJ132" s="21">
        <f>AVERAGE(AJ129:AJ130)*'Fixed Data'!$B$10</f>
        <v>-4.323366145456213E-16</v>
      </c>
      <c r="AK132" s="21">
        <f>AVERAGE(AK129:AK130)*'Fixed Data'!$B$10</f>
        <v>-4.323366145456213E-16</v>
      </c>
      <c r="AL132" s="21">
        <f>AVERAGE(AL129:AL130)*'Fixed Data'!$B$10</f>
        <v>-4.323366145456213E-16</v>
      </c>
      <c r="AM132" s="21">
        <f>AVERAGE(AM129:AM130)*'Fixed Data'!$B$10</f>
        <v>-4.323366145456213E-16</v>
      </c>
      <c r="AN132" s="21">
        <f>AVERAGE(AN129:AN130)*'Fixed Data'!$B$10</f>
        <v>-4.323366145456213E-16</v>
      </c>
      <c r="AO132" s="21">
        <f>AVERAGE(AO129:AO130)*'Fixed Data'!$B$10</f>
        <v>-4.323366145456213E-16</v>
      </c>
      <c r="AP132" s="21">
        <f>AVERAGE(AP129:AP130)*'Fixed Data'!$B$10</f>
        <v>-4.323366145456213E-16</v>
      </c>
      <c r="AQ132" s="21">
        <f>AVERAGE(AQ129:AQ130)*'Fixed Data'!$B$10</f>
        <v>-4.323366145456213E-16</v>
      </c>
      <c r="AR132" s="21">
        <f>AVERAGE(AR129:AR130)*'Fixed Data'!$B$10</f>
        <v>-4.323366145456213E-16</v>
      </c>
      <c r="AS132" s="21">
        <f>AVERAGE(AS129:AS130)*'Fixed Data'!$B$10</f>
        <v>-4.323366145456213E-16</v>
      </c>
      <c r="AT132" s="21">
        <f>AVERAGE(AT129:AT130)*'Fixed Data'!$B$10</f>
        <v>-4.323366145456213E-16</v>
      </c>
      <c r="AU132" s="21">
        <f>AVERAGE(AU129:AU130)*'Fixed Data'!$B$10</f>
        <v>-4.323366145456213E-16</v>
      </c>
      <c r="AV132" s="21">
        <f>AVERAGE(AV129:AV130)*'Fixed Data'!$B$10</f>
        <v>-4.323366145456213E-16</v>
      </c>
      <c r="AW132" s="21">
        <f>AVERAGE(AW129:AW130)*'Fixed Data'!$B$10</f>
        <v>-4.323366145456213E-16</v>
      </c>
      <c r="AX132" s="21">
        <f>AVERAGE(AX129:AX130)*'Fixed Data'!$B$10</f>
        <v>-4.323366145456213E-16</v>
      </c>
      <c r="AY132" s="21">
        <f>AVERAGE(AY129:AY130)*'Fixed Data'!$B$10</f>
        <v>-4.323366145456213E-16</v>
      </c>
      <c r="AZ132" s="21">
        <f>AVERAGE(AZ129:AZ130)*'Fixed Data'!$B$10</f>
        <v>-4.323366145456213E-16</v>
      </c>
      <c r="BA132" s="21">
        <f>AVERAGE(BA129:BA130)*'Fixed Data'!$B$10</f>
        <v>-4.323366145456213E-16</v>
      </c>
      <c r="BB132" s="21">
        <f>AVERAGE(BB129:BB130)*'Fixed Data'!$B$10</f>
        <v>-4.323366145456213E-16</v>
      </c>
    </row>
    <row r="133" spans="1:54" ht="14" outlineLevel="2" thickBot="1">
      <c r="A133" s="9"/>
      <c r="B133" s="3" t="s">
        <v>465</v>
      </c>
      <c r="C133" s="7" t="s">
        <v>466</v>
      </c>
      <c r="D133" s="7" t="s">
        <v>391</v>
      </c>
      <c r="E133" s="21">
        <f>E128+E132</f>
        <v>-0.15023957712574521</v>
      </c>
      <c r="F133" s="21">
        <f t="shared" ref="F133:BB133" si="13">F128+F132</f>
        <v>-1.1170625523163056</v>
      </c>
      <c r="G133" s="21">
        <f t="shared" si="13"/>
        <v>-2.119761735035131</v>
      </c>
      <c r="H133" s="21">
        <f t="shared" si="13"/>
        <v>-3.1661774931025066</v>
      </c>
      <c r="I133" s="21">
        <f t="shared" si="13"/>
        <v>-4.2564906879676876</v>
      </c>
      <c r="J133" s="21">
        <f t="shared" si="13"/>
        <v>-5.1846918787915897</v>
      </c>
      <c r="K133" s="21">
        <f t="shared" si="13"/>
        <v>-4.8426527684575174</v>
      </c>
      <c r="L133" s="21">
        <f t="shared" si="13"/>
        <v>-4.50829816816763</v>
      </c>
      <c r="M133" s="21">
        <f t="shared" si="13"/>
        <v>-4.1816280779219284</v>
      </c>
      <c r="N133" s="21">
        <f t="shared" si="13"/>
        <v>-3.8626424977204135</v>
      </c>
      <c r="O133" s="21">
        <f t="shared" si="13"/>
        <v>-3.5513414275630844</v>
      </c>
      <c r="P133" s="21">
        <f t="shared" si="13"/>
        <v>-3.247724867449941</v>
      </c>
      <c r="Q133" s="21">
        <f t="shared" si="13"/>
        <v>-2.9517928173809835</v>
      </c>
      <c r="R133" s="21">
        <f t="shared" si="13"/>
        <v>-2.6635452773562123</v>
      </c>
      <c r="S133" s="21">
        <f t="shared" si="13"/>
        <v>-2.3829822473756272</v>
      </c>
      <c r="T133" s="21">
        <f t="shared" si="13"/>
        <v>-2.1101037274392276</v>
      </c>
      <c r="U133" s="21">
        <f t="shared" si="13"/>
        <v>-1.8449097175470137</v>
      </c>
      <c r="V133" s="21">
        <f t="shared" si="13"/>
        <v>-1.5874002176989865</v>
      </c>
      <c r="W133" s="21">
        <f t="shared" si="13"/>
        <v>-1.3375752278951443</v>
      </c>
      <c r="X133" s="21">
        <f t="shared" si="13"/>
        <v>-1.0954347481354885</v>
      </c>
      <c r="Y133" s="21">
        <f t="shared" si="13"/>
        <v>-0.86097877842001913</v>
      </c>
      <c r="Z133" s="21">
        <f t="shared" si="13"/>
        <v>-0.63420731874873659</v>
      </c>
      <c r="AA133" s="21">
        <f t="shared" si="13"/>
        <v>-0.4151203691216393</v>
      </c>
      <c r="AB133" s="21">
        <f t="shared" si="13"/>
        <v>-0.20371792953872794</v>
      </c>
      <c r="AC133" s="21">
        <f t="shared" si="13"/>
        <v>-4.323366145456213E-16</v>
      </c>
      <c r="AD133" s="21">
        <f t="shared" si="13"/>
        <v>-4.323366145456213E-16</v>
      </c>
      <c r="AE133" s="21">
        <f t="shared" si="13"/>
        <v>-4.323366145456213E-16</v>
      </c>
      <c r="AF133" s="21">
        <f t="shared" si="13"/>
        <v>-4.323366145456213E-16</v>
      </c>
      <c r="AG133" s="21">
        <f t="shared" si="13"/>
        <v>-4.323366145456213E-16</v>
      </c>
      <c r="AH133" s="21">
        <f t="shared" si="13"/>
        <v>-4.323366145456213E-16</v>
      </c>
      <c r="AI133" s="21">
        <f t="shared" si="13"/>
        <v>-4.323366145456213E-16</v>
      </c>
      <c r="AJ133" s="21">
        <f t="shared" si="13"/>
        <v>-4.323366145456213E-16</v>
      </c>
      <c r="AK133" s="21">
        <f t="shared" si="13"/>
        <v>-4.323366145456213E-16</v>
      </c>
      <c r="AL133" s="21">
        <f t="shared" si="13"/>
        <v>-4.323366145456213E-16</v>
      </c>
      <c r="AM133" s="21">
        <f t="shared" si="13"/>
        <v>-4.323366145456213E-16</v>
      </c>
      <c r="AN133" s="21">
        <f t="shared" si="13"/>
        <v>-4.323366145456213E-16</v>
      </c>
      <c r="AO133" s="21">
        <f t="shared" si="13"/>
        <v>-4.323366145456213E-16</v>
      </c>
      <c r="AP133" s="21">
        <f t="shared" si="13"/>
        <v>-4.323366145456213E-16</v>
      </c>
      <c r="AQ133" s="21">
        <f t="shared" si="13"/>
        <v>-4.323366145456213E-16</v>
      </c>
      <c r="AR133" s="21">
        <f t="shared" si="13"/>
        <v>-4.323366145456213E-16</v>
      </c>
      <c r="AS133" s="21">
        <f t="shared" si="13"/>
        <v>-4.323366145456213E-16</v>
      </c>
      <c r="AT133" s="21">
        <f t="shared" si="13"/>
        <v>-4.323366145456213E-16</v>
      </c>
      <c r="AU133" s="21">
        <f t="shared" si="13"/>
        <v>-4.323366145456213E-16</v>
      </c>
      <c r="AV133" s="21">
        <f t="shared" si="13"/>
        <v>-4.323366145456213E-16</v>
      </c>
      <c r="AW133" s="21">
        <f t="shared" si="13"/>
        <v>-4.323366145456213E-16</v>
      </c>
      <c r="AX133" s="21">
        <f t="shared" si="13"/>
        <v>-4.323366145456213E-16</v>
      </c>
      <c r="AY133" s="21">
        <f t="shared" si="13"/>
        <v>-4.323366145456213E-16</v>
      </c>
      <c r="AZ133" s="21">
        <f t="shared" si="13"/>
        <v>-4.323366145456213E-16</v>
      </c>
      <c r="BA133" s="21">
        <f t="shared" si="13"/>
        <v>-4.323366145456213E-16</v>
      </c>
      <c r="BB133" s="21">
        <f t="shared" si="13"/>
        <v>-4.323366145456213E-16</v>
      </c>
    </row>
    <row r="134" spans="1:54" ht="14" outlineLevel="2" thickBot="1">
      <c r="A134" s="139"/>
      <c r="B134" s="142" t="s">
        <v>467</v>
      </c>
      <c r="C134" s="143"/>
      <c r="D134" s="243"/>
      <c r="E134" s="245">
        <f t="shared" ref="E134:AJ134" si="14">E83+E77+E71</f>
        <v>-3.5076575656736999</v>
      </c>
      <c r="F134" s="245">
        <f t="shared" si="14"/>
        <v>-3.4619266350942093</v>
      </c>
      <c r="G134" s="245">
        <f t="shared" si="14"/>
        <v>-3.4146691333278376</v>
      </c>
      <c r="H134" s="245">
        <f t="shared" si="14"/>
        <v>-3.3658448916992771</v>
      </c>
      <c r="I134" s="245">
        <f t="shared" si="14"/>
        <v>-3.3154123847219599</v>
      </c>
      <c r="J134" s="245">
        <f t="shared" si="14"/>
        <v>-3.2633286722495156</v>
      </c>
      <c r="K134" s="245">
        <f t="shared" si="14"/>
        <v>-3.3012906886262203</v>
      </c>
      <c r="L134" s="245">
        <f t="shared" si="14"/>
        <v>-3.3398310213856597</v>
      </c>
      <c r="M134" s="245">
        <f t="shared" si="14"/>
        <v>-3.3789627240137907</v>
      </c>
      <c r="N134" s="245">
        <f t="shared" si="14"/>
        <v>-3.4186992474235609</v>
      </c>
      <c r="O134" s="245">
        <f t="shared" si="14"/>
        <v>-3.4590544564830736</v>
      </c>
      <c r="P134" s="245">
        <f t="shared" si="14"/>
        <v>-3.50004264128478</v>
      </c>
      <c r="Q134" s="245">
        <f t="shared" si="14"/>
        <v>-3.5416785359274718</v>
      </c>
      <c r="R134" s="245">
        <f t="shared" si="14"/>
        <v>-3.583977331288041</v>
      </c>
      <c r="S134" s="245">
        <f t="shared" si="14"/>
        <v>-3.6269546907983523</v>
      </c>
      <c r="T134" s="245">
        <f t="shared" si="14"/>
        <v>-3.6706267692272365</v>
      </c>
      <c r="U134" s="245">
        <f t="shared" si="14"/>
        <v>-3.7150102284573707</v>
      </c>
      <c r="V134" s="245">
        <f t="shared" si="14"/>
        <v>-3.7601222562672665</v>
      </c>
      <c r="W134" s="245">
        <f t="shared" si="14"/>
        <v>-3.8059805821081478</v>
      </c>
      <c r="X134" s="245">
        <f t="shared" si="14"/>
        <v>-3.852603501144904</v>
      </c>
      <c r="Y134" s="245">
        <f t="shared" si="14"/>
        <v>-3.9000098900329641</v>
      </c>
      <c r="Z134" s="245">
        <f t="shared" si="14"/>
        <v>-3.9482192287054096</v>
      </c>
      <c r="AA134" s="245">
        <f t="shared" si="14"/>
        <v>-3.9972516236626467</v>
      </c>
      <c r="AB134" s="245">
        <f t="shared" si="14"/>
        <v>-4.047127827505685</v>
      </c>
      <c r="AC134" s="245">
        <f t="shared" si="14"/>
        <v>-4.0978692622258022</v>
      </c>
      <c r="AD134" s="245">
        <f t="shared" si="14"/>
        <v>-4.1494980447480643</v>
      </c>
      <c r="AE134" s="245">
        <f t="shared" si="14"/>
        <v>-4.2020370117235499</v>
      </c>
      <c r="AF134" s="245">
        <f t="shared" si="14"/>
        <v>-4.2555097420677521</v>
      </c>
      <c r="AG134" s="245">
        <f t="shared" si="14"/>
        <v>-4.3099405862604838</v>
      </c>
      <c r="AH134" s="245">
        <f t="shared" si="14"/>
        <v>-4.3653546933919465</v>
      </c>
      <c r="AI134" s="245">
        <f t="shared" si="14"/>
        <v>-4.4217780397113708</v>
      </c>
      <c r="AJ134" s="245">
        <f t="shared" si="14"/>
        <v>-4.4792374579269172</v>
      </c>
      <c r="AK134" s="245">
        <f t="shared" ref="AK134:BB134" si="15">AK83+AK77+AK71</f>
        <v>-4.5377606665055943</v>
      </c>
      <c r="AL134" s="245">
        <f t="shared" si="15"/>
        <v>-4.5973763049834062</v>
      </c>
      <c r="AM134" s="245">
        <f t="shared" si="15"/>
        <v>-4.6581139625139798</v>
      </c>
      <c r="AN134" s="245">
        <f t="shared" si="15"/>
        <v>-4.7200042169351155</v>
      </c>
      <c r="AO134" s="245">
        <f t="shared" si="15"/>
        <v>-4.783078664819981</v>
      </c>
      <c r="AP134" s="245">
        <f t="shared" si="15"/>
        <v>-4.847369962797492</v>
      </c>
      <c r="AQ134" s="245">
        <f t="shared" si="15"/>
        <v>-4.912911863613747</v>
      </c>
      <c r="AR134" s="245">
        <f t="shared" si="15"/>
        <v>-4.979739254447292</v>
      </c>
      <c r="AS134" s="245">
        <f t="shared" si="15"/>
        <v>-5.0478882004833467</v>
      </c>
      <c r="AT134" s="245">
        <f t="shared" si="15"/>
        <v>-5.1173959854829159</v>
      </c>
      <c r="AU134" s="245">
        <f t="shared" si="15"/>
        <v>-5.1883011568595681</v>
      </c>
      <c r="AV134" s="245">
        <f t="shared" si="15"/>
        <v>-5.2606435700049508</v>
      </c>
      <c r="AW134" s="245">
        <f t="shared" si="15"/>
        <v>-5.3344644356194086</v>
      </c>
      <c r="AX134" s="245">
        <f t="shared" si="15"/>
        <v>-5.4098063715502942</v>
      </c>
      <c r="AY134" s="245">
        <f t="shared" si="15"/>
        <v>-5.4867134493713028</v>
      </c>
      <c r="AZ134" s="245">
        <f t="shared" si="15"/>
        <v>-5.5652312507284645</v>
      </c>
      <c r="BA134" s="245">
        <f t="shared" si="15"/>
        <v>-5.6454069199297301</v>
      </c>
      <c r="BB134" s="245">
        <f t="shared" si="15"/>
        <v>-5.7267376422891259</v>
      </c>
    </row>
    <row r="135" spans="1:54" ht="14" outlineLevel="2" thickBot="1">
      <c r="A135" s="138"/>
      <c r="B135" s="140" t="s">
        <v>468</v>
      </c>
      <c r="C135" s="141"/>
      <c r="D135" s="244"/>
      <c r="E135" s="245">
        <f>E133+E134</f>
        <v>-3.6578971427994453</v>
      </c>
      <c r="F135" s="245">
        <f t="shared" ref="F135:AW135" si="16">F133+F134</f>
        <v>-4.5789891874105146</v>
      </c>
      <c r="G135" s="245">
        <f t="shared" si="16"/>
        <v>-5.5344308683629686</v>
      </c>
      <c r="H135" s="245">
        <f t="shared" si="16"/>
        <v>-6.5320223848017838</v>
      </c>
      <c r="I135" s="245">
        <f t="shared" si="16"/>
        <v>-7.571903072689647</v>
      </c>
      <c r="J135" s="245">
        <f t="shared" si="16"/>
        <v>-8.4480205510411057</v>
      </c>
      <c r="K135" s="245">
        <f t="shared" si="16"/>
        <v>-8.1439434570837381</v>
      </c>
      <c r="L135" s="245">
        <f t="shared" si="16"/>
        <v>-7.8481291895532896</v>
      </c>
      <c r="M135" s="245">
        <f t="shared" si="16"/>
        <v>-7.5605908019357191</v>
      </c>
      <c r="N135" s="245">
        <f t="shared" si="16"/>
        <v>-7.2813417451439744</v>
      </c>
      <c r="O135" s="245">
        <f t="shared" si="16"/>
        <v>-7.010395884046158</v>
      </c>
      <c r="P135" s="245">
        <f t="shared" si="16"/>
        <v>-6.7477675087347215</v>
      </c>
      <c r="Q135" s="245">
        <f t="shared" si="16"/>
        <v>-6.4934713533084558</v>
      </c>
      <c r="R135" s="245">
        <f t="shared" si="16"/>
        <v>-6.2475226086442532</v>
      </c>
      <c r="S135" s="245">
        <f t="shared" si="16"/>
        <v>-6.0099369381739791</v>
      </c>
      <c r="T135" s="245">
        <f t="shared" si="16"/>
        <v>-5.7807304966664645</v>
      </c>
      <c r="U135" s="245">
        <f t="shared" si="16"/>
        <v>-5.5599199460043849</v>
      </c>
      <c r="V135" s="245">
        <f t="shared" si="16"/>
        <v>-5.3475224739662526</v>
      </c>
      <c r="W135" s="245">
        <f t="shared" si="16"/>
        <v>-5.1435558100032921</v>
      </c>
      <c r="X135" s="245">
        <f t="shared" si="16"/>
        <v>-4.9480382492803923</v>
      </c>
      <c r="Y135" s="245">
        <f t="shared" si="16"/>
        <v>-4.760988668452983</v>
      </c>
      <c r="Z135" s="245">
        <f t="shared" si="16"/>
        <v>-4.5824265474541459</v>
      </c>
      <c r="AA135" s="245">
        <f t="shared" si="16"/>
        <v>-4.4123719927842862</v>
      </c>
      <c r="AB135" s="245">
        <f t="shared" si="16"/>
        <v>-4.2508457570444129</v>
      </c>
      <c r="AC135" s="245">
        <f t="shared" si="16"/>
        <v>-4.0978692622258022</v>
      </c>
      <c r="AD135" s="245">
        <f t="shared" si="16"/>
        <v>-4.1494980447480643</v>
      </c>
      <c r="AE135" s="245">
        <f t="shared" si="16"/>
        <v>-4.2020370117235499</v>
      </c>
      <c r="AF135" s="245">
        <f t="shared" si="16"/>
        <v>-4.2555097420677521</v>
      </c>
      <c r="AG135" s="245">
        <f t="shared" si="16"/>
        <v>-4.3099405862604838</v>
      </c>
      <c r="AH135" s="245">
        <f t="shared" si="16"/>
        <v>-4.3653546933919465</v>
      </c>
      <c r="AI135" s="245">
        <f t="shared" si="16"/>
        <v>-4.4217780397113708</v>
      </c>
      <c r="AJ135" s="245">
        <f t="shared" si="16"/>
        <v>-4.4792374579269172</v>
      </c>
      <c r="AK135" s="245">
        <f t="shared" si="16"/>
        <v>-4.5377606665055943</v>
      </c>
      <c r="AL135" s="245">
        <f t="shared" si="16"/>
        <v>-4.5973763049834062</v>
      </c>
      <c r="AM135" s="245">
        <f t="shared" si="16"/>
        <v>-4.6581139625139798</v>
      </c>
      <c r="AN135" s="245">
        <f t="shared" si="16"/>
        <v>-4.7200042169351155</v>
      </c>
      <c r="AO135" s="245">
        <f t="shared" si="16"/>
        <v>-4.783078664819981</v>
      </c>
      <c r="AP135" s="245">
        <f t="shared" si="16"/>
        <v>-4.847369962797492</v>
      </c>
      <c r="AQ135" s="245">
        <f t="shared" si="16"/>
        <v>-4.912911863613747</v>
      </c>
      <c r="AR135" s="245">
        <f t="shared" si="16"/>
        <v>-4.979739254447292</v>
      </c>
      <c r="AS135" s="245">
        <f t="shared" si="16"/>
        <v>-5.0478882004833467</v>
      </c>
      <c r="AT135" s="245">
        <f t="shared" si="16"/>
        <v>-5.1173959854829159</v>
      </c>
      <c r="AU135" s="245">
        <f t="shared" si="16"/>
        <v>-5.1883011568595681</v>
      </c>
      <c r="AV135" s="245">
        <f t="shared" si="16"/>
        <v>-5.2606435700049508</v>
      </c>
      <c r="AW135" s="245">
        <f t="shared" si="16"/>
        <v>-5.3344644356194086</v>
      </c>
      <c r="AX135" s="245">
        <f>AX133+AX134</f>
        <v>-5.4098063715502942</v>
      </c>
      <c r="AY135" s="245">
        <f>AY133+AY134</f>
        <v>-5.4867134493713028</v>
      </c>
      <c r="AZ135" s="245">
        <f>AZ133+AZ134</f>
        <v>-5.5652312507284645</v>
      </c>
      <c r="BA135" s="245">
        <f>BA133+BA134</f>
        <v>-5.6454069199297301</v>
      </c>
      <c r="BB135" s="245">
        <f>BB133+BB134</f>
        <v>-5.7267376422891259</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7" t="s">
        <v>472</v>
      </c>
      <c r="B143" s="135" t="s">
        <v>289</v>
      </c>
      <c r="C143" s="135" t="s">
        <v>397</v>
      </c>
      <c r="D143" s="135" t="s">
        <v>391</v>
      </c>
      <c r="E143" s="21">
        <f>-(E$158*'Fixed Data'!$B$25*'Fixed Data'!E$47*'Fixed Data'!$B$24*'Fixed Data'!$B$23+E$158*'Fixed Data'!$B$26)*'Fixed Data'!L42/10^6</f>
        <v>-20.914748955515304</v>
      </c>
      <c r="F143" s="21">
        <f>-(F$158*'Fixed Data'!$B$25*'Fixed Data'!F$47*'Fixed Data'!$B$24*'Fixed Data'!$B$23+F$158*'Fixed Data'!$B$26)*'Fixed Data'!M42/10^6</f>
        <v>-21.009370527351834</v>
      </c>
      <c r="G143" s="21">
        <f>-(G$158*'Fixed Data'!$B$25*'Fixed Data'!G$47*'Fixed Data'!$B$24*'Fixed Data'!$B$23+G$158*'Fixed Data'!$B$26)*'Fixed Data'!N42/10^6</f>
        <v>-21.012405532329396</v>
      </c>
      <c r="H143" s="21">
        <f>-(H$158*'Fixed Data'!$B$25*'Fixed Data'!H$47*'Fixed Data'!$B$24*'Fixed Data'!$B$23+H$158*'Fixed Data'!$B$26)*'Fixed Data'!O42/10^6</f>
        <v>-20.997644380330339</v>
      </c>
      <c r="I143" s="21">
        <f>-(I$158*'Fixed Data'!$B$25*'Fixed Data'!I$47*'Fixed Data'!$B$24*'Fixed Data'!$B$23+I$158*'Fixed Data'!$B$26)*'Fixed Data'!P42/10^6</f>
        <v>-21.034775973853115</v>
      </c>
      <c r="J143" s="21">
        <f>-(J$158*'Fixed Data'!$B$25*'Fixed Data'!J$47*'Fixed Data'!$B$24*'Fixed Data'!$B$23+J$158*'Fixed Data'!$B$26)*'Fixed Data'!Q42/10^6</f>
        <v>-21.05055485899074</v>
      </c>
      <c r="K143" s="21">
        <f>-(K$158*'Fixed Data'!$B$25*'Fixed Data'!K$47*'Fixed Data'!$B$24*'Fixed Data'!$B$23+K$158*'Fixed Data'!$B$26)*'Fixed Data'!R42/10^6</f>
        <v>-21.575637198851318</v>
      </c>
      <c r="L143" s="21">
        <f>-(L$158*'Fixed Data'!$B$25*'Fixed Data'!L$47*'Fixed Data'!$B$24*'Fixed Data'!$B$23+L$158*'Fixed Data'!$B$26)*'Fixed Data'!S42/10^6</f>
        <v>-22.181860976639793</v>
      </c>
      <c r="M143" s="21">
        <f>-(M$158*'Fixed Data'!$B$25*'Fixed Data'!M$47*'Fixed Data'!$B$24*'Fixed Data'!$B$23+M$158*'Fixed Data'!$B$26)*'Fixed Data'!T42/10^6</f>
        <v>-22.800253098442941</v>
      </c>
      <c r="N143" s="21">
        <f>-(N$158*'Fixed Data'!$B$25*'Fixed Data'!N$47*'Fixed Data'!$B$24*'Fixed Data'!$B$23+N$158*'Fixed Data'!$B$26)*'Fixed Data'!U42/10^6</f>
        <v>-23.358551893547375</v>
      </c>
      <c r="O143" s="21">
        <f>-(O$158*'Fixed Data'!$B$25*'Fixed Data'!O$47*'Fixed Data'!$B$24*'Fixed Data'!$B$23+O$158*'Fixed Data'!$B$26)*'Fixed Data'!V42/10^6</f>
        <v>-24.001274235027807</v>
      </c>
      <c r="P143" s="21">
        <f>-(P$158*'Fixed Data'!$B$25*'Fixed Data'!P$47*'Fixed Data'!$B$24*'Fixed Data'!$B$23+P$158*'Fixed Data'!$B$26)*'Fixed Data'!W42/10^6</f>
        <v>-24.657018804561851</v>
      </c>
      <c r="Q143" s="21">
        <f>-(Q$158*'Fixed Data'!$B$25*'Fixed Data'!Q$47*'Fixed Data'!$B$24*'Fixed Data'!$B$23+Q$158*'Fixed Data'!$B$26)*'Fixed Data'!X42/10^6</f>
        <v>-25.326092432463085</v>
      </c>
      <c r="R143" s="21">
        <f>-(R$158*'Fixed Data'!$B$25*'Fixed Data'!R$47*'Fixed Data'!$B$24*'Fixed Data'!$B$23+R$158*'Fixed Data'!$B$26)*'Fixed Data'!Y42/10^6</f>
        <v>-26.08486067326913</v>
      </c>
      <c r="S143" s="21">
        <f>-(S$158*'Fixed Data'!$B$25*'Fixed Data'!S$47*'Fixed Data'!$B$24*'Fixed Data'!$B$23+S$158*'Fixed Data'!$B$26)*'Fixed Data'!Z42/10^6</f>
        <v>-26.782463483775228</v>
      </c>
      <c r="T143" s="21">
        <f>-(T$158*'Fixed Data'!$B$25*'Fixed Data'!T$47*'Fixed Data'!$B$24*'Fixed Data'!$B$23+T$158*'Fixed Data'!$B$26)*'Fixed Data'!AA42/10^6</f>
        <v>-27.494389457827367</v>
      </c>
      <c r="U143" s="21">
        <f>-(U$158*'Fixed Data'!$B$25*'Fixed Data'!U$47*'Fixed Data'!$B$24*'Fixed Data'!$B$23+U$158*'Fixed Data'!$B$26)*'Fixed Data'!AB42/10^6</f>
        <v>-28.220986287785468</v>
      </c>
      <c r="V143" s="21">
        <f>-(V$158*'Fixed Data'!$B$25*'Fixed Data'!V$47*'Fixed Data'!$B$24*'Fixed Data'!$B$23+V$158*'Fixed Data'!$B$26)*'Fixed Data'!AC42/10^6</f>
        <v>-29.042399599886377</v>
      </c>
      <c r="W143" s="21">
        <f>-(W$158*'Fixed Data'!$B$25*'Fixed Data'!W$47*'Fixed Data'!$B$24*'Fixed Data'!$B$23+W$158*'Fixed Data'!$B$26)*'Fixed Data'!AD42/10^6</f>
        <v>-29.800399185370772</v>
      </c>
      <c r="X143" s="21">
        <f>-(X$158*'Fixed Data'!$B$25*'Fixed Data'!X$47*'Fixed Data'!$B$24*'Fixed Data'!$B$23+X$158*'Fixed Data'!$B$26)*'Fixed Data'!AE42/10^6</f>
        <v>-30.655946533540309</v>
      </c>
      <c r="Y143" s="21">
        <f>-(Y$158*'Fixed Data'!$B$25*'Fixed Data'!Y$47*'Fixed Data'!$B$24*'Fixed Data'!$B$23+Y$158*'Fixed Data'!$B$26)*'Fixed Data'!AF42/10^6</f>
        <v>-31.446944357336616</v>
      </c>
      <c r="Z143" s="21">
        <f>-(Z$158*'Fixed Data'!$B$25*'Fixed Data'!Z$47*'Fixed Data'!$B$24*'Fixed Data'!$B$23+Z$158*'Fixed Data'!$B$26)*'Fixed Data'!AG42/10^6</f>
        <v>-32.338339135206247</v>
      </c>
      <c r="AA143" s="21">
        <f>-(AA$158*'Fixed Data'!$B$25*'Fixed Data'!AA$47*'Fixed Data'!$B$24*'Fixed Data'!$B$23+AA$158*'Fixed Data'!$B$26)*'Fixed Data'!AH42/10^6</f>
        <v>-33.248855604074699</v>
      </c>
      <c r="AB143" s="21">
        <f>-(AB$158*'Fixed Data'!$B$25*'Fixed Data'!AB$47*'Fixed Data'!$B$24*'Fixed Data'!$B$23+AB$158*'Fixed Data'!$B$26)*'Fixed Data'!AI42/10^6</f>
        <v>-34.178983387556841</v>
      </c>
      <c r="AC143" s="21">
        <f>-(AC$158*'Fixed Data'!$B$25*'Fixed Data'!AC$47*'Fixed Data'!$B$24*'Fixed Data'!$B$23+AC$158*'Fixed Data'!$B$26)*'Fixed Data'!AJ42/10^6</f>
        <v>-35.109353322274607</v>
      </c>
      <c r="AD143" s="21">
        <f>-(AD$158*'Fixed Data'!$B$25*'Fixed Data'!AD$47*'Fixed Data'!$B$24*'Fixed Data'!$B$23+AD$158*'Fixed Data'!$B$26)*'Fixed Data'!AK42/10^6</f>
        <v>-36.064534568644206</v>
      </c>
      <c r="AE143" s="21">
        <f>-(AE$158*'Fixed Data'!$B$25*'Fixed Data'!AE$47*'Fixed Data'!$B$24*'Fixed Data'!$B$23+AE$158*'Fixed Data'!$B$26)*'Fixed Data'!AL42/10^6</f>
        <v>-37.04925592197786</v>
      </c>
      <c r="AF143" s="21">
        <f>-(AF$158*'Fixed Data'!$B$25*'Fixed Data'!AF$47*'Fixed Data'!$B$24*'Fixed Data'!$B$23+AF$158*'Fixed Data'!$B$26)*'Fixed Data'!AM42/10^6</f>
        <v>-38.052587708320743</v>
      </c>
      <c r="AG143" s="21">
        <f>-(AG$158*'Fixed Data'!$B$25*'Fixed Data'!AG$47*'Fixed Data'!$B$24*'Fixed Data'!$B$23+AG$158*'Fixed Data'!$B$26)*'Fixed Data'!AN42/10^6</f>
        <v>-39.076069213524626</v>
      </c>
      <c r="AH143" s="21">
        <f>-(AH$158*'Fixed Data'!$B$25*'Fixed Data'!AH$47*'Fixed Data'!$B$24*'Fixed Data'!$B$23+AH$158*'Fixed Data'!$B$26)*'Fixed Data'!AO42/10^6</f>
        <v>-40.121617188387823</v>
      </c>
      <c r="AI143" s="21">
        <f>-(AI$158*'Fixed Data'!$B$25*'Fixed Data'!AI$47*'Fixed Data'!$B$24*'Fixed Data'!$B$23+AI$158*'Fixed Data'!$B$26)*'Fixed Data'!AP42/10^6</f>
        <v>-41.191862929561523</v>
      </c>
      <c r="AJ143" s="21">
        <f>-(AJ$158*'Fixed Data'!$B$25*'Fixed Data'!AJ$47*'Fixed Data'!$B$24*'Fixed Data'!$B$23+AJ$158*'Fixed Data'!$B$26)*'Fixed Data'!AQ42/10^6</f>
        <v>-42.286178456457982</v>
      </c>
      <c r="AK143" s="21">
        <f>-(AK$158*'Fixed Data'!$B$25*'Fixed Data'!AK$47*'Fixed Data'!$B$24*'Fixed Data'!$B$23+AK$158*'Fixed Data'!$B$26)*'Fixed Data'!AR42/10^6</f>
        <v>-43.404347996969534</v>
      </c>
      <c r="AL143" s="21">
        <f>-(AL$158*'Fixed Data'!$B$25*'Fixed Data'!AL$47*'Fixed Data'!$B$24*'Fixed Data'!$B$23+AL$158*'Fixed Data'!$B$26)*'Fixed Data'!AS42/10^6</f>
        <v>-44.547632871973583</v>
      </c>
      <c r="AM143" s="21">
        <f>-(AM$158*'Fixed Data'!$B$25*'Fixed Data'!AM$47*'Fixed Data'!$B$24*'Fixed Data'!$B$23+AM$158*'Fixed Data'!$B$26)*'Fixed Data'!AT42/10^6</f>
        <v>-45.716965449361737</v>
      </c>
      <c r="AN143" s="21">
        <f>-(AN$158*'Fixed Data'!$B$25*'Fixed Data'!AN$47*'Fixed Data'!$B$24*'Fixed Data'!$B$23+AN$158*'Fixed Data'!$B$26)*'Fixed Data'!AU42/10^6</f>
        <v>-46.913013583060383</v>
      </c>
      <c r="AO143" s="21">
        <f>-(AO$158*'Fixed Data'!$B$25*'Fixed Data'!AO$47*'Fixed Data'!$B$24*'Fixed Data'!$B$23+AO$158*'Fixed Data'!$B$26)*'Fixed Data'!AV42/10^6</f>
        <v>-48.136328740123489</v>
      </c>
      <c r="AP143" s="21">
        <f>-(AP$158*'Fixed Data'!$B$25*'Fixed Data'!AP$47*'Fixed Data'!$B$24*'Fixed Data'!$B$23+AP$158*'Fixed Data'!$B$26)*'Fixed Data'!AW42/10^6</f>
        <v>-49.387715912452727</v>
      </c>
      <c r="AQ143" s="21">
        <f>-(AQ$158*'Fixed Data'!$B$25*'Fixed Data'!AQ$47*'Fixed Data'!$B$24*'Fixed Data'!$B$23+AQ$158*'Fixed Data'!$B$26)*'Fixed Data'!AX42/10^6</f>
        <v>-50.668066895371517</v>
      </c>
      <c r="AR143" s="21">
        <f>-(AR$158*'Fixed Data'!$B$25*'Fixed Data'!AR$47*'Fixed Data'!$B$24*'Fixed Data'!$B$23+AR$158*'Fixed Data'!$B$26)*'Fixed Data'!AY42/10^6</f>
        <v>-51.978202645547476</v>
      </c>
      <c r="AS143" s="21">
        <f>-(AS$158*'Fixed Data'!$B$25*'Fixed Data'!AS$47*'Fixed Data'!$B$24*'Fixed Data'!$B$23+AS$158*'Fixed Data'!$B$26)*'Fixed Data'!AZ42/10^6</f>
        <v>-53.318955836207486</v>
      </c>
      <c r="AT143" s="21">
        <f>-(AT$158*'Fixed Data'!$B$25*'Fixed Data'!AT$47*'Fixed Data'!$B$24*'Fixed Data'!$B$23+AT$158*'Fixed Data'!$B$26)*'Fixed Data'!BA42/10^6</f>
        <v>-54.691213038741402</v>
      </c>
      <c r="AU143" s="21">
        <f>-(AU$158*'Fixed Data'!$B$25*'Fixed Data'!AU$47*'Fixed Data'!$B$24*'Fixed Data'!$B$23+AU$158*'Fixed Data'!$B$26)*'Fixed Data'!BB42/10^6</f>
        <v>-56.095914454991537</v>
      </c>
      <c r="AV143" s="21">
        <f>-(AV$158*'Fixed Data'!$B$25*'Fixed Data'!AV$47*'Fixed Data'!$B$24*'Fixed Data'!$B$23+AV$158*'Fixed Data'!$B$26)*'Fixed Data'!BC42/10^6</f>
        <v>-57.53402248918642</v>
      </c>
      <c r="AW143" s="21">
        <f>-(AW$158*'Fixed Data'!$B$25*'Fixed Data'!AW$47*'Fixed Data'!$B$24*'Fixed Data'!$B$23+AW$158*'Fixed Data'!$B$26)*'Fixed Data'!BD42/10^6</f>
        <v>-59.006524335457996</v>
      </c>
      <c r="AX143" s="21">
        <f>-(AX$158*'Fixed Data'!$B$25*'Fixed Data'!AX$47*'Fixed Data'!$B$24*'Fixed Data'!$B$23+AX$158*'Fixed Data'!$B$26)*'Fixed Data'!BE42/10^6</f>
        <v>-60.514447833452252</v>
      </c>
      <c r="AY143" s="21">
        <f>-(AY$158*'Fixed Data'!$B$25*'Fixed Data'!AY$47*'Fixed Data'!$B$24*'Fixed Data'!$B$23+AY$158*'Fixed Data'!$B$26)*'Fixed Data'!BF42/10^6</f>
        <v>-62.058862410308315</v>
      </c>
      <c r="AZ143" s="21">
        <f>-(AZ$158*'Fixed Data'!$B$25*'Fixed Data'!AZ$47*'Fixed Data'!$B$24*'Fixed Data'!$B$23+AZ$158*'Fixed Data'!$B$26)*'Fixed Data'!BG42/10^6</f>
        <v>-63.64087616410751</v>
      </c>
      <c r="BA143" s="21">
        <f>-(BA$158*'Fixed Data'!$B$25*'Fixed Data'!BA$47*'Fixed Data'!$B$24*'Fixed Data'!$B$23+BA$158*'Fixed Data'!$B$26)*'Fixed Data'!BH42/10^6</f>
        <v>-65.261635818445043</v>
      </c>
      <c r="BB143" s="21">
        <f>-(BB$158*'Fixed Data'!$B$25*'Fixed Data'!BB$47*'Fixed Data'!$B$24*'Fixed Data'!$B$23+BB$158*'Fixed Data'!$B$26)*'Fixed Data'!BI42/10^6</f>
        <v>-66.915885538220593</v>
      </c>
    </row>
    <row r="144" spans="1:54" outlineLevel="2">
      <c r="A144" s="428"/>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8"/>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8"/>
      <c r="B146" s="135" t="s">
        <v>292</v>
      </c>
      <c r="C146" s="135" t="s">
        <v>473</v>
      </c>
      <c r="D146" s="135" t="s">
        <v>391</v>
      </c>
      <c r="E146" s="21">
        <f>-E$161*'Fixed Data'!$B$20*'Fixed Data'!$B$22</f>
        <v>-0.7848466581290634</v>
      </c>
      <c r="F146" s="21">
        <f>-F$161*'Fixed Data'!$B$20*'Fixed Data'!$B$22</f>
        <v>-0.80655100731312035</v>
      </c>
      <c r="G146" s="21">
        <f>-G$161*'Fixed Data'!$B$20*'Fixed Data'!$B$22</f>
        <v>-0.82738344506247619</v>
      </c>
      <c r="H146" s="21">
        <f>-H$161*'Fixed Data'!$B$20*'Fixed Data'!$B$22</f>
        <v>-0.84639905343285426</v>
      </c>
      <c r="I146" s="21">
        <f>-I$161*'Fixed Data'!$B$20*'Fixed Data'!$B$22</f>
        <v>-0.86254272146966782</v>
      </c>
      <c r="J146" s="21">
        <f>-J$161*'Fixed Data'!$B$20*'Fixed Data'!$B$22</f>
        <v>-0.8746398037798232</v>
      </c>
      <c r="K146" s="21">
        <f>-K$161*'Fixed Data'!$B$20*'Fixed Data'!$B$22</f>
        <v>-0.90045995934552092</v>
      </c>
      <c r="L146" s="21">
        <f>-L$161*'Fixed Data'!$B$20*'Fixed Data'!$B$22</f>
        <v>-0.92717165006558466</v>
      </c>
      <c r="M146" s="21">
        <f>-M$161*'Fixed Data'!$B$20*'Fixed Data'!$B$22</f>
        <v>-0.95480708930631386</v>
      </c>
      <c r="N146" s="21">
        <f>-N$161*'Fixed Data'!$B$20*'Fixed Data'!$B$22</f>
        <v>-0.98339974491837001</v>
      </c>
      <c r="O146" s="21">
        <f>-O$161*'Fixed Data'!$B$20*'Fixed Data'!$B$22</f>
        <v>-1.012984272032257</v>
      </c>
      <c r="P146" s="21">
        <f>-P$161*'Fixed Data'!$B$20*'Fixed Data'!$B$22</f>
        <v>-1.0435965802628413</v>
      </c>
      <c r="Q146" s="21">
        <f>-Q$161*'Fixed Data'!$B$20*'Fixed Data'!$B$22</f>
        <v>-1.0752739457168836</v>
      </c>
      <c r="R146" s="21">
        <f>-R$161*'Fixed Data'!$B$20*'Fixed Data'!$B$22</f>
        <v>-1.1080549885915327</v>
      </c>
      <c r="S146" s="21">
        <f>-S$161*'Fixed Data'!$B$20*'Fixed Data'!$B$22</f>
        <v>-1.141979740378845</v>
      </c>
      <c r="T146" s="21">
        <f>-T$161*'Fixed Data'!$B$20*'Fixed Data'!$B$22</f>
        <v>-1.1770897334718098</v>
      </c>
      <c r="U146" s="21">
        <f>-U$161*'Fixed Data'!$B$20*'Fixed Data'!$B$22</f>
        <v>-1.2134279787628433</v>
      </c>
      <c r="V146" s="21">
        <f>-V$161*'Fixed Data'!$B$20*'Fixed Data'!$B$22</f>
        <v>-1.2510391448558402</v>
      </c>
      <c r="W146" s="21">
        <f>-W$161*'Fixed Data'!$B$20*'Fixed Data'!$B$22</f>
        <v>-1.2899694908616546</v>
      </c>
      <c r="X146" s="21">
        <f>-X$161*'Fixed Data'!$B$20*'Fixed Data'!$B$22</f>
        <v>-1.3302670008071389</v>
      </c>
      <c r="Y146" s="21">
        <f>-Y$161*'Fixed Data'!$B$20*'Fixed Data'!$B$22</f>
        <v>-1.3719813836351422</v>
      </c>
      <c r="Z146" s="21">
        <f>-Z$161*'Fixed Data'!$B$20*'Fixed Data'!$B$22</f>
        <v>-1.4151642076135516</v>
      </c>
      <c r="AA146" s="21">
        <f>-AA$161*'Fixed Data'!$B$20*'Fixed Data'!$B$22</f>
        <v>-1.4598689899413158</v>
      </c>
      <c r="AB146" s="21">
        <f>-AB$161*'Fixed Data'!$B$20*'Fixed Data'!$B$22</f>
        <v>-1.506151151945434</v>
      </c>
      <c r="AC146" s="21">
        <f>-AC$161*'Fixed Data'!$B$20*'Fixed Data'!$B$22</f>
        <v>-1.5540681534899938</v>
      </c>
      <c r="AD146" s="21">
        <f>-AD$161*'Fixed Data'!$B$20*'Fixed Data'!$B$22</f>
        <v>-1.6036796049837032</v>
      </c>
      <c r="AE146" s="21">
        <f>-AE$161*'Fixed Data'!$B$20*'Fixed Data'!$B$22</f>
        <v>-1.6550473345844106</v>
      </c>
      <c r="AF146" s="21">
        <f>-AF$161*'Fixed Data'!$B$20*'Fixed Data'!$B$22</f>
        <v>-1.7082353657975977</v>
      </c>
      <c r="AG146" s="21">
        <f>-AG$161*'Fixed Data'!$B$20*'Fixed Data'!$B$22</f>
        <v>-1.7633101862944587</v>
      </c>
      <c r="AH146" s="21">
        <f>-AH$161*'Fixed Data'!$B$20*'Fixed Data'!$B$22</f>
        <v>-1.8203406359043655</v>
      </c>
      <c r="AI146" s="21">
        <f>-AI$161*'Fixed Data'!$B$20*'Fixed Data'!$B$22</f>
        <v>-1.8793981530314414</v>
      </c>
      <c r="AJ146" s="21">
        <f>-AJ$161*'Fixed Data'!$B$20*'Fixed Data'!$B$22</f>
        <v>-1.9405567970560653</v>
      </c>
      <c r="AK146" s="21">
        <f>-AK$161*'Fixed Data'!$B$20*'Fixed Data'!$B$22</f>
        <v>-2.0038933603424054</v>
      </c>
      <c r="AL146" s="21">
        <f>-AL$161*'Fixed Data'!$B$20*'Fixed Data'!$B$22</f>
        <v>-2.0694874802459511</v>
      </c>
      <c r="AM146" s="21">
        <f>-AM$161*'Fixed Data'!$B$20*'Fixed Data'!$B$22</f>
        <v>-2.1374216839165268</v>
      </c>
      <c r="AN146" s="21">
        <f>-AN$161*'Fixed Data'!$B$20*'Fixed Data'!$B$22</f>
        <v>-2.2077815675103416</v>
      </c>
      <c r="AO146" s="21">
        <f>-AO$161*'Fixed Data'!$B$20*'Fixed Data'!$B$22</f>
        <v>-2.2806559305990297</v>
      </c>
      <c r="AP146" s="21">
        <f>-AP$161*'Fixed Data'!$B$20*'Fixed Data'!$B$22</f>
        <v>-2.356136798571157</v>
      </c>
      <c r="AQ146" s="21">
        <f>-AQ$161*'Fixed Data'!$B$20*'Fixed Data'!$B$22</f>
        <v>-2.4343196018442725</v>
      </c>
      <c r="AR146" s="21">
        <f>-AR$161*'Fixed Data'!$B$20*'Fixed Data'!$B$22</f>
        <v>-2.5153032654709335</v>
      </c>
      <c r="AS146" s="21">
        <f>-AS$161*'Fixed Data'!$B$20*'Fixed Data'!$B$22</f>
        <v>-2.5991904331537703</v>
      </c>
      <c r="AT146" s="21">
        <f>-AT$161*'Fixed Data'!$B$20*'Fixed Data'!$B$22</f>
        <v>-2.6860874896469946</v>
      </c>
      <c r="AU146" s="21">
        <f>-AU$161*'Fixed Data'!$B$20*'Fixed Data'!$B$22</f>
        <v>-2.7761047623699548</v>
      </c>
      <c r="AV146" s="21">
        <f>-AV$161*'Fixed Data'!$B$20*'Fixed Data'!$B$22</f>
        <v>-2.8693566334146707</v>
      </c>
      <c r="AW146" s="21">
        <f>-AW$161*'Fixed Data'!$B$20*'Fixed Data'!$B$22</f>
        <v>-2.9659617187578839</v>
      </c>
      <c r="AX146" s="21">
        <f>-AX$161*'Fixed Data'!$B$20*'Fixed Data'!$B$22</f>
        <v>-3.0660430474731108</v>
      </c>
      <c r="AY146" s="21">
        <f>-AY$161*'Fixed Data'!$B$20*'Fixed Data'!$B$22</f>
        <v>-3.1697281289351595</v>
      </c>
      <c r="AZ146" s="21">
        <f>-AZ$161*'Fixed Data'!$B$20*'Fixed Data'!$B$22</f>
        <v>-3.2771492440397183</v>
      </c>
      <c r="BA146" s="21">
        <f>-BA$161*'Fixed Data'!$B$20*'Fixed Data'!$B$22</f>
        <v>-3.3884434900063622</v>
      </c>
      <c r="BB146" s="21">
        <f>-BB$161*'Fixed Data'!$B$20*'Fixed Data'!$B$22</f>
        <v>-3.5035173652370104</v>
      </c>
    </row>
    <row r="147" spans="1:54" outlineLevel="2">
      <c r="A147" s="428"/>
      <c r="B147" s="135" t="s">
        <v>292</v>
      </c>
      <c r="C147" s="135" t="s">
        <v>474</v>
      </c>
      <c r="D147" s="135" t="s">
        <v>391</v>
      </c>
      <c r="E147" s="21">
        <f>-E$162*'Fixed Data'!$B$21*'Fixed Data'!$B$22</f>
        <v>-1.1730833582522552E-2</v>
      </c>
      <c r="F147" s="21">
        <f>-F$162*'Fixed Data'!$B$21*'Fixed Data'!$B$22</f>
        <v>-1.2055240974612635E-2</v>
      </c>
      <c r="G147" s="21">
        <f>-G$162*'Fixed Data'!$B$21*'Fixed Data'!$B$22</f>
        <v>-1.2366616255922898E-2</v>
      </c>
      <c r="H147" s="21">
        <f>-H$162*'Fixed Data'!$B$21*'Fixed Data'!$B$22</f>
        <v>-1.265083614591102E-2</v>
      </c>
      <c r="I147" s="21">
        <f>-I$162*'Fixed Data'!$B$21*'Fixed Data'!$B$22</f>
        <v>-1.2892129911648169E-2</v>
      </c>
      <c r="J147" s="21">
        <f>-J$162*'Fixed Data'!$B$21*'Fixed Data'!$B$22</f>
        <v>-1.3072941050525175E-2</v>
      </c>
      <c r="K147" s="21">
        <f>-K$162*'Fixed Data'!$B$21*'Fixed Data'!$B$22</f>
        <v>-1.3458866038420253E-2</v>
      </c>
      <c r="L147" s="21">
        <f>-L$162*'Fixed Data'!$B$21*'Fixed Data'!$B$22</f>
        <v>-1.3858116345650501E-2</v>
      </c>
      <c r="M147" s="21">
        <f>-M$162*'Fixed Data'!$B$21*'Fixed Data'!$B$22</f>
        <v>-1.4271173973330277E-2</v>
      </c>
      <c r="N147" s="21">
        <f>-N$162*'Fixed Data'!$B$21*'Fixed Data'!$B$22</f>
        <v>-1.4698538701921091E-2</v>
      </c>
      <c r="O147" s="21">
        <f>-O$162*'Fixed Data'!$B$21*'Fixed Data'!$B$22</f>
        <v>-1.5140728392576443E-2</v>
      </c>
      <c r="P147" s="21">
        <f>-P$162*'Fixed Data'!$B$21*'Fixed Data'!$B$22</f>
        <v>-1.5598280192521314E-2</v>
      </c>
      <c r="Q147" s="21">
        <f>-Q$162*'Fixed Data'!$B$21*'Fixed Data'!$B$22</f>
        <v>-1.607175083639702E-2</v>
      </c>
      <c r="R147" s="21">
        <f>-R$162*'Fixed Data'!$B$21*'Fixed Data'!$B$22</f>
        <v>-1.6561717700968252E-2</v>
      </c>
      <c r="S147" s="21">
        <f>-S$162*'Fixed Data'!$B$21*'Fixed Data'!$B$22</f>
        <v>-1.7068779257140374E-2</v>
      </c>
      <c r="T147" s="21">
        <f>-T$162*'Fixed Data'!$B$21*'Fixed Data'!$B$22</f>
        <v>-1.759355627533888E-2</v>
      </c>
      <c r="U147" s="21">
        <f>-U$162*'Fixed Data'!$B$21*'Fixed Data'!$B$22</f>
        <v>-1.8136691674836988E-2</v>
      </c>
      <c r="V147" s="21">
        <f>-V$162*'Fixed Data'!$B$21*'Fixed Data'!$B$22</f>
        <v>-1.8698852934514534E-2</v>
      </c>
      <c r="W147" s="21">
        <f>-W$162*'Fixed Data'!$B$21*'Fixed Data'!$B$22</f>
        <v>-1.9280731339495844E-2</v>
      </c>
      <c r="X147" s="21">
        <f>-X$162*'Fixed Data'!$B$21*'Fixed Data'!$B$22</f>
        <v>-1.9883044241236207E-2</v>
      </c>
      <c r="Y147" s="21">
        <f>-Y$162*'Fixed Data'!$B$21*'Fixed Data'!$B$22</f>
        <v>-2.0506534756177027E-2</v>
      </c>
      <c r="Z147" s="21">
        <f>-Z$162*'Fixed Data'!$B$21*'Fixed Data'!$B$22</f>
        <v>-2.1151973875159887E-2</v>
      </c>
      <c r="AA147" s="21">
        <f>-AA$162*'Fixed Data'!$B$21*'Fixed Data'!$B$22</f>
        <v>-2.182016091544382E-2</v>
      </c>
      <c r="AB147" s="21">
        <f>-AB$162*'Fixed Data'!$B$21*'Fixed Data'!$B$22</f>
        <v>-2.2511924274067532E-2</v>
      </c>
      <c r="AC147" s="21">
        <f>-AC$162*'Fixed Data'!$B$21*'Fixed Data'!$B$22</f>
        <v>-2.3228123386590978E-2</v>
      </c>
      <c r="AD147" s="21">
        <f>-AD$162*'Fixed Data'!$B$21*'Fixed Data'!$B$22</f>
        <v>-2.3969648877767837E-2</v>
      </c>
      <c r="AE147" s="21">
        <f>-AE$162*'Fixed Data'!$B$21*'Fixed Data'!$B$22</f>
        <v>-2.4737424520287123E-2</v>
      </c>
      <c r="AF147" s="21">
        <f>-AF$162*'Fixed Data'!$B$21*'Fixed Data'!$B$22</f>
        <v>-2.5532407837462936E-2</v>
      </c>
      <c r="AG147" s="21">
        <f>-AG$162*'Fixed Data'!$B$21*'Fixed Data'!$B$22</f>
        <v>-2.6355592061976067E-2</v>
      </c>
      <c r="AH147" s="21">
        <f>-AH$162*'Fixed Data'!$B$21*'Fixed Data'!$B$22</f>
        <v>-2.7208006587891333E-2</v>
      </c>
      <c r="AI147" s="21">
        <f>-AI$162*'Fixed Data'!$B$21*'Fixed Data'!$B$22</f>
        <v>-2.8090719230744049E-2</v>
      </c>
      <c r="AJ147" s="21">
        <f>-AJ$162*'Fixed Data'!$B$21*'Fixed Data'!$B$22</f>
        <v>-2.9004836528884928E-2</v>
      </c>
      <c r="AK147" s="21">
        <f>-AK$162*'Fixed Data'!$B$21*'Fixed Data'!$B$22</f>
        <v>-2.9951506455583834E-2</v>
      </c>
      <c r="AL147" s="21">
        <f>-AL$162*'Fixed Data'!$B$21*'Fixed Data'!$B$22</f>
        <v>-3.0931919021719566E-2</v>
      </c>
      <c r="AM147" s="21">
        <f>-AM$162*'Fixed Data'!$B$21*'Fixed Data'!$B$22</f>
        <v>-3.1947308234521452E-2</v>
      </c>
      <c r="AN147" s="21">
        <f>-AN$162*'Fixed Data'!$B$21*'Fixed Data'!$B$22</f>
        <v>-3.2998953604293696E-2</v>
      </c>
      <c r="AO147" s="21">
        <f>-AO$162*'Fixed Data'!$B$21*'Fixed Data'!$B$22</f>
        <v>-3.4088181651139735E-2</v>
      </c>
      <c r="AP147" s="21">
        <f>-AP$162*'Fixed Data'!$B$21*'Fixed Data'!$B$22</f>
        <v>-3.5216368165048709E-2</v>
      </c>
      <c r="AQ147" s="21">
        <f>-AQ$162*'Fixed Data'!$B$21*'Fixed Data'!$B$22</f>
        <v>-3.6384939561947355E-2</v>
      </c>
      <c r="AR147" s="21">
        <f>-AR$162*'Fixed Data'!$B$21*'Fixed Data'!$B$22</f>
        <v>-3.7595374842441694E-2</v>
      </c>
      <c r="AS147" s="21">
        <f>-AS$162*'Fixed Data'!$B$21*'Fixed Data'!$B$22</f>
        <v>-3.8849207550558588E-2</v>
      </c>
      <c r="AT147" s="21">
        <f>-AT$162*'Fixed Data'!$B$21*'Fixed Data'!$B$22</f>
        <v>-4.0148028033832314E-2</v>
      </c>
      <c r="AU147" s="21">
        <f>-AU$162*'Fixed Data'!$B$21*'Fixed Data'!$B$22</f>
        <v>-4.1493485100701284E-2</v>
      </c>
      <c r="AV147" s="21">
        <f>-AV$162*'Fixed Data'!$B$21*'Fixed Data'!$B$22</f>
        <v>-4.2887288883284268E-2</v>
      </c>
      <c r="AW147" s="21">
        <f>-AW$162*'Fixed Data'!$B$21*'Fixed Data'!$B$22</f>
        <v>-4.4331212042759957E-2</v>
      </c>
      <c r="AX147" s="21">
        <f>-AX$162*'Fixed Data'!$B$21*'Fixed Data'!$B$22</f>
        <v>-4.5827093234832778E-2</v>
      </c>
      <c r="AY147" s="21">
        <f>-AY$162*'Fixed Data'!$B$21*'Fixed Data'!$B$22</f>
        <v>-4.7376838616457348E-2</v>
      </c>
      <c r="AZ147" s="21">
        <f>-AZ$162*'Fixed Data'!$B$21*'Fixed Data'!$B$22</f>
        <v>-4.8982425009959564E-2</v>
      </c>
      <c r="BA147" s="21">
        <f>-BA$162*'Fixed Data'!$B$21*'Fixed Data'!$B$22</f>
        <v>-5.0645902163123015E-2</v>
      </c>
      <c r="BB147" s="21">
        <f>-BB$162*'Fixed Data'!$B$21*'Fixed Data'!$B$22</f>
        <v>-5.2365872155065572E-2</v>
      </c>
    </row>
    <row r="148" spans="1:54" outlineLevel="2">
      <c r="A148" s="428"/>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8"/>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8"/>
      <c r="B150" s="135" t="s">
        <v>295</v>
      </c>
      <c r="C150" s="135" t="s">
        <v>475</v>
      </c>
      <c r="D150" s="135" t="s">
        <v>391</v>
      </c>
      <c r="E150" s="279">
        <v>-10.7269144</v>
      </c>
      <c r="F150" s="279">
        <v>-10.72649652</v>
      </c>
      <c r="G150" s="279">
        <v>-10.72076384</v>
      </c>
      <c r="H150" s="279">
        <v>-10.70935126</v>
      </c>
      <c r="I150" s="279">
        <v>-10.691873749999999</v>
      </c>
      <c r="J150" s="279">
        <v>-10.667925439999999</v>
      </c>
      <c r="K150" s="279">
        <v>-10.861098630000001</v>
      </c>
      <c r="L150" s="279">
        <v>-11.06064619</v>
      </c>
      <c r="M150" s="279">
        <v>-11.266796390000001</v>
      </c>
      <c r="N150" s="279">
        <v>-11.479785880000001</v>
      </c>
      <c r="O150" s="279">
        <v>-11.69985997</v>
      </c>
      <c r="P150" s="279">
        <v>-11.927273</v>
      </c>
      <c r="Q150" s="279">
        <v>-12.162288589999999</v>
      </c>
      <c r="R150" s="279">
        <v>-12.405180060000001</v>
      </c>
      <c r="S150" s="279">
        <v>-12.65623076</v>
      </c>
      <c r="T150" s="279">
        <v>-12.91573442</v>
      </c>
      <c r="U150" s="279">
        <v>-13.183995579999999</v>
      </c>
      <c r="V150" s="279">
        <v>-13.461329939999999</v>
      </c>
      <c r="W150" s="279">
        <v>-13.748064810000001</v>
      </c>
      <c r="X150" s="279">
        <v>-14.044539519999999</v>
      </c>
      <c r="Y150" s="279">
        <v>-14.35110585</v>
      </c>
      <c r="Z150" s="279">
        <v>-14.66812854</v>
      </c>
      <c r="AA150" s="279">
        <v>-14.995985710000001</v>
      </c>
      <c r="AB150" s="279">
        <v>-15.3350694</v>
      </c>
      <c r="AC150" s="279">
        <v>-15.685786050000001</v>
      </c>
      <c r="AD150" s="279">
        <v>-16.048557070000001</v>
      </c>
      <c r="AE150" s="279">
        <v>-16.423819349999999</v>
      </c>
      <c r="AF150" s="279">
        <v>-16.812025859999999</v>
      </c>
      <c r="AG150" s="279">
        <v>-17.21364625</v>
      </c>
      <c r="AH150" s="279">
        <v>-17.62916744</v>
      </c>
      <c r="AI150" s="279">
        <v>-18.05909428</v>
      </c>
      <c r="AJ150" s="279">
        <v>-18.503950209999999</v>
      </c>
      <c r="AK150" s="279">
        <v>-18.96427795</v>
      </c>
      <c r="AL150" s="279">
        <v>-19.44064019</v>
      </c>
      <c r="AM150" s="279">
        <v>-19.933620359999999</v>
      </c>
      <c r="AN150" s="279">
        <v>-20.443823379999998</v>
      </c>
      <c r="AO150" s="279">
        <v>-20.97187645</v>
      </c>
      <c r="AP150" s="279">
        <v>-21.518429899999997</v>
      </c>
      <c r="AQ150" s="279">
        <v>-22.084157999999999</v>
      </c>
      <c r="AR150" s="279">
        <v>-22.66975991</v>
      </c>
      <c r="AS150" s="279">
        <v>-23.27596054</v>
      </c>
      <c r="AT150" s="279">
        <v>-23.903511530000003</v>
      </c>
      <c r="AU150" s="279">
        <v>-24.553192230000001</v>
      </c>
      <c r="AV150" s="279">
        <v>-25.225810760000002</v>
      </c>
      <c r="AW150" s="279">
        <v>-25.922205000000002</v>
      </c>
      <c r="AX150" s="279">
        <v>-26.64324379</v>
      </c>
      <c r="AY150" s="279">
        <v>-27.389827969999999</v>
      </c>
      <c r="AZ150" s="279">
        <v>-28.16289167</v>
      </c>
      <c r="BA150" s="279">
        <v>-28.96340344</v>
      </c>
      <c r="BB150" s="279">
        <v>-29.786669233323224</v>
      </c>
    </row>
    <row r="151" spans="1:54" outlineLevel="2">
      <c r="A151" s="428"/>
      <c r="B151" s="135" t="s">
        <v>295</v>
      </c>
      <c r="C151" s="135" t="s">
        <v>476</v>
      </c>
      <c r="D151" s="135" t="s">
        <v>391</v>
      </c>
      <c r="E151" s="279">
        <v>-0.55719298220000002</v>
      </c>
      <c r="F151" s="279">
        <v>-0.5605682179</v>
      </c>
      <c r="G151" s="279">
        <v>-0.56265713019999997</v>
      </c>
      <c r="H151" s="279">
        <v>-0.56334056509999997</v>
      </c>
      <c r="I151" s="279">
        <v>-0.56249127939999999</v>
      </c>
      <c r="J151" s="279">
        <v>-0.5599734581000001</v>
      </c>
      <c r="K151" s="279">
        <v>-0.56532081909999998</v>
      </c>
      <c r="L151" s="279">
        <v>-0.57082069990000006</v>
      </c>
      <c r="M151" s="279">
        <v>-0.57647842199999999</v>
      </c>
      <c r="N151" s="279">
        <v>-0.58229950109999995</v>
      </c>
      <c r="O151" s="279">
        <v>-0.58828965420000001</v>
      </c>
      <c r="P151" s="279">
        <v>-0.59445480700000009</v>
      </c>
      <c r="Q151" s="279">
        <v>-0.60080110199999992</v>
      </c>
      <c r="R151" s="279">
        <v>-0.60733490579999994</v>
      </c>
      <c r="S151" s="279">
        <v>-0.61406281790000006</v>
      </c>
      <c r="T151" s="279">
        <v>-0.62099167919999998</v>
      </c>
      <c r="U151" s="279">
        <v>-0.6281285808</v>
      </c>
      <c r="V151" s="279">
        <v>-0.63548087310000001</v>
      </c>
      <c r="W151" s="279">
        <v>-0.64305617579999996</v>
      </c>
      <c r="X151" s="279">
        <v>-0.65086238760000004</v>
      </c>
      <c r="Y151" s="279">
        <v>-0.65890769640000002</v>
      </c>
      <c r="Z151" s="279">
        <v>-0.66720059009999999</v>
      </c>
      <c r="AA151" s="279">
        <v>-0.67574986780000001</v>
      </c>
      <c r="AB151" s="279">
        <v>-0.68456465089999996</v>
      </c>
      <c r="AC151" s="279">
        <v>-0.69365439549999997</v>
      </c>
      <c r="AD151" s="279">
        <v>-0.7030289045</v>
      </c>
      <c r="AE151" s="279">
        <v>-0.71269834040000002</v>
      </c>
      <c r="AF151" s="279">
        <v>-0.72267323859999999</v>
      </c>
      <c r="AG151" s="279">
        <v>-0.73296452140000001</v>
      </c>
      <c r="AH151" s="279">
        <v>-0.74358351179999993</v>
      </c>
      <c r="AI151" s="279">
        <v>-0.75454194900000005</v>
      </c>
      <c r="AJ151" s="279">
        <v>-0.76585200310000001</v>
      </c>
      <c r="AK151" s="279">
        <v>-0.77752629150000008</v>
      </c>
      <c r="AL151" s="279">
        <v>-0.78957789519999999</v>
      </c>
      <c r="AM151" s="279">
        <v>-0.80202037600000009</v>
      </c>
      <c r="AN151" s="279">
        <v>-0.81486779440000001</v>
      </c>
      <c r="AO151" s="279">
        <v>-0.82813472779999997</v>
      </c>
      <c r="AP151" s="279">
        <v>-0.84183628989999992</v>
      </c>
      <c r="AQ151" s="279">
        <v>-0.85598815000000006</v>
      </c>
      <c r="AR151" s="279">
        <v>-0.87060655440000001</v>
      </c>
      <c r="AS151" s="279">
        <v>-0.8857083468000001</v>
      </c>
      <c r="AT151" s="279">
        <v>-0.90131099130000003</v>
      </c>
      <c r="AU151" s="279">
        <v>-0.91743259459999993</v>
      </c>
      <c r="AV151" s="279">
        <v>-0.93409193010000002</v>
      </c>
      <c r="AW151" s="279">
        <v>-0.95130846250000001</v>
      </c>
      <c r="AX151" s="279">
        <v>-0.96910237360000007</v>
      </c>
      <c r="AY151" s="279">
        <v>-0.98749458840000004</v>
      </c>
      <c r="AZ151" s="279">
        <v>-1.0065068029999999</v>
      </c>
      <c r="BA151" s="279">
        <v>-1.0261615130000001</v>
      </c>
      <c r="BB151" s="279">
        <v>-1.0462000332475143</v>
      </c>
    </row>
    <row r="152" spans="1:54" outlineLevel="2">
      <c r="A152" s="428"/>
      <c r="B152" s="135" t="s">
        <v>295</v>
      </c>
      <c r="C152" s="135" t="s">
        <v>477</v>
      </c>
      <c r="D152" s="135" t="s">
        <v>391</v>
      </c>
      <c r="E152" s="279">
        <v>-0.12726986009999999</v>
      </c>
      <c r="F152" s="279">
        <v>-0.1307887489</v>
      </c>
      <c r="G152" s="279">
        <v>-0.13416626409999999</v>
      </c>
      <c r="H152" s="279">
        <v>-0.1372491965</v>
      </c>
      <c r="I152" s="279">
        <v>-0.13986646259999999</v>
      </c>
      <c r="J152" s="279">
        <v>-0.1418276108</v>
      </c>
      <c r="K152" s="279">
        <v>-0.1460141482</v>
      </c>
      <c r="L152" s="279">
        <v>-0.15034523989999998</v>
      </c>
      <c r="M152" s="279">
        <v>-0.15482611439999999</v>
      </c>
      <c r="N152" s="279">
        <v>-0.15946219209999998</v>
      </c>
      <c r="O152" s="279">
        <v>-0.16425909250000001</v>
      </c>
      <c r="P152" s="279">
        <v>-0.1692226419</v>
      </c>
      <c r="Q152" s="279">
        <v>-0.1743588807</v>
      </c>
      <c r="R152" s="279">
        <v>-0.17967407130000002</v>
      </c>
      <c r="S152" s="279">
        <v>-0.18517470650000001</v>
      </c>
      <c r="T152" s="279">
        <v>-0.19086751809999999</v>
      </c>
      <c r="U152" s="279">
        <v>-0.1967594852</v>
      </c>
      <c r="V152" s="279">
        <v>-0.20285784409999999</v>
      </c>
      <c r="W152" s="279">
        <v>-0.20917009710000001</v>
      </c>
      <c r="X152" s="279">
        <v>-0.21570402290000001</v>
      </c>
      <c r="Y152" s="279">
        <v>-0.22246768650000001</v>
      </c>
      <c r="Z152" s="279">
        <v>-0.2294694498</v>
      </c>
      <c r="AA152" s="279">
        <v>-0.23671798259999999</v>
      </c>
      <c r="AB152" s="279">
        <v>-0.24422227429999999</v>
      </c>
      <c r="AC152" s="279">
        <v>-0.25199164509999999</v>
      </c>
      <c r="AD152" s="279">
        <v>-0.26003575880000002</v>
      </c>
      <c r="AE152" s="279">
        <v>-0.26836463520000003</v>
      </c>
      <c r="AF152" s="279">
        <v>-0.27698866350000001</v>
      </c>
      <c r="AG152" s="279">
        <v>-0.28591861560000004</v>
      </c>
      <c r="AH152" s="279">
        <v>-0.2951656607</v>
      </c>
      <c r="AI152" s="279">
        <v>-0.30474137959999997</v>
      </c>
      <c r="AJ152" s="279">
        <v>-0.31465778019999996</v>
      </c>
      <c r="AK152" s="279">
        <v>-0.32492731339999997</v>
      </c>
      <c r="AL152" s="279">
        <v>-0.33556288880000001</v>
      </c>
      <c r="AM152" s="279">
        <v>-0.3465778927</v>
      </c>
      <c r="AN152" s="279">
        <v>-0.357986205</v>
      </c>
      <c r="AO152" s="279">
        <v>-0.36980221759999998</v>
      </c>
      <c r="AP152" s="279">
        <v>-0.38204085359999995</v>
      </c>
      <c r="AQ152" s="279">
        <v>-0.3947175866</v>
      </c>
      <c r="AR152" s="279">
        <v>-0.40784846130000002</v>
      </c>
      <c r="AS152" s="279">
        <v>-0.42145011490000001</v>
      </c>
      <c r="AT152" s="279">
        <v>-0.4355397983</v>
      </c>
      <c r="AU152" s="279">
        <v>-0.45013539939999997</v>
      </c>
      <c r="AV152" s="279">
        <v>-0.46525546670000001</v>
      </c>
      <c r="AW152" s="279">
        <v>-0.48091923330000003</v>
      </c>
      <c r="AX152" s="279">
        <v>-0.49714664279999998</v>
      </c>
      <c r="AY152" s="279">
        <v>-0.51395837489999996</v>
      </c>
      <c r="AZ152" s="279">
        <v>-0.53137587350000004</v>
      </c>
      <c r="BA152" s="279">
        <v>-0.54942137439999994</v>
      </c>
      <c r="BB152" s="279">
        <v>-0.56807969970353756</v>
      </c>
    </row>
    <row r="153" spans="1:54" outlineLevel="2">
      <c r="A153" s="428"/>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9"/>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7" t="s">
        <v>479</v>
      </c>
      <c r="B158" s="135" t="s">
        <v>289</v>
      </c>
      <c r="C158" s="135" t="s">
        <v>397</v>
      </c>
      <c r="D158" s="135" t="s">
        <v>480</v>
      </c>
      <c r="E158" s="238">
        <v>51.358004105199583</v>
      </c>
      <c r="F158" s="36">
        <v>50.688426395157364</v>
      </c>
      <c r="G158" s="36">
        <v>49.996497116350284</v>
      </c>
      <c r="H158" s="36">
        <v>49.281628131837181</v>
      </c>
      <c r="I158" s="36">
        <v>48.543211438678853</v>
      </c>
      <c r="J158" s="36">
        <v>47.78061832093816</v>
      </c>
      <c r="K158" s="36">
        <v>48.336446065355396</v>
      </c>
      <c r="L158" s="36">
        <v>48.900741333925858</v>
      </c>
      <c r="M158" s="36">
        <v>49.473695251630474</v>
      </c>
      <c r="N158" s="36">
        <v>50.055504762449523</v>
      </c>
      <c r="O158" s="36">
        <v>50.646372871362708</v>
      </c>
      <c r="P158" s="36">
        <v>51.246508809349116</v>
      </c>
      <c r="Q158" s="36">
        <v>51.856128308387163</v>
      </c>
      <c r="R158" s="36">
        <v>52.475453788454615</v>
      </c>
      <c r="S158" s="36">
        <v>53.104714588528545</v>
      </c>
      <c r="T158" s="36">
        <v>53.744147241585274</v>
      </c>
      <c r="U158" s="36">
        <v>54.393995705600432</v>
      </c>
      <c r="V158" s="36">
        <v>55.054511638548838</v>
      </c>
      <c r="W158" s="36">
        <v>55.725954629404534</v>
      </c>
      <c r="X158" s="36">
        <v>56.408592550140739</v>
      </c>
      <c r="Y158" s="36">
        <v>57.102701786729817</v>
      </c>
      <c r="Z158" s="36">
        <v>57.808567558143245</v>
      </c>
      <c r="AA158" s="36">
        <v>58.526484257351569</v>
      </c>
      <c r="AB158" s="36">
        <v>59.256755737324418</v>
      </c>
      <c r="AC158" s="36">
        <v>59.999695652030432</v>
      </c>
      <c r="AD158" s="36">
        <v>60.75562783043722</v>
      </c>
      <c r="AE158" s="36">
        <v>61.52488663951133</v>
      </c>
      <c r="AF158" s="36">
        <v>62.307817314218262</v>
      </c>
      <c r="AG158" s="36">
        <v>63.10477638652236</v>
      </c>
      <c r="AH158" s="36">
        <v>63.916132081386785</v>
      </c>
      <c r="AI158" s="36">
        <v>64.742264734773528</v>
      </c>
      <c r="AJ158" s="36">
        <v>65.583567222643282</v>
      </c>
      <c r="AK158" s="36">
        <v>66.440445389955457</v>
      </c>
      <c r="AL158" s="36">
        <v>67.313318567668134</v>
      </c>
      <c r="AM158" s="36">
        <v>68.202619990738</v>
      </c>
      <c r="AN158" s="36">
        <v>69.108797370120257</v>
      </c>
      <c r="AO158" s="36">
        <v>70.032313332768666</v>
      </c>
      <c r="AP158" s="36">
        <v>70.973646026635393</v>
      </c>
      <c r="AQ158" s="36">
        <v>71.933289648671035</v>
      </c>
      <c r="AR158" s="36">
        <v>72.911755005824489</v>
      </c>
      <c r="AS158" s="36">
        <v>73.909570153042978</v>
      </c>
      <c r="AT158" s="36">
        <v>74.927280987271899</v>
      </c>
      <c r="AU158" s="36">
        <v>75.965451907454806</v>
      </c>
      <c r="AV158" s="36">
        <v>77.02466646353335</v>
      </c>
      <c r="AW158" s="36">
        <v>78.105528049447187</v>
      </c>
      <c r="AX158" s="36">
        <v>79.208660662133937</v>
      </c>
      <c r="AY158" s="36">
        <v>80.334709583529033</v>
      </c>
      <c r="AZ158" s="36">
        <v>81.484342205565767</v>
      </c>
      <c r="BA158" s="36">
        <v>82.658248800175116</v>
      </c>
      <c r="BB158" s="36">
        <v>83.849067314983699</v>
      </c>
    </row>
    <row r="159" spans="1:54" outlineLevel="2">
      <c r="A159" s="428"/>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8"/>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8"/>
      <c r="B161" s="135" t="s">
        <v>292</v>
      </c>
      <c r="C161" s="135" t="s">
        <v>473</v>
      </c>
      <c r="D161" s="135"/>
      <c r="E161" s="238">
        <v>3.5035441E-2</v>
      </c>
      <c r="F161" s="36">
        <v>3.6004319999999999E-2</v>
      </c>
      <c r="G161" s="36">
        <v>3.6934277000000001E-2</v>
      </c>
      <c r="H161" s="36">
        <v>3.7783130999999998E-2</v>
      </c>
      <c r="I161" s="36">
        <v>3.8503782E-2</v>
      </c>
      <c r="J161" s="36">
        <v>3.9043794E-2</v>
      </c>
      <c r="K161" s="36">
        <v>4.0196401999999999E-2</v>
      </c>
      <c r="L161" s="36">
        <v>4.1388807999999999E-2</v>
      </c>
      <c r="M161" s="36">
        <v>4.2622449999999999E-2</v>
      </c>
      <c r="N161" s="36">
        <v>4.3898821999999997E-2</v>
      </c>
      <c r="O161" s="36">
        <v>4.5219470999999997E-2</v>
      </c>
      <c r="P161" s="36">
        <v>4.6586000000000002E-2</v>
      </c>
      <c r="Q161" s="36">
        <v>4.8000072999999997E-2</v>
      </c>
      <c r="R161" s="36">
        <v>4.9463413999999997E-2</v>
      </c>
      <c r="S161" s="36">
        <v>5.0977809999999998E-2</v>
      </c>
      <c r="T161" s="36">
        <v>5.2545115000000003E-2</v>
      </c>
      <c r="U161" s="36">
        <v>5.4167249000000001E-2</v>
      </c>
      <c r="V161" s="36">
        <v>5.5846206000000002E-2</v>
      </c>
      <c r="W161" s="36">
        <v>5.7584050999999997E-2</v>
      </c>
      <c r="X161" s="36">
        <v>5.9382926000000003E-2</v>
      </c>
      <c r="Y161" s="36">
        <v>6.1245050000000002E-2</v>
      </c>
      <c r="Z161" s="36">
        <v>6.3172724999999999E-2</v>
      </c>
      <c r="AA161" s="36">
        <v>6.5168340000000005E-2</v>
      </c>
      <c r="AB161" s="36">
        <v>6.7234369000000002E-2</v>
      </c>
      <c r="AC161" s="36">
        <v>6.9373377E-2</v>
      </c>
      <c r="AD161" s="36">
        <v>7.1588025E-2</v>
      </c>
      <c r="AE161" s="36">
        <v>7.3881073000000005E-2</v>
      </c>
      <c r="AF161" s="36">
        <v>7.6255378999999998E-2</v>
      </c>
      <c r="AG161" s="36">
        <v>7.8713910999999998E-2</v>
      </c>
      <c r="AH161" s="36">
        <v>8.1259741999999996E-2</v>
      </c>
      <c r="AI161" s="36">
        <v>8.3896060999999994E-2</v>
      </c>
      <c r="AJ161" s="36">
        <v>8.6626174E-2</v>
      </c>
      <c r="AK161" s="36">
        <v>8.9453509E-2</v>
      </c>
      <c r="AL161" s="36">
        <v>9.2381620999999997E-2</v>
      </c>
      <c r="AM161" s="36">
        <v>9.5414193999999994E-2</v>
      </c>
      <c r="AN161" s="36">
        <v>9.8555049000000006E-2</v>
      </c>
      <c r="AO161" s="36">
        <v>0.10180815</v>
      </c>
      <c r="AP161" s="36">
        <v>0.10517760499999999</v>
      </c>
      <c r="AQ161" s="36">
        <v>0.10866767400000001</v>
      </c>
      <c r="AR161" s="36">
        <v>0.112282773</v>
      </c>
      <c r="AS161" s="36">
        <v>0.116027484</v>
      </c>
      <c r="AT161" s="36">
        <v>0.119906556</v>
      </c>
      <c r="AU161" s="36">
        <v>0.123924914</v>
      </c>
      <c r="AV161" s="36">
        <v>0.12808766399999999</v>
      </c>
      <c r="AW161" s="36">
        <v>0.13240010099999999</v>
      </c>
      <c r="AX161" s="36">
        <v>0.136867717</v>
      </c>
      <c r="AY161" s="36">
        <v>0.14149620399999999</v>
      </c>
      <c r="AZ161" s="36">
        <v>0.14629146700000001</v>
      </c>
      <c r="BA161" s="36">
        <v>0.15125962600000001</v>
      </c>
      <c r="BB161" s="36">
        <v>0.15639650710222133</v>
      </c>
    </row>
    <row r="162" spans="1:54" outlineLevel="2">
      <c r="A162" s="428"/>
      <c r="B162" s="135" t="s">
        <v>292</v>
      </c>
      <c r="C162" s="135" t="s">
        <v>474</v>
      </c>
      <c r="D162" s="135"/>
      <c r="E162" s="238">
        <v>7.7856535000000004E-2</v>
      </c>
      <c r="F162" s="36">
        <v>8.0009599000000001E-2</v>
      </c>
      <c r="G162" s="36">
        <v>8.2076170000000004E-2</v>
      </c>
      <c r="H162" s="36">
        <v>8.3962513000000003E-2</v>
      </c>
      <c r="I162" s="36">
        <v>8.5563958999999995E-2</v>
      </c>
      <c r="J162" s="36">
        <v>8.6763987000000001E-2</v>
      </c>
      <c r="K162" s="36">
        <v>8.9325338000000004E-2</v>
      </c>
      <c r="L162" s="36">
        <v>9.1975128000000003E-2</v>
      </c>
      <c r="M162" s="36">
        <v>9.4716555999999993E-2</v>
      </c>
      <c r="N162" s="36">
        <v>9.7552939000000005E-2</v>
      </c>
      <c r="O162" s="36">
        <v>0.10048771400000001</v>
      </c>
      <c r="P162" s="36">
        <v>0.10352444600000001</v>
      </c>
      <c r="Q162" s="36">
        <v>0.10666683</v>
      </c>
      <c r="R162" s="36">
        <v>0.109918698</v>
      </c>
      <c r="S162" s="36">
        <v>0.113284022</v>
      </c>
      <c r="T162" s="36">
        <v>0.116766922</v>
      </c>
      <c r="U162" s="36">
        <v>0.120371665</v>
      </c>
      <c r="V162" s="36">
        <v>0.12410268100000001</v>
      </c>
      <c r="W162" s="36">
        <v>0.12796455800000001</v>
      </c>
      <c r="X162" s="36">
        <v>0.13196205699999999</v>
      </c>
      <c r="Y162" s="36">
        <v>0.13610011</v>
      </c>
      <c r="Z162" s="36">
        <v>0.14038383400000001</v>
      </c>
      <c r="AA162" s="36">
        <v>0.144818534</v>
      </c>
      <c r="AB162" s="36">
        <v>0.149409708</v>
      </c>
      <c r="AC162" s="36">
        <v>0.15416305999999999</v>
      </c>
      <c r="AD162" s="36">
        <v>0.15908450099999999</v>
      </c>
      <c r="AE162" s="36">
        <v>0.16418016199999999</v>
      </c>
      <c r="AF162" s="36">
        <v>0.16945639800000001</v>
      </c>
      <c r="AG162" s="36">
        <v>0.17491980100000001</v>
      </c>
      <c r="AH162" s="36">
        <v>0.18057720299999999</v>
      </c>
      <c r="AI162" s="36">
        <v>0.18643569099999999</v>
      </c>
      <c r="AJ162" s="36">
        <v>0.19250260899999999</v>
      </c>
      <c r="AK162" s="36">
        <v>0.19878557599999999</v>
      </c>
      <c r="AL162" s="36">
        <v>0.20529248999999999</v>
      </c>
      <c r="AM162" s="36">
        <v>0.21203154099999999</v>
      </c>
      <c r="AN162" s="36">
        <v>0.21901122100000001</v>
      </c>
      <c r="AO162" s="36">
        <v>0.22624033399999999</v>
      </c>
      <c r="AP162" s="36">
        <v>0.23372801100000001</v>
      </c>
      <c r="AQ162" s="36">
        <v>0.24148371900000001</v>
      </c>
      <c r="AR162" s="36">
        <v>0.24951727400000001</v>
      </c>
      <c r="AS162" s="36">
        <v>0.25783885400000001</v>
      </c>
      <c r="AT162" s="36">
        <v>0.26645901399999999</v>
      </c>
      <c r="AU162" s="36">
        <v>0.27538869700000002</v>
      </c>
      <c r="AV162" s="36">
        <v>0.28463925299999998</v>
      </c>
      <c r="AW162" s="36">
        <v>0.294222447</v>
      </c>
      <c r="AX162" s="36">
        <v>0.304150482</v>
      </c>
      <c r="AY162" s="36">
        <v>0.31443600900000002</v>
      </c>
      <c r="AZ162" s="36">
        <v>0.32509214800000003</v>
      </c>
      <c r="BA162" s="36">
        <v>0.33613250300000003</v>
      </c>
      <c r="BB162" s="36">
        <v>0.34754779611916381</v>
      </c>
    </row>
    <row r="163" spans="1:54" outlineLevel="2">
      <c r="A163" s="428"/>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8"/>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8"/>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8"/>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8"/>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8"/>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9"/>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7" t="s">
        <v>484</v>
      </c>
      <c r="B172" s="135" t="s">
        <v>289</v>
      </c>
      <c r="C172" s="135" t="s">
        <v>397</v>
      </c>
      <c r="D172" s="135" t="s">
        <v>391</v>
      </c>
      <c r="E172" s="262">
        <f>-(E$158*'Fixed Data'!$B$25*'Fixed Data'!E$47*'Fixed Data'!$B$24*'Fixed Data'!$B$23+E$158*'Fixed Data'!$B$26)*'Fixed Data'!L44/10^6</f>
        <v>-10.473924690754705</v>
      </c>
      <c r="F172" s="262">
        <f>-(F$158*'Fixed Data'!$B$25*'Fixed Data'!F$47*'Fixed Data'!$B$24*'Fixed Data'!$B$23+F$158*'Fixed Data'!$B$26)*'Fixed Data'!M44/10^6</f>
        <v>-10.494793258670796</v>
      </c>
      <c r="G172" s="262">
        <f>-(G$158*'Fixed Data'!$B$25*'Fixed Data'!G$47*'Fixed Data'!$B$24*'Fixed Data'!$B$23+G$158*'Fixed Data'!$B$26)*'Fixed Data'!N44/10^6</f>
        <v>-10.509170203284885</v>
      </c>
      <c r="H172" s="262">
        <f>-(H$158*'Fixed Data'!$B$25*'Fixed Data'!H$47*'Fixed Data'!$B$24*'Fixed Data'!$B$23+H$158*'Fixed Data'!$B$26)*'Fixed Data'!O44/10^6</f>
        <v>-10.51665591806074</v>
      </c>
      <c r="I172" s="262">
        <f>-(I$158*'Fixed Data'!$B$25*'Fixed Data'!I$47*'Fixed Data'!$B$24*'Fixed Data'!$B$23+I$158*'Fixed Data'!$B$26)*'Fixed Data'!P44/10^6</f>
        <v>-10.516830910080316</v>
      </c>
      <c r="J172" s="262">
        <f>-(J$158*'Fixed Data'!$B$25*'Fixed Data'!J$47*'Fixed Data'!$B$24*'Fixed Data'!$B$23+J$158*'Fixed Data'!$B$26)*'Fixed Data'!Q44/10^6</f>
        <v>-10.509254813513499</v>
      </c>
      <c r="K172" s="262">
        <f>-(K$158*'Fixed Data'!$B$25*'Fixed Data'!K$47*'Fixed Data'!$B$24*'Fixed Data'!$B$23+K$158*'Fixed Data'!$B$26)*'Fixed Data'!R44/10^6</f>
        <v>-10.793409190272655</v>
      </c>
      <c r="L172" s="262">
        <f>-(L$158*'Fixed Data'!$B$25*'Fixed Data'!L$47*'Fixed Data'!$B$24*'Fixed Data'!$B$23+L$158*'Fixed Data'!$B$26)*'Fixed Data'!S44/10^6</f>
        <v>-11.085700437799854</v>
      </c>
      <c r="M172" s="262">
        <f>-(M$158*'Fixed Data'!$B$25*'Fixed Data'!M$47*'Fixed Data'!$B$24*'Fixed Data'!$B$23+M$158*'Fixed Data'!$B$26)*'Fixed Data'!T44/10^6</f>
        <v>-11.386383703836275</v>
      </c>
      <c r="N172" s="262">
        <f>-(N$158*'Fixed Data'!$B$25*'Fixed Data'!N$47*'Fixed Data'!$B$24*'Fixed Data'!$B$23+N$158*'Fixed Data'!$B$26)*'Fixed Data'!U44/10^6</f>
        <v>-11.695723160177078</v>
      </c>
      <c r="O172" s="262">
        <f>-(O$158*'Fixed Data'!$B$25*'Fixed Data'!O$47*'Fixed Data'!$B$24*'Fixed Data'!$B$23+O$158*'Fixed Data'!$B$26)*'Fixed Data'!V44/10^6</f>
        <v>-12.013992380677372</v>
      </c>
      <c r="P172" s="262">
        <f>-(P$158*'Fixed Data'!$B$25*'Fixed Data'!P$47*'Fixed Data'!$B$24*'Fixed Data'!$B$23+P$158*'Fixed Data'!$B$26)*'Fixed Data'!W44/10^6</f>
        <v>-12.341474716327898</v>
      </c>
      <c r="Q172" s="262">
        <f>-(Q$158*'Fixed Data'!$B$25*'Fixed Data'!Q$47*'Fixed Data'!$B$24*'Fixed Data'!$B$23+Q$158*'Fixed Data'!$B$26)*'Fixed Data'!X44/10^6</f>
        <v>-12.678463696697051</v>
      </c>
      <c r="R172" s="262">
        <f>-(R$158*'Fixed Data'!$B$25*'Fixed Data'!R$47*'Fixed Data'!$B$24*'Fixed Data'!$B$23+R$158*'Fixed Data'!$B$26)*'Fixed Data'!Y44/10^6</f>
        <v>-13.025263433530549</v>
      </c>
      <c r="S172" s="262">
        <f>-(S$158*'Fixed Data'!$B$25*'Fixed Data'!S$47*'Fixed Data'!$B$24*'Fixed Data'!$B$23+S$158*'Fixed Data'!$B$26)*'Fixed Data'!Z44/10^6</f>
        <v>-13.379178071009544</v>
      </c>
      <c r="T172" s="262">
        <f>-(T$158*'Fixed Data'!$B$25*'Fixed Data'!T$47*'Fixed Data'!$B$24*'Fixed Data'!$B$23+T$158*'Fixed Data'!$B$26)*'Fixed Data'!AA44/10^6</f>
        <v>-13.743380595049679</v>
      </c>
      <c r="U172" s="262">
        <f>-(U$158*'Fixed Data'!$B$25*'Fixed Data'!U$47*'Fixed Data'!$B$24*'Fixed Data'!$B$23+U$158*'Fixed Data'!$B$26)*'Fixed Data'!AB44/10^6</f>
        <v>-14.118202344816764</v>
      </c>
      <c r="V172" s="262">
        <f>-(V$158*'Fixed Data'!$B$25*'Fixed Data'!V$47*'Fixed Data'!$B$24*'Fixed Data'!$B$23+V$158*'Fixed Data'!$B$26)*'Fixed Data'!AC44/10^6</f>
        <v>-14.503986816506485</v>
      </c>
      <c r="W172" s="262">
        <f>-(W$158*'Fixed Data'!$B$25*'Fixed Data'!W$47*'Fixed Data'!$B$24*'Fixed Data'!$B$23+W$158*'Fixed Data'!$B$26)*'Fixed Data'!AD44/10^6</f>
        <v>-14.901090107757739</v>
      </c>
      <c r="X172" s="262">
        <f>-(X$158*'Fixed Data'!$B$25*'Fixed Data'!X$47*'Fixed Data'!$B$24*'Fixed Data'!$B$23+X$158*'Fixed Data'!$B$26)*'Fixed Data'!AE44/10^6</f>
        <v>-15.309881525037222</v>
      </c>
      <c r="Y172" s="262">
        <f>-(Y$158*'Fixed Data'!$B$25*'Fixed Data'!Y$47*'Fixed Data'!$B$24*'Fixed Data'!$B$23+Y$158*'Fixed Data'!$B$26)*'Fixed Data'!AF44/10^6</f>
        <v>-15.73074407766315</v>
      </c>
      <c r="Z172" s="262">
        <f>-(Z$158*'Fixed Data'!$B$25*'Fixed Data'!Z$47*'Fixed Data'!$B$24*'Fixed Data'!$B$23+Z$158*'Fixed Data'!$B$26)*'Fixed Data'!AG44/10^6</f>
        <v>-16.164075072784964</v>
      </c>
      <c r="AA172" s="262">
        <f>-(AA$158*'Fixed Data'!$B$25*'Fixed Data'!AA$47*'Fixed Data'!$B$24*'Fixed Data'!$B$23+AA$158*'Fixed Data'!$B$26)*'Fixed Data'!AH44/10^6</f>
        <v>-16.610286724474904</v>
      </c>
      <c r="AB172" s="262">
        <f>-(AB$158*'Fixed Data'!$B$25*'Fixed Data'!AB$47*'Fixed Data'!$B$24*'Fixed Data'!$B$23+AB$158*'Fixed Data'!$B$26)*'Fixed Data'!AI44/10^6</f>
        <v>-17.06980679779436</v>
      </c>
      <c r="AC172" s="262">
        <f>-(AC$158*'Fixed Data'!$B$25*'Fixed Data'!AC$47*'Fixed Data'!$B$24*'Fixed Data'!$B$23+AC$158*'Fixed Data'!$B$26)*'Fixed Data'!AJ44/10^6</f>
        <v>-17.531798061713975</v>
      </c>
      <c r="AD172" s="262">
        <f>-(AD$158*'Fixed Data'!$B$25*'Fixed Data'!AD$47*'Fixed Data'!$B$24*'Fixed Data'!$B$23+AD$158*'Fixed Data'!$B$26)*'Fixed Data'!AK44/10^6</f>
        <v>-18.005915020160373</v>
      </c>
      <c r="AE172" s="262">
        <f>-(AE$158*'Fixed Data'!$B$25*'Fixed Data'!AE$47*'Fixed Data'!$B$24*'Fixed Data'!$B$23+AE$158*'Fixed Data'!$B$26)*'Fixed Data'!AL44/10^6</f>
        <v>-18.491305116568164</v>
      </c>
      <c r="AF172" s="262">
        <f>-(AF$158*'Fixed Data'!$B$25*'Fixed Data'!AF$47*'Fixed Data'!$B$24*'Fixed Data'!$B$23+AF$158*'Fixed Data'!$B$26)*'Fixed Data'!AM44/10^6</f>
        <v>-18.987396901796899</v>
      </c>
      <c r="AG172" s="262">
        <f>-(AG$158*'Fixed Data'!$B$25*'Fixed Data'!AG$47*'Fixed Data'!$B$24*'Fixed Data'!$B$23+AG$158*'Fixed Data'!$B$26)*'Fixed Data'!AN44/10^6</f>
        <v>-19.49396326247221</v>
      </c>
      <c r="AH172" s="262">
        <f>-(AH$158*'Fixed Data'!$B$25*'Fixed Data'!AH$47*'Fixed Data'!$B$24*'Fixed Data'!$B$23+AH$158*'Fixed Data'!$B$26)*'Fixed Data'!AO44/10^6</f>
        <v>-20.011298951342276</v>
      </c>
      <c r="AI172" s="262">
        <f>-(AI$158*'Fixed Data'!$B$25*'Fixed Data'!AI$47*'Fixed Data'!$B$24*'Fixed Data'!$B$23+AI$158*'Fixed Data'!$B$26)*'Fixed Data'!AP44/10^6</f>
        <v>-20.540522907122345</v>
      </c>
      <c r="AJ172" s="262">
        <f>-(AJ$158*'Fixed Data'!$B$25*'Fixed Data'!AJ$47*'Fixed Data'!$B$24*'Fixed Data'!$B$23+AJ$158*'Fixed Data'!$B$26)*'Fixed Data'!AQ44/10^6</f>
        <v>-21.081557450949269</v>
      </c>
      <c r="AK172" s="262">
        <f>-(AK$158*'Fixed Data'!$B$25*'Fixed Data'!AK$47*'Fixed Data'!$B$24*'Fixed Data'!$B$23+AK$158*'Fixed Data'!$B$26)*'Fixed Data'!AR44/10^6</f>
        <v>-21.634610511108864</v>
      </c>
      <c r="AL172" s="262">
        <f>-(AL$158*'Fixed Data'!$B$25*'Fixed Data'!AL$47*'Fixed Data'!$B$24*'Fixed Data'!$B$23+AL$158*'Fixed Data'!$B$26)*'Fixed Data'!AS44/10^6</f>
        <v>-22.200049688923002</v>
      </c>
      <c r="AM172" s="262">
        <f>-(AM$158*'Fixed Data'!$B$25*'Fixed Data'!AM$47*'Fixed Data'!$B$24*'Fixed Data'!$B$23+AM$158*'Fixed Data'!$B$26)*'Fixed Data'!AT44/10^6</f>
        <v>-22.778291589698998</v>
      </c>
      <c r="AN172" s="262">
        <f>-(AN$158*'Fixed Data'!$B$25*'Fixed Data'!AN$47*'Fixed Data'!$B$24*'Fixed Data'!$B$23+AN$158*'Fixed Data'!$B$26)*'Fixed Data'!AU44/10^6</f>
        <v>-23.369712262605258</v>
      </c>
      <c r="AO172" s="262">
        <f>-(AO$158*'Fixed Data'!$B$25*'Fixed Data'!AO$47*'Fixed Data'!$B$24*'Fixed Data'!$B$23+AO$158*'Fixed Data'!$B$26)*'Fixed Data'!AV44/10^6</f>
        <v>-23.974623335453657</v>
      </c>
      <c r="AP172" s="262">
        <f>-(AP$158*'Fixed Data'!$B$25*'Fixed Data'!AP$47*'Fixed Data'!$B$24*'Fixed Data'!$B$23+AP$158*'Fixed Data'!$B$26)*'Fixed Data'!AW44/10^6</f>
        <v>-24.593413636630501</v>
      </c>
      <c r="AQ172" s="262">
        <f>-(AQ$158*'Fixed Data'!$B$25*'Fixed Data'!AQ$47*'Fixed Data'!$B$24*'Fixed Data'!$B$23+AQ$158*'Fixed Data'!$B$26)*'Fixed Data'!AX44/10^6</f>
        <v>-25.226494377191145</v>
      </c>
      <c r="AR172" s="262">
        <f>-(AR$158*'Fixed Data'!$B$25*'Fixed Data'!AR$47*'Fixed Data'!$B$24*'Fixed Data'!$B$23+AR$158*'Fixed Data'!$B$26)*'Fixed Data'!AY44/10^6</f>
        <v>-25.874279646357245</v>
      </c>
      <c r="AS172" s="262">
        <f>-(AS$158*'Fixed Data'!$B$25*'Fixed Data'!AS$47*'Fixed Data'!$B$24*'Fixed Data'!$B$23+AS$158*'Fixed Data'!$B$26)*'Fixed Data'!AZ44/10^6</f>
        <v>-26.53718923295374</v>
      </c>
      <c r="AT172" s="262">
        <f>-(AT$158*'Fixed Data'!$B$25*'Fixed Data'!AT$47*'Fixed Data'!$B$24*'Fixed Data'!$B$23+AT$158*'Fixed Data'!$B$26)*'Fixed Data'!BA44/10^6</f>
        <v>-27.215660308199059</v>
      </c>
      <c r="AU172" s="262">
        <f>-(AU$158*'Fixed Data'!$B$25*'Fixed Data'!AU$47*'Fixed Data'!$B$24*'Fixed Data'!$B$23+AU$158*'Fixed Data'!$B$26)*'Fixed Data'!BB44/10^6</f>
        <v>-27.910153029423178</v>
      </c>
      <c r="AV172" s="262">
        <f>-(AV$158*'Fixed Data'!$B$25*'Fixed Data'!AV$47*'Fixed Data'!$B$24*'Fixed Data'!$B$23+AV$158*'Fixed Data'!$B$26)*'Fixed Data'!BC44/10^6</f>
        <v>-28.621141817780561</v>
      </c>
      <c r="AW172" s="262">
        <f>-(AW$158*'Fixed Data'!$B$25*'Fixed Data'!AW$47*'Fixed Data'!$B$24*'Fixed Data'!$B$23+AW$158*'Fixed Data'!$B$26)*'Fixed Data'!BD44/10^6</f>
        <v>-29.349116285737679</v>
      </c>
      <c r="AX172" s="262">
        <f>-(AX$158*'Fixed Data'!$B$25*'Fixed Data'!AX$47*'Fixed Data'!$B$24*'Fixed Data'!$B$23+AX$158*'Fixed Data'!$B$26)*'Fixed Data'!BE44/10^6</f>
        <v>-30.094584140639999</v>
      </c>
      <c r="AY172" s="262">
        <f>-(AY$158*'Fixed Data'!$B$25*'Fixed Data'!AY$47*'Fixed Data'!$B$24*'Fixed Data'!$B$23+AY$158*'Fixed Data'!$B$26)*'Fixed Data'!BF44/10^6</f>
        <v>-30.858072657812592</v>
      </c>
      <c r="AZ172" s="262">
        <f>-(AZ$158*'Fixed Data'!$B$25*'Fixed Data'!AZ$47*'Fixed Data'!$B$24*'Fixed Data'!$B$23+AZ$158*'Fixed Data'!$B$26)*'Fixed Data'!BG44/10^6</f>
        <v>-31.640128653779151</v>
      </c>
      <c r="BA172" s="262">
        <f>-(BA$158*'Fixed Data'!$B$25*'Fixed Data'!BA$47*'Fixed Data'!$B$24*'Fixed Data'!$B$23+BA$158*'Fixed Data'!$B$26)*'Fixed Data'!BH44/10^6</f>
        <v>-32.441318541758143</v>
      </c>
      <c r="BB172" s="262">
        <f>-(BB$158*'Fixed Data'!$B$25*'Fixed Data'!BB$47*'Fixed Data'!$B$24*'Fixed Data'!$B$23+BB$158*'Fixed Data'!$B$26)*'Fixed Data'!BI44/10^6</f>
        <v>-33.259026244271446</v>
      </c>
    </row>
    <row r="173" spans="1:54" outlineLevel="2">
      <c r="A173" s="428"/>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9"/>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7" t="s">
        <v>485</v>
      </c>
      <c r="B176" s="135" t="s">
        <v>289</v>
      </c>
      <c r="C176" s="135" t="s">
        <v>397</v>
      </c>
      <c r="D176" s="135" t="s">
        <v>391</v>
      </c>
      <c r="E176" s="262">
        <f>-(E$158*'Fixed Data'!$B$25*'Fixed Data'!E$47*'Fixed Data'!$B$24*'Fixed Data'!$B$23+E$158*'Fixed Data'!$B$26)*'Fixed Data'!L46/10^6</f>
        <v>-31.421774064821154</v>
      </c>
      <c r="F176" s="262">
        <f>-(F$158*'Fixed Data'!$B$25*'Fixed Data'!F$47*'Fixed Data'!$B$24*'Fixed Data'!$B$23+F$158*'Fixed Data'!$B$26)*'Fixed Data'!M46/10^6</f>
        <v>-31.48437976866645</v>
      </c>
      <c r="G176" s="262">
        <f>-(G$158*'Fixed Data'!$B$25*'Fixed Data'!G$47*'Fixed Data'!$B$24*'Fixed Data'!$B$23+G$158*'Fixed Data'!$B$26)*'Fixed Data'!N46/10^6</f>
        <v>-31.527510609854666</v>
      </c>
      <c r="H176" s="262">
        <f>-(H$158*'Fixed Data'!$B$25*'Fixed Data'!H$47*'Fixed Data'!$B$24*'Fixed Data'!$B$23+H$158*'Fixed Data'!$B$26)*'Fixed Data'!O46/10^6</f>
        <v>-31.549967754182216</v>
      </c>
      <c r="I176" s="262">
        <f>-(I$158*'Fixed Data'!$B$25*'Fixed Data'!I$47*'Fixed Data'!$B$24*'Fixed Data'!$B$23+I$158*'Fixed Data'!$B$26)*'Fixed Data'!P46/10^6</f>
        <v>-31.55049273024094</v>
      </c>
      <c r="J176" s="262">
        <f>-(J$158*'Fixed Data'!$B$25*'Fixed Data'!J$47*'Fixed Data'!$B$24*'Fixed Data'!$B$23+J$158*'Fixed Data'!$B$26)*'Fixed Data'!Q46/10^6</f>
        <v>-31.527764433615967</v>
      </c>
      <c r="K176" s="262">
        <f>-(K$158*'Fixed Data'!$B$25*'Fixed Data'!K$47*'Fixed Data'!$B$24*'Fixed Data'!$B$23+K$158*'Fixed Data'!$B$26)*'Fixed Data'!R46/10^6</f>
        <v>-32.380227570817972</v>
      </c>
      <c r="L176" s="262">
        <f>-(L$158*'Fixed Data'!$B$25*'Fixed Data'!L$47*'Fixed Data'!$B$24*'Fixed Data'!$B$23+L$158*'Fixed Data'!$B$26)*'Fixed Data'!S46/10^6</f>
        <v>-33.257101313399559</v>
      </c>
      <c r="M176" s="262">
        <f>-(M$158*'Fixed Data'!$B$25*'Fixed Data'!M$47*'Fixed Data'!$B$24*'Fixed Data'!$B$23+M$158*'Fixed Data'!$B$26)*'Fixed Data'!T46/10^6</f>
        <v>-34.159151104338939</v>
      </c>
      <c r="N176" s="262">
        <f>-(N$158*'Fixed Data'!$B$25*'Fixed Data'!N$47*'Fixed Data'!$B$24*'Fixed Data'!$B$23+N$158*'Fixed Data'!$B$26)*'Fixed Data'!U46/10^6</f>
        <v>-35.087169473277022</v>
      </c>
      <c r="O176" s="262">
        <f>-(O$158*'Fixed Data'!$B$25*'Fixed Data'!O$47*'Fixed Data'!$B$24*'Fixed Data'!$B$23+O$158*'Fixed Data'!$B$26)*'Fixed Data'!V46/10^6</f>
        <v>-36.041977142032117</v>
      </c>
      <c r="P176" s="262">
        <f>-(P$158*'Fixed Data'!$B$25*'Fixed Data'!P$47*'Fixed Data'!$B$24*'Fixed Data'!$B$23+P$158*'Fixed Data'!$B$26)*'Fixed Data'!W46/10^6</f>
        <v>-37.024424156410504</v>
      </c>
      <c r="Q176" s="262">
        <f>-(Q$158*'Fixed Data'!$B$25*'Fixed Data'!Q$47*'Fixed Data'!$B$24*'Fixed Data'!$B$23+Q$158*'Fixed Data'!$B$26)*'Fixed Data'!X46/10^6</f>
        <v>-38.035391090091153</v>
      </c>
      <c r="R176" s="262">
        <f>-(R$158*'Fixed Data'!$B$25*'Fixed Data'!R$47*'Fixed Data'!$B$24*'Fixed Data'!$B$23+R$158*'Fixed Data'!$B$26)*'Fixed Data'!Y46/10^6</f>
        <v>-39.075790300591642</v>
      </c>
      <c r="S176" s="262">
        <f>-(S$158*'Fixed Data'!$B$25*'Fixed Data'!S$47*'Fixed Data'!$B$24*'Fixed Data'!$B$23+S$158*'Fixed Data'!$B$26)*'Fixed Data'!Z46/10^6</f>
        <v>-40.137534205332514</v>
      </c>
      <c r="T176" s="262">
        <f>-(T$158*'Fixed Data'!$B$25*'Fixed Data'!T$47*'Fixed Data'!$B$24*'Fixed Data'!$B$23+T$158*'Fixed Data'!$B$26)*'Fixed Data'!AA46/10^6</f>
        <v>-41.230141777360252</v>
      </c>
      <c r="U176" s="262">
        <f>-(U$158*'Fixed Data'!$B$25*'Fixed Data'!U$47*'Fixed Data'!$B$24*'Fixed Data'!$B$23+U$158*'Fixed Data'!$B$26)*'Fixed Data'!AB46/10^6</f>
        <v>-42.354607042333242</v>
      </c>
      <c r="V176" s="262">
        <f>-(V$158*'Fixed Data'!$B$25*'Fixed Data'!V$47*'Fixed Data'!$B$24*'Fixed Data'!$B$23+V$158*'Fixed Data'!$B$26)*'Fixed Data'!AC46/10^6</f>
        <v>-43.511960441540772</v>
      </c>
      <c r="W176" s="262">
        <f>-(W$158*'Fixed Data'!$B$25*'Fixed Data'!W$47*'Fixed Data'!$B$24*'Fixed Data'!$B$23+W$158*'Fixed Data'!$B$26)*'Fixed Data'!AD46/10^6</f>
        <v>-44.703270323273216</v>
      </c>
      <c r="X176" s="262">
        <f>-(X$158*'Fixed Data'!$B$25*'Fixed Data'!X$47*'Fixed Data'!$B$24*'Fixed Data'!$B$23+X$158*'Fixed Data'!$B$26)*'Fixed Data'!AE46/10^6</f>
        <v>-45.929644575111659</v>
      </c>
      <c r="Y176" s="262">
        <f>-(Y$158*'Fixed Data'!$B$25*'Fixed Data'!Y$47*'Fixed Data'!$B$24*'Fixed Data'!$B$23+Y$158*'Fixed Data'!$B$26)*'Fixed Data'!AF46/10^6</f>
        <v>-47.192232232989454</v>
      </c>
      <c r="Z176" s="262">
        <f>-(Z$158*'Fixed Data'!$B$25*'Fixed Data'!Z$47*'Fixed Data'!$B$24*'Fixed Data'!$B$23+Z$158*'Fixed Data'!$B$26)*'Fixed Data'!AG46/10^6</f>
        <v>-48.492225209977093</v>
      </c>
      <c r="AA176" s="262">
        <f>-(AA$158*'Fixed Data'!$B$25*'Fixed Data'!AA$47*'Fixed Data'!$B$24*'Fixed Data'!$B$23+AA$158*'Fixed Data'!$B$26)*'Fixed Data'!AH46/10^6</f>
        <v>-49.830860181906559</v>
      </c>
      <c r="AB176" s="262">
        <f>-(AB$158*'Fixed Data'!$B$25*'Fixed Data'!AB$47*'Fixed Data'!$B$24*'Fixed Data'!$B$23+AB$158*'Fixed Data'!$B$26)*'Fixed Data'!AI46/10^6</f>
        <v>-51.209420393383084</v>
      </c>
      <c r="AC176" s="262">
        <f>-(AC$158*'Fixed Data'!$B$25*'Fixed Data'!AC$47*'Fixed Data'!$B$24*'Fixed Data'!$B$23+AC$158*'Fixed Data'!$B$26)*'Fixed Data'!AJ46/10^6</f>
        <v>-52.595394185638803</v>
      </c>
      <c r="AD176" s="262">
        <f>-(AD$158*'Fixed Data'!$B$25*'Fixed Data'!AD$47*'Fixed Data'!$B$24*'Fixed Data'!$B$23+AD$158*'Fixed Data'!$B$26)*'Fixed Data'!AK46/10^6</f>
        <v>-54.017745061559268</v>
      </c>
      <c r="AE176" s="262">
        <f>-(AE$158*'Fixed Data'!$B$25*'Fixed Data'!AE$47*'Fixed Data'!$B$24*'Fixed Data'!$B$23+AE$158*'Fixed Data'!$B$26)*'Fixed Data'!AL46/10^6</f>
        <v>-55.473915351505447</v>
      </c>
      <c r="AF176" s="262">
        <f>-(AF$158*'Fixed Data'!$B$25*'Fixed Data'!AF$47*'Fixed Data'!$B$24*'Fixed Data'!$B$23+AF$158*'Fixed Data'!$B$26)*'Fixed Data'!AM46/10^6</f>
        <v>-56.962190708100628</v>
      </c>
      <c r="AG176" s="262">
        <f>-(AG$158*'Fixed Data'!$B$25*'Fixed Data'!AG$47*'Fixed Data'!$B$24*'Fixed Data'!$B$23+AG$158*'Fixed Data'!$B$26)*'Fixed Data'!AN46/10^6</f>
        <v>-58.481889789422219</v>
      </c>
      <c r="AH176" s="262">
        <f>-(AH$158*'Fixed Data'!$B$25*'Fixed Data'!AH$47*'Fixed Data'!$B$24*'Fixed Data'!$B$23+AH$158*'Fixed Data'!$B$26)*'Fixed Data'!AO46/10^6</f>
        <v>-60.03389685656235</v>
      </c>
      <c r="AI176" s="262">
        <f>-(AI$158*'Fixed Data'!$B$25*'Fixed Data'!AI$47*'Fixed Data'!$B$24*'Fixed Data'!$B$23+AI$158*'Fixed Data'!$B$26)*'Fixed Data'!AP46/10^6</f>
        <v>-61.621568724329819</v>
      </c>
      <c r="AJ176" s="262">
        <f>-(AJ$158*'Fixed Data'!$B$25*'Fixed Data'!AJ$47*'Fixed Data'!$B$24*'Fixed Data'!$B$23+AJ$158*'Fixed Data'!$B$26)*'Fixed Data'!AQ46/10^6</f>
        <v>-63.244672356148108</v>
      </c>
      <c r="AK176" s="262">
        <f>-(AK$158*'Fixed Data'!$B$25*'Fixed Data'!AK$47*'Fixed Data'!$B$24*'Fixed Data'!$B$23+AK$158*'Fixed Data'!$B$26)*'Fixed Data'!AR46/10^6</f>
        <v>-64.903831536897712</v>
      </c>
      <c r="AL176" s="262">
        <f>-(AL$158*'Fixed Data'!$B$25*'Fixed Data'!AL$47*'Fixed Data'!$B$24*'Fixed Data'!$B$23+AL$158*'Fixed Data'!$B$26)*'Fixed Data'!AS46/10^6</f>
        <v>-66.600149070604346</v>
      </c>
      <c r="AM176" s="262">
        <f>-(AM$158*'Fixed Data'!$B$25*'Fixed Data'!AM$47*'Fixed Data'!$B$24*'Fixed Data'!$B$23+AM$158*'Fixed Data'!$B$26)*'Fixed Data'!AT46/10^6</f>
        <v>-68.334874773319683</v>
      </c>
      <c r="AN176" s="262">
        <f>-(AN$158*'Fixed Data'!$B$25*'Fixed Data'!AN$47*'Fixed Data'!$B$24*'Fixed Data'!$B$23+AN$158*'Fixed Data'!$B$26)*'Fixed Data'!AU46/10^6</f>
        <v>-70.109136792387361</v>
      </c>
      <c r="AO176" s="262">
        <f>-(AO$158*'Fixed Data'!$B$25*'Fixed Data'!AO$47*'Fixed Data'!$B$24*'Fixed Data'!$B$23+AO$158*'Fixed Data'!$B$26)*'Fixed Data'!AV46/10^6</f>
        <v>-71.92387001127365</v>
      </c>
      <c r="AP176" s="262">
        <f>-(AP$158*'Fixed Data'!$B$25*'Fixed Data'!AP$47*'Fixed Data'!$B$24*'Fixed Data'!$B$23+AP$158*'Fixed Data'!$B$26)*'Fixed Data'!AW46/10^6</f>
        <v>-73.78024091515671</v>
      </c>
      <c r="AQ176" s="262">
        <f>-(AQ$158*'Fixed Data'!$B$25*'Fixed Data'!AQ$47*'Fixed Data'!$B$24*'Fixed Data'!$B$23+AQ$158*'Fixed Data'!$B$26)*'Fixed Data'!AX46/10^6</f>
        <v>-75.679483137209758</v>
      </c>
      <c r="AR176" s="262">
        <f>-(AR$158*'Fixed Data'!$B$25*'Fixed Data'!AR$47*'Fixed Data'!$B$24*'Fixed Data'!$B$23+AR$158*'Fixed Data'!$B$26)*'Fixed Data'!AY46/10^6</f>
        <v>-77.622838945092425</v>
      </c>
      <c r="AS176" s="262">
        <f>-(AS$158*'Fixed Data'!$B$25*'Fixed Data'!AS$47*'Fixed Data'!$B$24*'Fixed Data'!$B$23+AS$158*'Fixed Data'!$B$26)*'Fixed Data'!AZ46/10^6</f>
        <v>-79.611567705268286</v>
      </c>
      <c r="AT176" s="262">
        <f>-(AT$158*'Fixed Data'!$B$25*'Fixed Data'!AT$47*'Fixed Data'!$B$24*'Fixed Data'!$B$23+AT$158*'Fixed Data'!$B$26)*'Fixed Data'!BA46/10^6</f>
        <v>-81.646980931401032</v>
      </c>
      <c r="AU176" s="262">
        <f>-(AU$158*'Fixed Data'!$B$25*'Fixed Data'!AU$47*'Fixed Data'!$B$24*'Fixed Data'!$B$23+AU$158*'Fixed Data'!$B$26)*'Fixed Data'!BB46/10^6</f>
        <v>-83.730459095482388</v>
      </c>
      <c r="AV176" s="262">
        <f>-(AV$158*'Fixed Data'!$B$25*'Fixed Data'!AV$47*'Fixed Data'!$B$24*'Fixed Data'!$B$23+AV$158*'Fixed Data'!$B$26)*'Fixed Data'!BC46/10^6</f>
        <v>-85.863425460974824</v>
      </c>
      <c r="AW176" s="262">
        <f>-(AW$158*'Fixed Data'!$B$25*'Fixed Data'!AW$47*'Fixed Data'!$B$24*'Fixed Data'!$B$23+AW$158*'Fixed Data'!$B$26)*'Fixed Data'!BD46/10^6</f>
        <v>-88.047348865276803</v>
      </c>
      <c r="AX176" s="262">
        <f>-(AX$158*'Fixed Data'!$B$25*'Fixed Data'!AX$47*'Fixed Data'!$B$24*'Fixed Data'!$B$23+AX$158*'Fixed Data'!$B$26)*'Fixed Data'!BE46/10^6</f>
        <v>-90.283752430425153</v>
      </c>
      <c r="AY176" s="262">
        <f>-(AY$158*'Fixed Data'!$B$25*'Fixed Data'!AY$47*'Fixed Data'!$B$24*'Fixed Data'!$B$23+AY$158*'Fixed Data'!$B$26)*'Fixed Data'!BF46/10^6</f>
        <v>-92.574217982396434</v>
      </c>
      <c r="AZ176" s="262">
        <f>-(AZ$158*'Fixed Data'!$B$25*'Fixed Data'!AZ$47*'Fixed Data'!$B$24*'Fixed Data'!$B$23+AZ$158*'Fixed Data'!$B$26)*'Fixed Data'!BG46/10^6</f>
        <v>-94.920385970761799</v>
      </c>
      <c r="BA176" s="262">
        <f>-(BA$158*'Fixed Data'!$B$25*'Fixed Data'!BA$47*'Fixed Data'!$B$24*'Fixed Data'!$B$23+BA$158*'Fixed Data'!$B$26)*'Fixed Data'!BH46/10^6</f>
        <v>-97.323955635176858</v>
      </c>
      <c r="BB176" s="262">
        <f>-(BB$158*'Fixed Data'!$B$25*'Fixed Data'!BB$47*'Fixed Data'!$B$24*'Fixed Data'!$B$23+BB$158*'Fixed Data'!$B$26)*'Fixed Data'!BI46/10^6</f>
        <v>-99.77707874320653</v>
      </c>
    </row>
    <row r="177" spans="1:54" outlineLevel="2">
      <c r="A177" s="428"/>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9"/>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4"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5"/>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7" t="s">
        <v>493</v>
      </c>
      <c r="B190" s="150" t="s">
        <v>494</v>
      </c>
      <c r="C190" s="19"/>
      <c r="D190" s="135" t="s">
        <v>391</v>
      </c>
      <c r="E190" s="21">
        <f>(E133+E83)*E186</f>
        <v>-0.15023957712574521</v>
      </c>
      <c r="F190" s="21">
        <f t="shared" ref="F190:BB190" si="17">(F133+F83)*F186</f>
        <v>-1.0792874901606817</v>
      </c>
      <c r="G190" s="21">
        <f t="shared" si="17"/>
        <v>-1.9788202618825468</v>
      </c>
      <c r="H190" s="21">
        <f t="shared" si="17"/>
        <v>-2.8557106947540709</v>
      </c>
      <c r="I190" s="21">
        <f t="shared" si="17"/>
        <v>-3.7092857273007906</v>
      </c>
      <c r="J190" s="21">
        <f t="shared" si="17"/>
        <v>-4.3653714403718267</v>
      </c>
      <c r="K190" s="21">
        <f t="shared" si="17"/>
        <v>-3.9395011472989134</v>
      </c>
      <c r="L190" s="21">
        <f t="shared" si="17"/>
        <v>-3.5434816082471774</v>
      </c>
      <c r="M190" s="21">
        <f t="shared" si="17"/>
        <v>-3.1755766861722603</v>
      </c>
      <c r="N190" s="21">
        <f t="shared" si="17"/>
        <v>-2.8341404350733184</v>
      </c>
      <c r="O190" s="21">
        <f t="shared" si="17"/>
        <v>-2.5176127519063907</v>
      </c>
      <c r="P190" s="21">
        <f t="shared" si="17"/>
        <v>-2.2245152273317288</v>
      </c>
      <c r="Q190" s="21">
        <f t="shared" si="17"/>
        <v>-1.9534471865525478</v>
      </c>
      <c r="R190" s="21">
        <f t="shared" si="17"/>
        <v>-1.703081911875582</v>
      </c>
      <c r="S190" s="21">
        <f t="shared" si="17"/>
        <v>-1.4721630389812448</v>
      </c>
      <c r="T190" s="21">
        <f t="shared" si="17"/>
        <v>-1.2595011192337073</v>
      </c>
      <c r="U190" s="21">
        <f t="shared" si="17"/>
        <v>-1.0639703406894216</v>
      </c>
      <c r="V190" s="21">
        <f t="shared" si="17"/>
        <v>-0.88450540077714612</v>
      </c>
      <c r="W190" s="21">
        <f t="shared" si="17"/>
        <v>-0.72009852392390383</v>
      </c>
      <c r="X190" s="21">
        <f t="shared" si="17"/>
        <v>-0.5697966176900825</v>
      </c>
      <c r="Y190" s="21">
        <f t="shared" si="17"/>
        <v>-0.43269856125355627</v>
      </c>
      <c r="Z190" s="21">
        <f t="shared" si="17"/>
        <v>-0.3079526203478235</v>
      </c>
      <c r="AA190" s="21">
        <f t="shared" si="17"/>
        <v>-0.19475398301310953</v>
      </c>
      <c r="AB190" s="21">
        <f t="shared" si="17"/>
        <v>-9.2342410762719582E-2</v>
      </c>
      <c r="AC190" s="21">
        <f t="shared" si="17"/>
        <v>-1.8934490458402488E-16</v>
      </c>
      <c r="AD190" s="21">
        <f t="shared" si="17"/>
        <v>-1.8294193679615931E-16</v>
      </c>
      <c r="AE190" s="21">
        <f t="shared" si="17"/>
        <v>-1.7675549448904282E-16</v>
      </c>
      <c r="AF190" s="21">
        <f t="shared" si="17"/>
        <v>-1.7077825554496891E-16</v>
      </c>
      <c r="AG190" s="21">
        <f t="shared" si="17"/>
        <v>-1.6500314545407625E-16</v>
      </c>
      <c r="AH190" s="21">
        <f t="shared" si="17"/>
        <v>-1.5942332894113651E-16</v>
      </c>
      <c r="AI190" s="21">
        <f t="shared" si="17"/>
        <v>-1.540322018754942E-16</v>
      </c>
      <c r="AJ190" s="21">
        <f t="shared" si="17"/>
        <v>-1.4954582706358659E-16</v>
      </c>
      <c r="AK190" s="21">
        <f t="shared" si="17"/>
        <v>-1.4519012336270544E-16</v>
      </c>
      <c r="AL190" s="21">
        <f t="shared" si="17"/>
        <v>-1.409612848181606E-16</v>
      </c>
      <c r="AM190" s="21">
        <f t="shared" si="17"/>
        <v>-1.3685561632831128E-16</v>
      </c>
      <c r="AN190" s="21">
        <f t="shared" si="17"/>
        <v>-1.3286953041583618E-16</v>
      </c>
      <c r="AO190" s="21">
        <f t="shared" si="17"/>
        <v>-1.2899954409304483E-16</v>
      </c>
      <c r="AP190" s="21">
        <f t="shared" si="17"/>
        <v>-1.2524227581849013E-16</v>
      </c>
      <c r="AQ190" s="21">
        <f t="shared" si="17"/>
        <v>-1.2159444254222342E-16</v>
      </c>
      <c r="AR190" s="21">
        <f t="shared" si="17"/>
        <v>-1.1805285683711012E-16</v>
      </c>
      <c r="AS190" s="21">
        <f t="shared" si="17"/>
        <v>-1.1461442411369914E-16</v>
      </c>
      <c r="AT190" s="21">
        <f t="shared" si="17"/>
        <v>-1.1127613991621278E-16</v>
      </c>
      <c r="AU190" s="21">
        <f t="shared" si="17"/>
        <v>-1.0803508729729396E-16</v>
      </c>
      <c r="AV190" s="21">
        <f t="shared" si="17"/>
        <v>-1.0488843426921743E-16</v>
      </c>
      <c r="AW190" s="21">
        <f t="shared" si="17"/>
        <v>-1.0183343132933731E-16</v>
      </c>
      <c r="AX190" s="21">
        <f t="shared" si="17"/>
        <v>-9.8867409057609041E-17</v>
      </c>
      <c r="AY190" s="21">
        <f t="shared" si="17"/>
        <v>-9.5987775784086437E-17</v>
      </c>
      <c r="AZ190" s="21">
        <f t="shared" si="17"/>
        <v>-9.3192015324355765E-17</v>
      </c>
      <c r="BA190" s="21">
        <f t="shared" si="17"/>
        <v>-9.0477684780927931E-17</v>
      </c>
      <c r="BB190" s="21">
        <f t="shared" si="17"/>
        <v>-8.7842412408667889E-17</v>
      </c>
    </row>
    <row r="191" spans="1:54" outlineLevel="2">
      <c r="A191" s="428"/>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8"/>
      <c r="B192" s="150" t="s">
        <v>564</v>
      </c>
      <c r="C192" s="19"/>
      <c r="D192" s="135" t="s">
        <v>391</v>
      </c>
      <c r="E192" s="21">
        <f>E77*E186</f>
        <v>-3.5076575656736999</v>
      </c>
      <c r="F192" s="21">
        <f t="shared" ref="F192:BB192" si="19">F77*F186</f>
        <v>-3.3448566522649368</v>
      </c>
      <c r="G192" s="21">
        <f t="shared" si="19"/>
        <v>-3.187630174172408</v>
      </c>
      <c r="H192" s="21">
        <f t="shared" si="19"/>
        <v>-3.0357992484781375</v>
      </c>
      <c r="I192" s="21">
        <f t="shared" si="19"/>
        <v>-2.8891903542815411</v>
      </c>
      <c r="J192" s="21">
        <f t="shared" si="19"/>
        <v>-2.7476351766741476</v>
      </c>
      <c r="K192" s="21">
        <f t="shared" si="19"/>
        <v>-2.6856021022446153</v>
      </c>
      <c r="L192" s="21">
        <f t="shared" si="19"/>
        <v>-2.6250769930205355</v>
      </c>
      <c r="M192" s="21">
        <f t="shared" si="19"/>
        <v>-2.5660233406400139</v>
      </c>
      <c r="N192" s="21">
        <f t="shared" si="19"/>
        <v>-2.5084055224359916</v>
      </c>
      <c r="O192" s="21">
        <f t="shared" si="19"/>
        <v>-2.4521887818474815</v>
      </c>
      <c r="P192" s="21">
        <f t="shared" si="19"/>
        <v>-2.3973392050176079</v>
      </c>
      <c r="Q192" s="21">
        <f t="shared" si="19"/>
        <v>-2.3438237029858957</v>
      </c>
      <c r="R192" s="21">
        <f t="shared" si="19"/>
        <v>-2.2916099896553339</v>
      </c>
      <c r="S192" s="21">
        <f t="shared" si="19"/>
        <v>-2.2406665621337831</v>
      </c>
      <c r="T192" s="21">
        <f t="shared" si="19"/>
        <v>-2.1909626830248143</v>
      </c>
      <c r="U192" s="21">
        <f t="shared" si="19"/>
        <v>-2.142468360832269</v>
      </c>
      <c r="V192" s="21">
        <f t="shared" si="19"/>
        <v>-2.0951543323281911</v>
      </c>
      <c r="W192" s="21">
        <f t="shared" si="19"/>
        <v>-2.0489920432901187</v>
      </c>
      <c r="X192" s="21">
        <f t="shared" si="19"/>
        <v>-2.0039536339245498</v>
      </c>
      <c r="Y192" s="21">
        <f t="shared" si="19"/>
        <v>-1.960011919676679</v>
      </c>
      <c r="Z192" s="21">
        <f t="shared" si="19"/>
        <v>-1.9171403754632494</v>
      </c>
      <c r="AA192" s="21">
        <f t="shared" si="19"/>
        <v>-1.8753131205320543</v>
      </c>
      <c r="AB192" s="21">
        <f t="shared" si="19"/>
        <v>-1.8345049014731729</v>
      </c>
      <c r="AC192" s="21">
        <f t="shared" si="19"/>
        <v>-1.7946910771585292</v>
      </c>
      <c r="AD192" s="21">
        <f t="shared" si="19"/>
        <v>-1.7558476046168487</v>
      </c>
      <c r="AE192" s="21">
        <f t="shared" si="19"/>
        <v>-1.7179510244559235</v>
      </c>
      <c r="AF192" s="21">
        <f t="shared" si="19"/>
        <v>-1.6809784453920287</v>
      </c>
      <c r="AG192" s="21">
        <f t="shared" si="19"/>
        <v>-1.6449075316014494</v>
      </c>
      <c r="AH192" s="21">
        <f t="shared" si="19"/>
        <v>-1.6097164889926783</v>
      </c>
      <c r="AI192" s="21">
        <f t="shared" si="19"/>
        <v>-1.5753840520245315</v>
      </c>
      <c r="AJ192" s="21">
        <f t="shared" si="19"/>
        <v>-1.5493743710878634</v>
      </c>
      <c r="AK192" s="21">
        <f t="shared" si="19"/>
        <v>-1.5239006107609174</v>
      </c>
      <c r="AL192" s="21">
        <f t="shared" si="19"/>
        <v>-1.4989525497953042</v>
      </c>
      <c r="AM192" s="21">
        <f t="shared" si="19"/>
        <v>-1.4745201674333168</v>
      </c>
      <c r="AN192" s="21">
        <f t="shared" si="19"/>
        <v>-1.4505936410776918</v>
      </c>
      <c r="AO192" s="21">
        <f t="shared" si="19"/>
        <v>-1.4271633407025213</v>
      </c>
      <c r="AP192" s="21">
        <f t="shared" si="19"/>
        <v>-1.4042198265187307</v>
      </c>
      <c r="AQ192" s="21">
        <f t="shared" si="19"/>
        <v>-1.3817538446125575</v>
      </c>
      <c r="AR192" s="21">
        <f t="shared" si="19"/>
        <v>-1.3597563229967187</v>
      </c>
      <c r="AS192" s="21">
        <f t="shared" si="19"/>
        <v>-1.3382183687976412</v>
      </c>
      <c r="AT192" s="21">
        <f t="shared" si="19"/>
        <v>-1.3171312642250734</v>
      </c>
      <c r="AU192" s="21">
        <f t="shared" si="19"/>
        <v>-1.2964864634356044</v>
      </c>
      <c r="AV192" s="21">
        <f t="shared" si="19"/>
        <v>-1.2762755888398627</v>
      </c>
      <c r="AW192" s="21">
        <f t="shared" si="19"/>
        <v>-1.256490427844895</v>
      </c>
      <c r="AX192" s="21">
        <f t="shared" si="19"/>
        <v>-1.2371229302904287</v>
      </c>
      <c r="AY192" s="21">
        <f t="shared" si="19"/>
        <v>-1.2181652042663387</v>
      </c>
      <c r="AZ192" s="21">
        <f t="shared" si="19"/>
        <v>-1.199609513865828</v>
      </c>
      <c r="BA192" s="21">
        <f t="shared" si="19"/>
        <v>-1.1814482756643137</v>
      </c>
      <c r="BB192" s="21">
        <f t="shared" si="19"/>
        <v>-1.1635619857432189</v>
      </c>
    </row>
    <row r="193" spans="1:54" outlineLevel="2">
      <c r="A193" s="428"/>
      <c r="B193" s="150" t="s">
        <v>496</v>
      </c>
      <c r="C193" s="19"/>
      <c r="D193" s="135" t="s">
        <v>391</v>
      </c>
      <c r="E193" s="21">
        <f t="shared" ref="E193:BB193" si="20">SUMIF($B$143:$B$154,"Environmental",E$143:E$154)*E186</f>
        <v>-20.914748955515304</v>
      </c>
      <c r="F193" s="21">
        <f t="shared" si="20"/>
        <v>-20.298908722079069</v>
      </c>
      <c r="G193" s="21">
        <f t="shared" si="20"/>
        <v>-19.615305404867698</v>
      </c>
      <c r="H193" s="21">
        <f t="shared" si="20"/>
        <v>-18.938672185050091</v>
      </c>
      <c r="I193" s="21">
        <f t="shared" si="20"/>
        <v>-18.330592033794964</v>
      </c>
      <c r="J193" s="21">
        <f t="shared" si="20"/>
        <v>-17.724002338753529</v>
      </c>
      <c r="K193" s="21">
        <f t="shared" si="20"/>
        <v>-17.551794762615867</v>
      </c>
      <c r="L193" s="21">
        <f t="shared" si="20"/>
        <v>-17.434742218784031</v>
      </c>
      <c r="M193" s="21">
        <f t="shared" si="20"/>
        <v>-17.314775687612943</v>
      </c>
      <c r="N193" s="21">
        <f t="shared" si="20"/>
        <v>-17.138892989794069</v>
      </c>
      <c r="O193" s="21">
        <f t="shared" si="20"/>
        <v>-17.014954858218832</v>
      </c>
      <c r="P193" s="21">
        <f t="shared" si="20"/>
        <v>-16.88871934352612</v>
      </c>
      <c r="Q193" s="21">
        <f t="shared" si="20"/>
        <v>-16.76038498273077</v>
      </c>
      <c r="R193" s="21">
        <f t="shared" si="20"/>
        <v>-16.678768243254531</v>
      </c>
      <c r="S193" s="21">
        <f t="shared" si="20"/>
        <v>-16.545718239026282</v>
      </c>
      <c r="T193" s="21">
        <f t="shared" si="20"/>
        <v>-16.411143132193892</v>
      </c>
      <c r="U193" s="21">
        <f t="shared" si="20"/>
        <v>-16.275209626587834</v>
      </c>
      <c r="V193" s="21">
        <f t="shared" si="20"/>
        <v>-16.182534820905946</v>
      </c>
      <c r="W193" s="21">
        <f t="shared" si="20"/>
        <v>-16.043376864490526</v>
      </c>
      <c r="X193" s="21">
        <f t="shared" si="20"/>
        <v>-15.945865033613847</v>
      </c>
      <c r="Y193" s="21">
        <f t="shared" si="20"/>
        <v>-15.80416140361841</v>
      </c>
      <c r="Z193" s="21">
        <f t="shared" si="20"/>
        <v>-15.702556529986703</v>
      </c>
      <c r="AA193" s="21">
        <f t="shared" si="20"/>
        <v>-15.598721578569126</v>
      </c>
      <c r="AB193" s="21">
        <f t="shared" si="20"/>
        <v>-15.492842139974414</v>
      </c>
      <c r="AC193" s="21">
        <f t="shared" si="20"/>
        <v>-15.376391753910566</v>
      </c>
      <c r="AD193" s="21">
        <f t="shared" si="20"/>
        <v>-15.260599222145231</v>
      </c>
      <c r="AE193" s="21">
        <f t="shared" si="20"/>
        <v>-15.147131495727765</v>
      </c>
      <c r="AF193" s="21">
        <f t="shared" si="20"/>
        <v>-15.031237996413552</v>
      </c>
      <c r="AG193" s="21">
        <f t="shared" si="20"/>
        <v>-14.913551421012894</v>
      </c>
      <c r="AH193" s="21">
        <f t="shared" si="20"/>
        <v>-14.79477231276638</v>
      </c>
      <c r="AI193" s="21">
        <f t="shared" si="20"/>
        <v>-14.675771454292079</v>
      </c>
      <c r="AJ193" s="21">
        <f t="shared" si="20"/>
        <v>-14.626847039720552</v>
      </c>
      <c r="AK193" s="21">
        <f t="shared" si="20"/>
        <v>-14.576333412752881</v>
      </c>
      <c r="AL193" s="21">
        <f t="shared" si="20"/>
        <v>-14.524542576253378</v>
      </c>
      <c r="AM193" s="21">
        <f t="shared" si="20"/>
        <v>-14.471648416380651</v>
      </c>
      <c r="AN193" s="21">
        <f t="shared" si="20"/>
        <v>-14.417724234909144</v>
      </c>
      <c r="AO193" s="21">
        <f t="shared" si="20"/>
        <v>-14.362800310852718</v>
      </c>
      <c r="AP193" s="21">
        <f t="shared" si="20"/>
        <v>-14.306976856108808</v>
      </c>
      <c r="AQ193" s="21">
        <f t="shared" si="20"/>
        <v>-14.250366824262267</v>
      </c>
      <c r="AR193" s="21">
        <f t="shared" si="20"/>
        <v>-14.193050297195242</v>
      </c>
      <c r="AS193" s="21">
        <f t="shared" si="20"/>
        <v>-14.135100317453722</v>
      </c>
      <c r="AT193" s="21">
        <f t="shared" si="20"/>
        <v>-14.076594185025234</v>
      </c>
      <c r="AU193" s="21">
        <f t="shared" si="20"/>
        <v>-14.01761222915586</v>
      </c>
      <c r="AV193" s="21">
        <f t="shared" si="20"/>
        <v>-13.95822915078111</v>
      </c>
      <c r="AW193" s="21">
        <f t="shared" si="20"/>
        <v>-13.898514818627891</v>
      </c>
      <c r="AX193" s="21">
        <f t="shared" si="20"/>
        <v>-13.838537996910587</v>
      </c>
      <c r="AY193" s="21">
        <f t="shared" si="20"/>
        <v>-13.778366138886341</v>
      </c>
      <c r="AZ193" s="21">
        <f t="shared" si="20"/>
        <v>-13.718064367446951</v>
      </c>
      <c r="BA193" s="21">
        <f t="shared" si="20"/>
        <v>-13.657695219903481</v>
      </c>
      <c r="BB193" s="21">
        <f t="shared" si="20"/>
        <v>-13.596009721076541</v>
      </c>
    </row>
    <row r="194" spans="1:54" outlineLevel="2">
      <c r="A194" s="428"/>
      <c r="B194" s="150" t="s">
        <v>497</v>
      </c>
      <c r="C194" s="19"/>
      <c r="D194" s="135" t="s">
        <v>391</v>
      </c>
      <c r="E194" s="21">
        <f t="shared" ref="E194:BB194" si="21">SUM(E172:E174)*E186</f>
        <v>-10.473924690754705</v>
      </c>
      <c r="F194" s="21">
        <f t="shared" si="21"/>
        <v>-10.139896868280964</v>
      </c>
      <c r="G194" s="21">
        <f t="shared" si="21"/>
        <v>-9.8104228367382067</v>
      </c>
      <c r="H194" s="21">
        <f t="shared" si="21"/>
        <v>-9.485421093315324</v>
      </c>
      <c r="I194" s="21">
        <f t="shared" si="21"/>
        <v>-9.164810556609595</v>
      </c>
      <c r="J194" s="21">
        <f t="shared" si="21"/>
        <v>-8.8485105566571498</v>
      </c>
      <c r="K194" s="21">
        <f t="shared" si="21"/>
        <v>-8.7804453305640262</v>
      </c>
      <c r="L194" s="21">
        <f t="shared" si="21"/>
        <v>-8.7132603369593422</v>
      </c>
      <c r="M194" s="21">
        <f t="shared" si="21"/>
        <v>-8.6469513682056611</v>
      </c>
      <c r="N194" s="21">
        <f t="shared" si="21"/>
        <v>-8.5815143247773129</v>
      </c>
      <c r="O194" s="21">
        <f t="shared" si="21"/>
        <v>-8.5169452264280441</v>
      </c>
      <c r="P194" s="21">
        <f t="shared" si="21"/>
        <v>-8.4532402080466866</v>
      </c>
      <c r="Q194" s="21">
        <f t="shared" si="21"/>
        <v>-8.3903955224391567</v>
      </c>
      <c r="R194" s="21">
        <f t="shared" si="21"/>
        <v>-8.3284075324895017</v>
      </c>
      <c r="S194" s="21">
        <f t="shared" si="21"/>
        <v>-8.2654125811386816</v>
      </c>
      <c r="T194" s="21">
        <f t="shared" si="21"/>
        <v>-8.2032949453753439</v>
      </c>
      <c r="U194" s="21">
        <f t="shared" si="21"/>
        <v>-8.1420507550414012</v>
      </c>
      <c r="V194" s="21">
        <f t="shared" si="21"/>
        <v>-8.0816762710266961</v>
      </c>
      <c r="W194" s="21">
        <f t="shared" si="21"/>
        <v>-8.0221678509544017</v>
      </c>
      <c r="X194" s="21">
        <f t="shared" si="21"/>
        <v>-7.9635219943955304</v>
      </c>
      <c r="Y194" s="21">
        <f t="shared" si="21"/>
        <v>-7.905735310159046</v>
      </c>
      <c r="Z194" s="21">
        <f t="shared" si="21"/>
        <v>-7.8488045265450221</v>
      </c>
      <c r="AA194" s="21">
        <f t="shared" si="21"/>
        <v>-7.7927264938265717</v>
      </c>
      <c r="AB194" s="21">
        <f t="shared" si="21"/>
        <v>-7.7374981894391013</v>
      </c>
      <c r="AC194" s="21">
        <f t="shared" si="21"/>
        <v>-7.6781760311243232</v>
      </c>
      <c r="AD194" s="21">
        <f t="shared" si="21"/>
        <v>-7.6191487298321325</v>
      </c>
      <c r="AE194" s="21">
        <f t="shared" si="21"/>
        <v>-7.5599421137667226</v>
      </c>
      <c r="AF194" s="21">
        <f t="shared" si="21"/>
        <v>-7.5002542258346017</v>
      </c>
      <c r="AG194" s="21">
        <f t="shared" si="21"/>
        <v>-7.4399556906709785</v>
      </c>
      <c r="AH194" s="21">
        <f t="shared" si="21"/>
        <v>-7.3791295669282579</v>
      </c>
      <c r="AI194" s="21">
        <f t="shared" si="21"/>
        <v>-7.3181448542897325</v>
      </c>
      <c r="AJ194" s="21">
        <f t="shared" si="21"/>
        <v>-7.2921395938304174</v>
      </c>
      <c r="AK194" s="21">
        <f t="shared" si="21"/>
        <v>-7.2654770919952218</v>
      </c>
      <c r="AL194" s="21">
        <f t="shared" si="21"/>
        <v>-7.2382199931562266</v>
      </c>
      <c r="AM194" s="21">
        <f t="shared" si="21"/>
        <v>-7.2104398043883364</v>
      </c>
      <c r="AN194" s="21">
        <f t="shared" si="21"/>
        <v>-7.182187651510854</v>
      </c>
      <c r="AO194" s="21">
        <f t="shared" si="21"/>
        <v>-7.1534896097717491</v>
      </c>
      <c r="AP194" s="21">
        <f t="shared" si="21"/>
        <v>-7.1243910193316964</v>
      </c>
      <c r="AQ194" s="21">
        <f t="shared" si="21"/>
        <v>-7.0949381058388497</v>
      </c>
      <c r="AR194" s="21">
        <f t="shared" si="21"/>
        <v>-7.0651722016767611</v>
      </c>
      <c r="AS194" s="21">
        <f t="shared" si="21"/>
        <v>-7.0351308660911451</v>
      </c>
      <c r="AT194" s="21">
        <f t="shared" si="21"/>
        <v>-7.0048511333006855</v>
      </c>
      <c r="AU194" s="21">
        <f t="shared" si="21"/>
        <v>-6.9743707046037997</v>
      </c>
      <c r="AV194" s="21">
        <f t="shared" si="21"/>
        <v>-6.9437254474023851</v>
      </c>
      <c r="AW194" s="21">
        <f t="shared" si="21"/>
        <v>-6.9129495798117873</v>
      </c>
      <c r="AX194" s="21">
        <f t="shared" si="21"/>
        <v>-6.8820762816453955</v>
      </c>
      <c r="AY194" s="21">
        <f t="shared" si="21"/>
        <v>-6.851137885973813</v>
      </c>
      <c r="AZ194" s="21">
        <f t="shared" si="21"/>
        <v>-6.8201657115405609</v>
      </c>
      <c r="BA194" s="21">
        <f t="shared" si="21"/>
        <v>-6.7891899370672757</v>
      </c>
      <c r="BB194" s="21">
        <f t="shared" si="21"/>
        <v>-6.7575888818265026</v>
      </c>
    </row>
    <row r="195" spans="1:54" outlineLevel="2">
      <c r="A195" s="428"/>
      <c r="B195" s="150" t="s">
        <v>498</v>
      </c>
      <c r="C195" s="19"/>
      <c r="D195" s="135" t="s">
        <v>391</v>
      </c>
      <c r="E195" s="21">
        <f>SUM(E176:E178)*E186</f>
        <v>-31.421774064821154</v>
      </c>
      <c r="F195" s="21">
        <f t="shared" ref="F195:BB195" si="22">SUM(F176:F178)*F186</f>
        <v>-30.419690597745365</v>
      </c>
      <c r="G195" s="21">
        <f t="shared" si="22"/>
        <v>-29.431268510214633</v>
      </c>
      <c r="H195" s="21">
        <f t="shared" si="22"/>
        <v>-28.456263279945968</v>
      </c>
      <c r="I195" s="21">
        <f t="shared" si="22"/>
        <v>-27.494431669828778</v>
      </c>
      <c r="J195" s="21">
        <f t="shared" si="22"/>
        <v>-26.54553166414118</v>
      </c>
      <c r="K195" s="21">
        <f t="shared" si="22"/>
        <v>-26.341335991692084</v>
      </c>
      <c r="L195" s="21">
        <f t="shared" si="22"/>
        <v>-26.139781010878021</v>
      </c>
      <c r="M195" s="21">
        <f t="shared" si="22"/>
        <v>-25.940854099172089</v>
      </c>
      <c r="N195" s="21">
        <f t="shared" si="22"/>
        <v>-25.744542969009302</v>
      </c>
      <c r="O195" s="21">
        <f t="shared" si="22"/>
        <v>-25.550835679284134</v>
      </c>
      <c r="P195" s="21">
        <f t="shared" si="22"/>
        <v>-25.359720629227024</v>
      </c>
      <c r="Q195" s="21">
        <f t="shared" si="22"/>
        <v>-25.17118656731747</v>
      </c>
      <c r="R195" s="21">
        <f t="shared" si="22"/>
        <v>-24.9852225974685</v>
      </c>
      <c r="S195" s="21">
        <f t="shared" si="22"/>
        <v>-24.796237738661521</v>
      </c>
      <c r="T195" s="21">
        <f t="shared" si="22"/>
        <v>-24.609884831476975</v>
      </c>
      <c r="U195" s="21">
        <f t="shared" si="22"/>
        <v>-24.42615226967035</v>
      </c>
      <c r="V195" s="21">
        <f t="shared" si="22"/>
        <v>-24.245028808634338</v>
      </c>
      <c r="W195" s="21">
        <f t="shared" si="22"/>
        <v>-24.066503552863203</v>
      </c>
      <c r="X195" s="21">
        <f t="shared" si="22"/>
        <v>-23.89056598318659</v>
      </c>
      <c r="Y195" s="21">
        <f t="shared" si="22"/>
        <v>-23.717205930477139</v>
      </c>
      <c r="Z195" s="21">
        <f t="shared" si="22"/>
        <v>-23.546413575567051</v>
      </c>
      <c r="AA195" s="21">
        <f t="shared" si="22"/>
        <v>-23.378179485458979</v>
      </c>
      <c r="AB195" s="21">
        <f t="shared" si="22"/>
        <v>-23.212494568317304</v>
      </c>
      <c r="AC195" s="21">
        <f t="shared" si="22"/>
        <v>-23.034528093590581</v>
      </c>
      <c r="AD195" s="21">
        <f t="shared" si="22"/>
        <v>-22.857446189952611</v>
      </c>
      <c r="AE195" s="21">
        <f t="shared" si="22"/>
        <v>-22.679826342036467</v>
      </c>
      <c r="AF195" s="21">
        <f t="shared" si="22"/>
        <v>-22.500762678574262</v>
      </c>
      <c r="AG195" s="21">
        <f t="shared" si="22"/>
        <v>-22.319867072778379</v>
      </c>
      <c r="AH195" s="21">
        <f t="shared" si="22"/>
        <v>-22.137388701719743</v>
      </c>
      <c r="AI195" s="21">
        <f t="shared" si="22"/>
        <v>-21.954434563924774</v>
      </c>
      <c r="AJ195" s="21">
        <f t="shared" si="22"/>
        <v>-21.876418782632832</v>
      </c>
      <c r="AK195" s="21">
        <f t="shared" si="22"/>
        <v>-21.79643127718494</v>
      </c>
      <c r="AL195" s="21">
        <f t="shared" si="22"/>
        <v>-21.714659980719173</v>
      </c>
      <c r="AM195" s="21">
        <f t="shared" si="22"/>
        <v>-21.631319414501696</v>
      </c>
      <c r="AN195" s="21">
        <f t="shared" si="22"/>
        <v>-21.546562955937542</v>
      </c>
      <c r="AO195" s="21">
        <f t="shared" si="22"/>
        <v>-21.460468830781082</v>
      </c>
      <c r="AP195" s="21">
        <f t="shared" si="22"/>
        <v>-21.373173059520351</v>
      </c>
      <c r="AQ195" s="21">
        <f t="shared" si="22"/>
        <v>-21.284814319101759</v>
      </c>
      <c r="AR195" s="21">
        <f t="shared" si="22"/>
        <v>-21.195516606674278</v>
      </c>
      <c r="AS195" s="21">
        <f t="shared" si="22"/>
        <v>-21.105392599971978</v>
      </c>
      <c r="AT195" s="21">
        <f t="shared" si="22"/>
        <v>-21.014553401653252</v>
      </c>
      <c r="AU195" s="21">
        <f t="shared" si="22"/>
        <v>-20.923112115613794</v>
      </c>
      <c r="AV195" s="21">
        <f t="shared" si="22"/>
        <v>-20.831176344059017</v>
      </c>
      <c r="AW195" s="21">
        <f t="shared" si="22"/>
        <v>-20.738848741334717</v>
      </c>
      <c r="AX195" s="21">
        <f t="shared" si="22"/>
        <v>-20.646228846881161</v>
      </c>
      <c r="AY195" s="21">
        <f t="shared" si="22"/>
        <v>-20.553413659910451</v>
      </c>
      <c r="AZ195" s="21">
        <f t="shared" si="22"/>
        <v>-20.460497136653142</v>
      </c>
      <c r="BA195" s="21">
        <f t="shared" si="22"/>
        <v>-20.367569813274169</v>
      </c>
      <c r="BB195" s="21">
        <f t="shared" si="22"/>
        <v>-20.272766647591002</v>
      </c>
    </row>
    <row r="196" spans="1:54" outlineLevel="2">
      <c r="A196" s="428"/>
      <c r="B196" s="150" t="s">
        <v>292</v>
      </c>
      <c r="C196" s="19"/>
      <c r="D196" s="135" t="s">
        <v>391</v>
      </c>
      <c r="E196" s="21">
        <f t="shared" ref="E196:BB196" si="23">SUMIF($B$143:$B$154,"Safety",E$143:E$154)*E187</f>
        <v>-0.79657749171158598</v>
      </c>
      <c r="F196" s="21">
        <f t="shared" si="23"/>
        <v>-0.80650861900269266</v>
      </c>
      <c r="G196" s="21">
        <f t="shared" si="23"/>
        <v>-0.81511326294586073</v>
      </c>
      <c r="H196" s="21">
        <f t="shared" si="23"/>
        <v>-0.82152400787552449</v>
      </c>
      <c r="I196" s="21">
        <f t="shared" si="23"/>
        <v>-0.82482091161487825</v>
      </c>
      <c r="J196" s="21">
        <f t="shared" si="23"/>
        <v>-0.82402852138295302</v>
      </c>
      <c r="K196" s="21">
        <f t="shared" si="23"/>
        <v>-0.83581732634998784</v>
      </c>
      <c r="L196" s="21">
        <f t="shared" si="23"/>
        <v>-0.84789303034316466</v>
      </c>
      <c r="M196" s="21">
        <f t="shared" si="23"/>
        <v>-0.86026155414708216</v>
      </c>
      <c r="N196" s="21">
        <f t="shared" si="23"/>
        <v>-0.87292901380926635</v>
      </c>
      <c r="O196" s="21">
        <f t="shared" si="23"/>
        <v>-0.88590162298043618</v>
      </c>
      <c r="P196" s="21">
        <f t="shared" si="23"/>
        <v>-0.89918571750043164</v>
      </c>
      <c r="Q196" s="21">
        <f t="shared" si="23"/>
        <v>-0.91278781353683425</v>
      </c>
      <c r="R196" s="21">
        <f t="shared" si="23"/>
        <v>-0.9267145493561354</v>
      </c>
      <c r="S196" s="21">
        <f t="shared" si="23"/>
        <v>-0.9409727032347478</v>
      </c>
      <c r="T196" s="21">
        <f t="shared" si="23"/>
        <v>-0.95556922719486204</v>
      </c>
      <c r="U196" s="21">
        <f t="shared" si="23"/>
        <v>-0.97051118723481322</v>
      </c>
      <c r="V196" s="21">
        <f t="shared" si="23"/>
        <v>-0.98580586607176812</v>
      </c>
      <c r="W196" s="21">
        <f t="shared" si="23"/>
        <v>-1.0014606647393818</v>
      </c>
      <c r="X196" s="21">
        <f t="shared" si="23"/>
        <v>-1.0174831656410914</v>
      </c>
      <c r="Y196" s="21">
        <f t="shared" si="23"/>
        <v>-1.0338810871395541</v>
      </c>
      <c r="Z196" s="21">
        <f t="shared" si="23"/>
        <v>-1.0506623408586173</v>
      </c>
      <c r="AA196" s="21">
        <f t="shared" si="23"/>
        <v>-1.0678350491535791</v>
      </c>
      <c r="AB196" s="21">
        <f t="shared" si="23"/>
        <v>-1.0854074643400111</v>
      </c>
      <c r="AC196" s="21">
        <f t="shared" si="23"/>
        <v>-1.1033880197466186</v>
      </c>
      <c r="AD196" s="21">
        <f t="shared" si="23"/>
        <v>-1.1217853582515886</v>
      </c>
      <c r="AE196" s="21">
        <f t="shared" si="23"/>
        <v>-1.1406083276066625</v>
      </c>
      <c r="AF196" s="21">
        <f t="shared" si="23"/>
        <v>-1.1598659137230702</v>
      </c>
      <c r="AG196" s="21">
        <f t="shared" si="23"/>
        <v>-1.179567371102852</v>
      </c>
      <c r="AH196" s="21">
        <f t="shared" si="23"/>
        <v>-1.1997220920246543</v>
      </c>
      <c r="AI196" s="21">
        <f t="shared" si="23"/>
        <v>-1.2203397159380487</v>
      </c>
      <c r="AJ196" s="21">
        <f t="shared" si="23"/>
        <v>-1.2440530147827993</v>
      </c>
      <c r="AK196" s="21">
        <f t="shared" si="23"/>
        <v>-1.2683459184717731</v>
      </c>
      <c r="AL196" s="21">
        <f t="shared" si="23"/>
        <v>-1.2932321493087926</v>
      </c>
      <c r="AM196" s="21">
        <f t="shared" si="23"/>
        <v>-1.318725729614485</v>
      </c>
      <c r="AN196" s="21">
        <f t="shared" si="23"/>
        <v>-1.3448410336729337</v>
      </c>
      <c r="AO196" s="21">
        <f t="shared" si="23"/>
        <v>-1.3715928076079671</v>
      </c>
      <c r="AP196" s="21">
        <f t="shared" si="23"/>
        <v>-1.3989961209493402</v>
      </c>
      <c r="AQ196" s="21">
        <f t="shared" si="23"/>
        <v>-1.4270664101605279</v>
      </c>
      <c r="AR196" s="21">
        <f t="shared" si="23"/>
        <v>-1.4558194664114721</v>
      </c>
      <c r="AS196" s="21">
        <f t="shared" si="23"/>
        <v>-1.4852714981484052</v>
      </c>
      <c r="AT196" s="21">
        <f t="shared" si="23"/>
        <v>-1.5154390751909879</v>
      </c>
      <c r="AU196" s="21">
        <f t="shared" si="23"/>
        <v>-1.546339173136138</v>
      </c>
      <c r="AV196" s="21">
        <f t="shared" si="23"/>
        <v>-1.5779891646146524</v>
      </c>
      <c r="AW196" s="21">
        <f t="shared" si="23"/>
        <v>-1.6104068442845558</v>
      </c>
      <c r="AX196" s="21">
        <f t="shared" si="23"/>
        <v>-1.6436104511158498</v>
      </c>
      <c r="AY196" s="21">
        <f t="shared" si="23"/>
        <v>-1.677618627464629</v>
      </c>
      <c r="AZ196" s="21">
        <f t="shared" si="23"/>
        <v>-1.7124504952891695</v>
      </c>
      <c r="BA196" s="21">
        <f t="shared" si="23"/>
        <v>-1.7481255987537105</v>
      </c>
      <c r="BB196" s="21">
        <f t="shared" si="23"/>
        <v>-1.7845439137801078</v>
      </c>
    </row>
    <row r="197" spans="1:54" outlineLevel="2">
      <c r="A197" s="428"/>
      <c r="B197" s="150" t="s">
        <v>295</v>
      </c>
      <c r="C197" s="19"/>
      <c r="D197" s="135" t="s">
        <v>391</v>
      </c>
      <c r="E197" s="21">
        <f>SUMIF($B$143:$B$154,"Financial",E$143:E$154)*E186</f>
        <v>-11.4113772423</v>
      </c>
      <c r="F197" s="21">
        <f t="shared" ref="F197:BB197" si="24">SUMIF($B$143:$B$154,"Financial",F$143:F$154)*F186</f>
        <v>-11.031742499323673</v>
      </c>
      <c r="G197" s="21">
        <f t="shared" si="24"/>
        <v>-10.658439855585895</v>
      </c>
      <c r="H197" s="21">
        <f t="shared" si="24"/>
        <v>-10.291113076534465</v>
      </c>
      <c r="I197" s="21">
        <f t="shared" si="24"/>
        <v>-9.9294144743017068</v>
      </c>
      <c r="J197" s="21">
        <f t="shared" si="24"/>
        <v>-9.5730046350138451</v>
      </c>
      <c r="K197" s="21">
        <f t="shared" si="24"/>
        <v>-9.4141821876122371</v>
      </c>
      <c r="L197" s="21">
        <f t="shared" si="24"/>
        <v>-9.2603978344977751</v>
      </c>
      <c r="M197" s="21">
        <f t="shared" si="24"/>
        <v>-9.1114964961570628</v>
      </c>
      <c r="N197" s="21">
        <f t="shared" si="24"/>
        <v>-8.9673279825456564</v>
      </c>
      <c r="O197" s="21">
        <f t="shared" si="24"/>
        <v>-8.8277468152721905</v>
      </c>
      <c r="P197" s="21">
        <f t="shared" si="24"/>
        <v>-8.692612113124337</v>
      </c>
      <c r="Q197" s="21">
        <f t="shared" si="24"/>
        <v>-8.5617873878873887</v>
      </c>
      <c r="R197" s="21">
        <f t="shared" si="24"/>
        <v>-8.4351404566432162</v>
      </c>
      <c r="S197" s="21">
        <f t="shared" si="24"/>
        <v>-8.3125432857476262</v>
      </c>
      <c r="T197" s="21">
        <f t="shared" si="24"/>
        <v>-8.1938718464601195</v>
      </c>
      <c r="U197" s="21">
        <f t="shared" si="24"/>
        <v>-8.0790060151728049</v>
      </c>
      <c r="V197" s="21">
        <f t="shared" si="24"/>
        <v>-7.9678294204540077</v>
      </c>
      <c r="W197" s="21">
        <f t="shared" si="24"/>
        <v>-7.8602293451563652</v>
      </c>
      <c r="X197" s="21">
        <f t="shared" si="24"/>
        <v>-7.7560965997096236</v>
      </c>
      <c r="Y197" s="21">
        <f t="shared" si="24"/>
        <v>-7.6553254029012123</v>
      </c>
      <c r="Z197" s="21">
        <f t="shared" si="24"/>
        <v>-7.5578132988485569</v>
      </c>
      <c r="AA197" s="21">
        <f t="shared" si="24"/>
        <v>-7.4634610222153031</v>
      </c>
      <c r="AB197" s="21">
        <f t="shared" si="24"/>
        <v>-7.3721724188344666</v>
      </c>
      <c r="AC197" s="21">
        <f t="shared" si="24"/>
        <v>-7.2838543309591639</v>
      </c>
      <c r="AD197" s="21">
        <f t="shared" si="24"/>
        <v>-7.1984165190458054</v>
      </c>
      <c r="AE197" s="21">
        <f t="shared" si="24"/>
        <v>-7.1157715504116723</v>
      </c>
      <c r="AF197" s="21">
        <f t="shared" si="24"/>
        <v>-7.0358347222569657</v>
      </c>
      <c r="AG197" s="21">
        <f t="shared" si="24"/>
        <v>-6.9585239769726313</v>
      </c>
      <c r="AH197" s="21">
        <f t="shared" si="24"/>
        <v>-6.8837598080563414</v>
      </c>
      <c r="AI197" s="21">
        <f t="shared" si="24"/>
        <v>-6.8114651876866539</v>
      </c>
      <c r="AJ197" s="21">
        <f t="shared" si="24"/>
        <v>-6.7742915329294187</v>
      </c>
      <c r="AK197" s="21">
        <f t="shared" si="24"/>
        <v>-6.7389416762775367</v>
      </c>
      <c r="AL197" s="21">
        <f t="shared" si="24"/>
        <v>-6.7053744972090827</v>
      </c>
      <c r="AM197" s="21">
        <f t="shared" si="24"/>
        <v>-6.6735500231255287</v>
      </c>
      <c r="AN197" s="21">
        <f t="shared" si="24"/>
        <v>-6.6434293925582475</v>
      </c>
      <c r="AO197" s="21">
        <f t="shared" si="24"/>
        <v>-6.614974823819125</v>
      </c>
      <c r="AP197" s="21">
        <f t="shared" si="24"/>
        <v>-6.5881495937704289</v>
      </c>
      <c r="AQ197" s="21">
        <f t="shared" si="24"/>
        <v>-6.5629179958136827</v>
      </c>
      <c r="AR197" s="21">
        <f t="shared" si="24"/>
        <v>-6.5392453310929941</v>
      </c>
      <c r="AS197" s="21">
        <f t="shared" si="24"/>
        <v>-6.5170978642639623</v>
      </c>
      <c r="AT197" s="21">
        <f t="shared" si="24"/>
        <v>-6.4964428052515508</v>
      </c>
      <c r="AU197" s="21">
        <f t="shared" si="24"/>
        <v>-6.4772482815391168</v>
      </c>
      <c r="AV197" s="21">
        <f t="shared" si="24"/>
        <v>-6.4594833222073662</v>
      </c>
      <c r="AW197" s="21">
        <f t="shared" si="24"/>
        <v>-6.4431178155205382</v>
      </c>
      <c r="AX197" s="21">
        <f t="shared" si="24"/>
        <v>-6.4281225096168857</v>
      </c>
      <c r="AY197" s="21">
        <f t="shared" si="24"/>
        <v>-6.4144689647793305</v>
      </c>
      <c r="AZ197" s="21">
        <f t="shared" si="24"/>
        <v>-6.4021295558167148</v>
      </c>
      <c r="BA197" s="21">
        <f t="shared" si="24"/>
        <v>-6.3910774278591571</v>
      </c>
      <c r="BB197" s="21">
        <f t="shared" si="24"/>
        <v>-6.3800636270836408</v>
      </c>
    </row>
    <row r="198" spans="1:54" outlineLevel="2">
      <c r="A198" s="429"/>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7" t="s">
        <v>499</v>
      </c>
      <c r="B200" s="150" t="s">
        <v>500</v>
      </c>
      <c r="C200" s="19"/>
      <c r="D200" s="135" t="s">
        <v>391</v>
      </c>
      <c r="E200" s="21">
        <f>SUM(E190:E193,E196:E198)</f>
        <v>-36.780600832326336</v>
      </c>
      <c r="F200" s="21">
        <f t="shared" ref="F200:BB200" si="26">SUM(F190:F193,F196:F198)</f>
        <v>-36.561303982831049</v>
      </c>
      <c r="G200" s="21">
        <f t="shared" si="26"/>
        <v>-36.25530895945441</v>
      </c>
      <c r="H200" s="21">
        <f t="shared" si="26"/>
        <v>-35.942819212692285</v>
      </c>
      <c r="I200" s="21">
        <f t="shared" si="26"/>
        <v>-35.683303501293885</v>
      </c>
      <c r="J200" s="21">
        <f t="shared" si="26"/>
        <v>-35.234042112196306</v>
      </c>
      <c r="K200" s="21">
        <f t="shared" si="26"/>
        <v>-34.426897526121621</v>
      </c>
      <c r="L200" s="21">
        <f t="shared" si="26"/>
        <v>-33.711591684892682</v>
      </c>
      <c r="M200" s="21">
        <f t="shared" si="26"/>
        <v>-33.028133764729361</v>
      </c>
      <c r="N200" s="21">
        <f t="shared" si="26"/>
        <v>-32.321695943658305</v>
      </c>
      <c r="O200" s="21">
        <f t="shared" si="26"/>
        <v>-31.698404830225329</v>
      </c>
      <c r="P200" s="21">
        <f t="shared" si="26"/>
        <v>-31.102371606500224</v>
      </c>
      <c r="Q200" s="21">
        <f t="shared" si="26"/>
        <v>-30.532231073693438</v>
      </c>
      <c r="R200" s="21">
        <f t="shared" si="26"/>
        <v>-30.035315150784797</v>
      </c>
      <c r="S200" s="21">
        <f t="shared" si="26"/>
        <v>-29.512063829123687</v>
      </c>
      <c r="T200" s="21">
        <f t="shared" si="26"/>
        <v>-29.011048008107394</v>
      </c>
      <c r="U200" s="21">
        <f t="shared" si="26"/>
        <v>-28.531165530517143</v>
      </c>
      <c r="V200" s="21">
        <f t="shared" si="26"/>
        <v>-28.11582984053706</v>
      </c>
      <c r="W200" s="21">
        <f t="shared" si="26"/>
        <v>-27.674157441600297</v>
      </c>
      <c r="X200" s="21">
        <f t="shared" si="26"/>
        <v>-27.293195050579193</v>
      </c>
      <c r="Y200" s="21">
        <f t="shared" si="26"/>
        <v>-26.886078374589413</v>
      </c>
      <c r="Z200" s="21">
        <f t="shared" si="26"/>
        <v>-26.536125165504952</v>
      </c>
      <c r="AA200" s="21">
        <f t="shared" si="26"/>
        <v>-26.200084753483171</v>
      </c>
      <c r="AB200" s="21">
        <f t="shared" si="26"/>
        <v>-25.877269335384785</v>
      </c>
      <c r="AC200" s="21">
        <f t="shared" si="26"/>
        <v>-25.558325181774876</v>
      </c>
      <c r="AD200" s="21">
        <f t="shared" si="26"/>
        <v>-25.336648704059478</v>
      </c>
      <c r="AE200" s="21">
        <f t="shared" si="26"/>
        <v>-25.121462398202024</v>
      </c>
      <c r="AF200" s="21">
        <f t="shared" si="26"/>
        <v>-24.907917077785616</v>
      </c>
      <c r="AG200" s="21">
        <f t="shared" si="26"/>
        <v>-24.696550300689829</v>
      </c>
      <c r="AH200" s="21">
        <f t="shared" si="26"/>
        <v>-24.487970701840055</v>
      </c>
      <c r="AI200" s="21">
        <f t="shared" si="26"/>
        <v>-24.282960409941314</v>
      </c>
      <c r="AJ200" s="21">
        <f t="shared" si="26"/>
        <v>-24.194565958520634</v>
      </c>
      <c r="AK200" s="21">
        <f t="shared" si="26"/>
        <v>-24.10752161826311</v>
      </c>
      <c r="AL200" s="21">
        <f t="shared" si="26"/>
        <v>-24.022101772566558</v>
      </c>
      <c r="AM200" s="21">
        <f t="shared" si="26"/>
        <v>-23.938444336553982</v>
      </c>
      <c r="AN200" s="21">
        <f t="shared" si="26"/>
        <v>-23.856588302218018</v>
      </c>
      <c r="AO200" s="21">
        <f t="shared" si="26"/>
        <v>-23.776531282982333</v>
      </c>
      <c r="AP200" s="21">
        <f t="shared" si="26"/>
        <v>-23.698342397347307</v>
      </c>
      <c r="AQ200" s="21">
        <f t="shared" si="26"/>
        <v>-23.622105074849038</v>
      </c>
      <c r="AR200" s="21">
        <f t="shared" si="26"/>
        <v>-23.547871417696427</v>
      </c>
      <c r="AS200" s="21">
        <f t="shared" si="26"/>
        <v>-23.475688048663731</v>
      </c>
      <c r="AT200" s="21">
        <f t="shared" si="26"/>
        <v>-23.405607329692845</v>
      </c>
      <c r="AU200" s="21">
        <f t="shared" si="26"/>
        <v>-23.337686147266723</v>
      </c>
      <c r="AV200" s="21">
        <f t="shared" si="26"/>
        <v>-23.271977226442988</v>
      </c>
      <c r="AW200" s="21">
        <f t="shared" si="26"/>
        <v>-23.208529906277878</v>
      </c>
      <c r="AX200" s="21">
        <f t="shared" si="26"/>
        <v>-23.147393887933752</v>
      </c>
      <c r="AY200" s="21">
        <f t="shared" si="26"/>
        <v>-23.088618935396639</v>
      </c>
      <c r="AZ200" s="21">
        <f t="shared" si="26"/>
        <v>-23.032253932418662</v>
      </c>
      <c r="BA200" s="21">
        <f t="shared" si="26"/>
        <v>-22.978346522180665</v>
      </c>
      <c r="BB200" s="21">
        <f t="shared" si="26"/>
        <v>-22.924179247683508</v>
      </c>
    </row>
    <row r="201" spans="1:54" outlineLevel="2">
      <c r="A201" s="428"/>
      <c r="B201" s="150" t="s">
        <v>501</v>
      </c>
      <c r="C201" s="19"/>
      <c r="D201" s="135" t="s">
        <v>391</v>
      </c>
      <c r="E201" s="21">
        <f>SUM(E190:E192,E194,E196:E198)</f>
        <v>-26.339776567565735</v>
      </c>
      <c r="F201" s="21">
        <f t="shared" ref="F201:BB201" si="27">SUM(F190:F192,F194,F196:F198)</f>
        <v>-26.402292129032947</v>
      </c>
      <c r="G201" s="21">
        <f t="shared" si="27"/>
        <v>-26.450426391324918</v>
      </c>
      <c r="H201" s="21">
        <f t="shared" si="27"/>
        <v>-26.489568120957522</v>
      </c>
      <c r="I201" s="21">
        <f t="shared" si="27"/>
        <v>-26.517522024108509</v>
      </c>
      <c r="J201" s="21">
        <f t="shared" si="27"/>
        <v>-26.358550330099924</v>
      </c>
      <c r="K201" s="21">
        <f t="shared" si="27"/>
        <v>-25.655548094069779</v>
      </c>
      <c r="L201" s="21">
        <f t="shared" si="27"/>
        <v>-24.990109803067995</v>
      </c>
      <c r="M201" s="21">
        <f t="shared" si="27"/>
        <v>-24.360309445322081</v>
      </c>
      <c r="N201" s="21">
        <f t="shared" si="27"/>
        <v>-23.764317278641546</v>
      </c>
      <c r="O201" s="21">
        <f t="shared" si="27"/>
        <v>-23.200395198434542</v>
      </c>
      <c r="P201" s="21">
        <f t="shared" si="27"/>
        <v>-22.666892471020795</v>
      </c>
      <c r="Q201" s="21">
        <f t="shared" si="27"/>
        <v>-22.162241613401825</v>
      </c>
      <c r="R201" s="21">
        <f t="shared" si="27"/>
        <v>-21.684954440019769</v>
      </c>
      <c r="S201" s="21">
        <f t="shared" si="27"/>
        <v>-21.231758171236081</v>
      </c>
      <c r="T201" s="21">
        <f t="shared" si="27"/>
        <v>-20.80319982128885</v>
      </c>
      <c r="U201" s="21">
        <f t="shared" si="27"/>
        <v>-20.398006658970708</v>
      </c>
      <c r="V201" s="21">
        <f t="shared" si="27"/>
        <v>-20.014971290657812</v>
      </c>
      <c r="W201" s="21">
        <f t="shared" si="27"/>
        <v>-19.652948428064171</v>
      </c>
      <c r="X201" s="21">
        <f t="shared" si="27"/>
        <v>-19.310852011360879</v>
      </c>
      <c r="Y201" s="21">
        <f t="shared" si="27"/>
        <v>-18.987652281130046</v>
      </c>
      <c r="Z201" s="21">
        <f t="shared" si="27"/>
        <v>-18.682373162063268</v>
      </c>
      <c r="AA201" s="21">
        <f t="shared" si="27"/>
        <v>-18.394089668740619</v>
      </c>
      <c r="AB201" s="21">
        <f t="shared" si="27"/>
        <v>-18.121925384849472</v>
      </c>
      <c r="AC201" s="21">
        <f t="shared" si="27"/>
        <v>-17.860109458988635</v>
      </c>
      <c r="AD201" s="21">
        <f t="shared" si="27"/>
        <v>-17.695198211746376</v>
      </c>
      <c r="AE201" s="21">
        <f t="shared" si="27"/>
        <v>-17.534273016240981</v>
      </c>
      <c r="AF201" s="21">
        <f t="shared" si="27"/>
        <v>-17.376933307206667</v>
      </c>
      <c r="AG201" s="21">
        <f t="shared" si="27"/>
        <v>-17.222954570347913</v>
      </c>
      <c r="AH201" s="21">
        <f t="shared" si="27"/>
        <v>-17.072327956001931</v>
      </c>
      <c r="AI201" s="21">
        <f t="shared" si="27"/>
        <v>-16.925333809938969</v>
      </c>
      <c r="AJ201" s="21">
        <f t="shared" si="27"/>
        <v>-16.859858512630499</v>
      </c>
      <c r="AK201" s="21">
        <f t="shared" si="27"/>
        <v>-16.796665297505449</v>
      </c>
      <c r="AL201" s="21">
        <f t="shared" si="27"/>
        <v>-16.735779189469405</v>
      </c>
      <c r="AM201" s="21">
        <f t="shared" si="27"/>
        <v>-16.677235724561669</v>
      </c>
      <c r="AN201" s="21">
        <f t="shared" si="27"/>
        <v>-16.621051718819729</v>
      </c>
      <c r="AO201" s="21">
        <f t="shared" si="27"/>
        <v>-16.567220581901363</v>
      </c>
      <c r="AP201" s="21">
        <f t="shared" si="27"/>
        <v>-16.515756560570196</v>
      </c>
      <c r="AQ201" s="21">
        <f t="shared" si="27"/>
        <v>-16.466676356425616</v>
      </c>
      <c r="AR201" s="21">
        <f t="shared" si="27"/>
        <v>-16.419993322177945</v>
      </c>
      <c r="AS201" s="21">
        <f t="shared" si="27"/>
        <v>-16.375718597301155</v>
      </c>
      <c r="AT201" s="21">
        <f t="shared" si="27"/>
        <v>-16.333864277968296</v>
      </c>
      <c r="AU201" s="21">
        <f t="shared" si="27"/>
        <v>-16.294444622714657</v>
      </c>
      <c r="AV201" s="21">
        <f t="shared" si="27"/>
        <v>-16.257473523064267</v>
      </c>
      <c r="AW201" s="21">
        <f t="shared" si="27"/>
        <v>-16.222964667461778</v>
      </c>
      <c r="AX201" s="21">
        <f t="shared" si="27"/>
        <v>-16.19093217266856</v>
      </c>
      <c r="AY201" s="21">
        <f t="shared" si="27"/>
        <v>-16.161390682484111</v>
      </c>
      <c r="AZ201" s="21">
        <f t="shared" si="27"/>
        <v>-16.134355276512274</v>
      </c>
      <c r="BA201" s="21">
        <f t="shared" si="27"/>
        <v>-16.109841239344455</v>
      </c>
      <c r="BB201" s="21">
        <f t="shared" si="27"/>
        <v>-16.08575840843347</v>
      </c>
    </row>
    <row r="202" spans="1:54" outlineLevel="2">
      <c r="A202" s="429"/>
      <c r="B202" s="150" t="s">
        <v>502</v>
      </c>
      <c r="C202" s="19"/>
      <c r="D202" s="135" t="s">
        <v>391</v>
      </c>
      <c r="E202" s="21">
        <f>SUM(E190:E192,E195:E198)</f>
        <v>-47.287625941632186</v>
      </c>
      <c r="F202" s="21">
        <f t="shared" ref="F202:BB202" si="28">SUM(F190:F192,F195:F198)</f>
        <v>-46.682085858497345</v>
      </c>
      <c r="G202" s="21">
        <f t="shared" si="28"/>
        <v>-46.071272064801342</v>
      </c>
      <c r="H202" s="21">
        <f t="shared" si="28"/>
        <v>-45.46041030758817</v>
      </c>
      <c r="I202" s="21">
        <f t="shared" si="28"/>
        <v>-44.847143137327699</v>
      </c>
      <c r="J202" s="21">
        <f t="shared" si="28"/>
        <v>-44.05557143758395</v>
      </c>
      <c r="K202" s="21">
        <f t="shared" si="28"/>
        <v>-43.216438755197842</v>
      </c>
      <c r="L202" s="21">
        <f t="shared" si="28"/>
        <v>-42.416630476986676</v>
      </c>
      <c r="M202" s="21">
        <f t="shared" si="28"/>
        <v>-41.65421217628851</v>
      </c>
      <c r="N202" s="21">
        <f t="shared" si="28"/>
        <v>-40.927345922873535</v>
      </c>
      <c r="O202" s="21">
        <f t="shared" si="28"/>
        <v>-40.234285651290634</v>
      </c>
      <c r="P202" s="21">
        <f t="shared" si="28"/>
        <v>-39.573372892201135</v>
      </c>
      <c r="Q202" s="21">
        <f t="shared" si="28"/>
        <v>-38.943032658280138</v>
      </c>
      <c r="R202" s="21">
        <f t="shared" si="28"/>
        <v>-38.341769504998766</v>
      </c>
      <c r="S202" s="21">
        <f t="shared" si="28"/>
        <v>-37.762583328758922</v>
      </c>
      <c r="T202" s="21">
        <f t="shared" si="28"/>
        <v>-37.209789707390478</v>
      </c>
      <c r="U202" s="21">
        <f t="shared" si="28"/>
        <v>-36.682108173599659</v>
      </c>
      <c r="V202" s="21">
        <f t="shared" si="28"/>
        <v>-36.178323828265448</v>
      </c>
      <c r="W202" s="21">
        <f t="shared" si="28"/>
        <v>-35.697284129972971</v>
      </c>
      <c r="X202" s="21">
        <f t="shared" si="28"/>
        <v>-35.237896000151942</v>
      </c>
      <c r="Y202" s="21">
        <f t="shared" si="28"/>
        <v>-34.799122901448143</v>
      </c>
      <c r="Z202" s="21">
        <f t="shared" si="28"/>
        <v>-34.379982211085299</v>
      </c>
      <c r="AA202" s="21">
        <f t="shared" si="28"/>
        <v>-33.979542660373028</v>
      </c>
      <c r="AB202" s="21">
        <f t="shared" si="28"/>
        <v>-33.596921763727678</v>
      </c>
      <c r="AC202" s="21">
        <f t="shared" si="28"/>
        <v>-33.216461521454889</v>
      </c>
      <c r="AD202" s="21">
        <f t="shared" si="28"/>
        <v>-32.933495671866858</v>
      </c>
      <c r="AE202" s="21">
        <f t="shared" si="28"/>
        <v>-32.654157244510728</v>
      </c>
      <c r="AF202" s="21">
        <f t="shared" si="28"/>
        <v>-32.377441759946329</v>
      </c>
      <c r="AG202" s="21">
        <f t="shared" si="28"/>
        <v>-32.102865952455311</v>
      </c>
      <c r="AH202" s="21">
        <f t="shared" si="28"/>
        <v>-31.830587090793415</v>
      </c>
      <c r="AI202" s="21">
        <f t="shared" si="28"/>
        <v>-31.56162351957401</v>
      </c>
      <c r="AJ202" s="21">
        <f t="shared" si="28"/>
        <v>-31.444137701432915</v>
      </c>
      <c r="AK202" s="21">
        <f t="shared" si="28"/>
        <v>-31.327619482695169</v>
      </c>
      <c r="AL202" s="21">
        <f t="shared" si="28"/>
        <v>-31.212219177032352</v>
      </c>
      <c r="AM202" s="21">
        <f t="shared" si="28"/>
        <v>-31.098115334675029</v>
      </c>
      <c r="AN202" s="21">
        <f t="shared" si="28"/>
        <v>-30.985427023246416</v>
      </c>
      <c r="AO202" s="21">
        <f t="shared" si="28"/>
        <v>-30.874199802910695</v>
      </c>
      <c r="AP202" s="21">
        <f t="shared" si="28"/>
        <v>-30.764538600758851</v>
      </c>
      <c r="AQ202" s="21">
        <f t="shared" si="28"/>
        <v>-30.656552569688529</v>
      </c>
      <c r="AR202" s="21">
        <f t="shared" si="28"/>
        <v>-30.550337727175467</v>
      </c>
      <c r="AS202" s="21">
        <f t="shared" si="28"/>
        <v>-30.445980331181989</v>
      </c>
      <c r="AT202" s="21">
        <f t="shared" si="28"/>
        <v>-30.343566546320865</v>
      </c>
      <c r="AU202" s="21">
        <f t="shared" si="28"/>
        <v>-30.243186033724655</v>
      </c>
      <c r="AV202" s="21">
        <f t="shared" si="28"/>
        <v>-30.144924419720898</v>
      </c>
      <c r="AW202" s="21">
        <f t="shared" si="28"/>
        <v>-30.048863828984704</v>
      </c>
      <c r="AX202" s="21">
        <f t="shared" si="28"/>
        <v>-29.955084737904329</v>
      </c>
      <c r="AY202" s="21">
        <f t="shared" si="28"/>
        <v>-29.863666456420749</v>
      </c>
      <c r="AZ202" s="21">
        <f t="shared" si="28"/>
        <v>-29.774686701624852</v>
      </c>
      <c r="BA202" s="21">
        <f t="shared" si="28"/>
        <v>-29.68822111555135</v>
      </c>
      <c r="BB202" s="21">
        <f t="shared" si="28"/>
        <v>-29.600936174197969</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7" t="s">
        <v>503</v>
      </c>
      <c r="B204" s="150" t="s">
        <v>504</v>
      </c>
      <c r="C204" s="19"/>
      <c r="D204" s="135" t="s">
        <v>391</v>
      </c>
      <c r="E204" s="21">
        <f>E200</f>
        <v>-36.780600832326336</v>
      </c>
      <c r="F204" s="21">
        <f>F200+E204</f>
        <v>-73.341904815157392</v>
      </c>
      <c r="G204" s="21">
        <f t="shared" ref="G204:BB206" si="29">G200+F204</f>
        <v>-109.5972137746118</v>
      </c>
      <c r="H204" s="21">
        <f t="shared" si="29"/>
        <v>-145.54003298730407</v>
      </c>
      <c r="I204" s="21">
        <f t="shared" si="29"/>
        <v>-181.22333648859797</v>
      </c>
      <c r="J204" s="21">
        <f t="shared" si="29"/>
        <v>-216.45737860079427</v>
      </c>
      <c r="K204" s="21">
        <f t="shared" si="29"/>
        <v>-250.88427612691589</v>
      </c>
      <c r="L204" s="21">
        <f t="shared" si="29"/>
        <v>-284.5958678118086</v>
      </c>
      <c r="M204" s="21">
        <f t="shared" si="29"/>
        <v>-317.62400157653798</v>
      </c>
      <c r="N204" s="21">
        <f t="shared" si="29"/>
        <v>-349.94569752019629</v>
      </c>
      <c r="O204" s="21">
        <f t="shared" si="29"/>
        <v>-381.64410235042163</v>
      </c>
      <c r="P204" s="21">
        <f t="shared" si="29"/>
        <v>-412.74647395692188</v>
      </c>
      <c r="Q204" s="21">
        <f t="shared" si="29"/>
        <v>-443.2787050306153</v>
      </c>
      <c r="R204" s="21">
        <f t="shared" si="29"/>
        <v>-473.31402018140011</v>
      </c>
      <c r="S204" s="21">
        <f t="shared" si="29"/>
        <v>-502.8260840105238</v>
      </c>
      <c r="T204" s="21">
        <f t="shared" si="29"/>
        <v>-531.83713201863122</v>
      </c>
      <c r="U204" s="21">
        <f t="shared" si="29"/>
        <v>-560.36829754914834</v>
      </c>
      <c r="V204" s="21">
        <f t="shared" si="29"/>
        <v>-588.48412738968545</v>
      </c>
      <c r="W204" s="21">
        <f t="shared" si="29"/>
        <v>-616.15828483128575</v>
      </c>
      <c r="X204" s="21">
        <f t="shared" si="29"/>
        <v>-643.451479881865</v>
      </c>
      <c r="Y204" s="21">
        <f t="shared" si="29"/>
        <v>-670.33755825645437</v>
      </c>
      <c r="Z204" s="21">
        <f t="shared" si="29"/>
        <v>-696.8736834219593</v>
      </c>
      <c r="AA204" s="21">
        <f t="shared" si="29"/>
        <v>-723.07376817544252</v>
      </c>
      <c r="AB204" s="21">
        <f t="shared" si="29"/>
        <v>-748.95103751082729</v>
      </c>
      <c r="AC204" s="21">
        <f t="shared" si="29"/>
        <v>-774.50936269260217</v>
      </c>
      <c r="AD204" s="21">
        <f t="shared" si="29"/>
        <v>-799.84601139666165</v>
      </c>
      <c r="AE204" s="21">
        <f t="shared" si="29"/>
        <v>-824.96747379486362</v>
      </c>
      <c r="AF204" s="21">
        <f t="shared" si="29"/>
        <v>-849.87539087264929</v>
      </c>
      <c r="AG204" s="21">
        <f t="shared" si="29"/>
        <v>-874.57194117333916</v>
      </c>
      <c r="AH204" s="21">
        <f t="shared" si="29"/>
        <v>-899.05991187517918</v>
      </c>
      <c r="AI204" s="21">
        <f t="shared" si="29"/>
        <v>-923.34287228512051</v>
      </c>
      <c r="AJ204" s="21">
        <f t="shared" si="29"/>
        <v>-947.53743824364119</v>
      </c>
      <c r="AK204" s="21">
        <f t="shared" si="29"/>
        <v>-971.64495986190434</v>
      </c>
      <c r="AL204" s="21">
        <f t="shared" si="29"/>
        <v>-995.66706163447088</v>
      </c>
      <c r="AM204" s="21">
        <f t="shared" si="29"/>
        <v>-1019.6055059710249</v>
      </c>
      <c r="AN204" s="21">
        <f t="shared" si="29"/>
        <v>-1043.4620942732429</v>
      </c>
      <c r="AO204" s="21">
        <f t="shared" si="29"/>
        <v>-1067.2386255562253</v>
      </c>
      <c r="AP204" s="21">
        <f t="shared" si="29"/>
        <v>-1090.9369679535725</v>
      </c>
      <c r="AQ204" s="21">
        <f t="shared" si="29"/>
        <v>-1114.5590730284216</v>
      </c>
      <c r="AR204" s="21">
        <f t="shared" si="29"/>
        <v>-1138.106944446118</v>
      </c>
      <c r="AS204" s="21">
        <f t="shared" si="29"/>
        <v>-1161.5826324947816</v>
      </c>
      <c r="AT204" s="21">
        <f t="shared" si="29"/>
        <v>-1184.9882398244745</v>
      </c>
      <c r="AU204" s="21">
        <f t="shared" si="29"/>
        <v>-1208.3259259717413</v>
      </c>
      <c r="AV204" s="21">
        <f t="shared" si="29"/>
        <v>-1231.5979031981842</v>
      </c>
      <c r="AW204" s="21">
        <f t="shared" si="29"/>
        <v>-1254.806433104462</v>
      </c>
      <c r="AX204" s="21">
        <f t="shared" si="29"/>
        <v>-1277.9538269923958</v>
      </c>
      <c r="AY204" s="21">
        <f t="shared" si="29"/>
        <v>-1301.0424459277924</v>
      </c>
      <c r="AZ204" s="21">
        <f t="shared" si="29"/>
        <v>-1324.074699860211</v>
      </c>
      <c r="BA204" s="21">
        <f t="shared" si="29"/>
        <v>-1347.0530463823916</v>
      </c>
      <c r="BB204" s="21">
        <f t="shared" si="29"/>
        <v>-1369.9772256300751</v>
      </c>
    </row>
    <row r="205" spans="1:54" outlineLevel="2">
      <c r="A205" s="428"/>
      <c r="B205" s="150" t="s">
        <v>505</v>
      </c>
      <c r="C205" s="19"/>
      <c r="D205" s="135" t="s">
        <v>391</v>
      </c>
      <c r="E205" s="21">
        <f>E201</f>
        <v>-26.339776567565735</v>
      </c>
      <c r="F205" s="21">
        <f t="shared" ref="F205:U206" si="30">F201+E205</f>
        <v>-52.742068696598679</v>
      </c>
      <c r="G205" s="21">
        <f t="shared" si="30"/>
        <v>-79.192495087923589</v>
      </c>
      <c r="H205" s="21">
        <f t="shared" si="30"/>
        <v>-105.68206320888112</v>
      </c>
      <c r="I205" s="21">
        <f t="shared" si="30"/>
        <v>-132.19958523298962</v>
      </c>
      <c r="J205" s="21">
        <f t="shared" si="30"/>
        <v>-158.55813556308954</v>
      </c>
      <c r="K205" s="21">
        <f t="shared" si="30"/>
        <v>-184.21368365715932</v>
      </c>
      <c r="L205" s="21">
        <f t="shared" si="30"/>
        <v>-209.2037934602273</v>
      </c>
      <c r="M205" s="21">
        <f t="shared" si="30"/>
        <v>-233.56410290554939</v>
      </c>
      <c r="N205" s="21">
        <f t="shared" si="30"/>
        <v>-257.32842018419092</v>
      </c>
      <c r="O205" s="21">
        <f t="shared" si="30"/>
        <v>-280.52881538262545</v>
      </c>
      <c r="P205" s="21">
        <f t="shared" si="30"/>
        <v>-303.19570785364624</v>
      </c>
      <c r="Q205" s="21">
        <f t="shared" si="30"/>
        <v>-325.35794946704806</v>
      </c>
      <c r="R205" s="21">
        <f t="shared" si="30"/>
        <v>-347.04290390706785</v>
      </c>
      <c r="S205" s="21">
        <f t="shared" si="30"/>
        <v>-368.27466207830395</v>
      </c>
      <c r="T205" s="21">
        <f t="shared" si="30"/>
        <v>-389.07786189959279</v>
      </c>
      <c r="U205" s="21">
        <f t="shared" si="30"/>
        <v>-409.47586855856349</v>
      </c>
      <c r="V205" s="21">
        <f t="shared" si="29"/>
        <v>-429.49083984922129</v>
      </c>
      <c r="W205" s="21">
        <f t="shared" si="29"/>
        <v>-449.14378827728547</v>
      </c>
      <c r="X205" s="21">
        <f t="shared" si="29"/>
        <v>-468.45464028864637</v>
      </c>
      <c r="Y205" s="21">
        <f t="shared" si="29"/>
        <v>-487.44229256977644</v>
      </c>
      <c r="Z205" s="21">
        <f t="shared" si="29"/>
        <v>-506.12466573183968</v>
      </c>
      <c r="AA205" s="21">
        <f t="shared" si="29"/>
        <v>-524.51875540058029</v>
      </c>
      <c r="AB205" s="21">
        <f t="shared" si="29"/>
        <v>-542.64068078542971</v>
      </c>
      <c r="AC205" s="21">
        <f t="shared" si="29"/>
        <v>-560.50079024441834</v>
      </c>
      <c r="AD205" s="21">
        <f t="shared" si="29"/>
        <v>-578.19598845616474</v>
      </c>
      <c r="AE205" s="21">
        <f t="shared" si="29"/>
        <v>-595.73026147240569</v>
      </c>
      <c r="AF205" s="21">
        <f t="shared" si="29"/>
        <v>-613.10719477961231</v>
      </c>
      <c r="AG205" s="21">
        <f t="shared" si="29"/>
        <v>-630.33014934996027</v>
      </c>
      <c r="AH205" s="21">
        <f t="shared" si="29"/>
        <v>-647.40247730596218</v>
      </c>
      <c r="AI205" s="21">
        <f t="shared" si="29"/>
        <v>-664.32781111590111</v>
      </c>
      <c r="AJ205" s="21">
        <f t="shared" si="29"/>
        <v>-681.18766962853158</v>
      </c>
      <c r="AK205" s="21">
        <f t="shared" si="29"/>
        <v>-697.98433492603704</v>
      </c>
      <c r="AL205" s="21">
        <f t="shared" si="29"/>
        <v>-714.72011411550648</v>
      </c>
      <c r="AM205" s="21">
        <f t="shared" si="29"/>
        <v>-731.39734984006816</v>
      </c>
      <c r="AN205" s="21">
        <f t="shared" si="29"/>
        <v>-748.01840155888794</v>
      </c>
      <c r="AO205" s="21">
        <f t="shared" si="29"/>
        <v>-764.58562214078927</v>
      </c>
      <c r="AP205" s="21">
        <f t="shared" si="29"/>
        <v>-781.10137870135941</v>
      </c>
      <c r="AQ205" s="21">
        <f t="shared" si="29"/>
        <v>-797.56805505778505</v>
      </c>
      <c r="AR205" s="21">
        <f t="shared" si="29"/>
        <v>-813.98804837996295</v>
      </c>
      <c r="AS205" s="21">
        <f t="shared" si="29"/>
        <v>-830.36376697726405</v>
      </c>
      <c r="AT205" s="21">
        <f t="shared" si="29"/>
        <v>-846.6976312552323</v>
      </c>
      <c r="AU205" s="21">
        <f t="shared" si="29"/>
        <v>-862.99207587794695</v>
      </c>
      <c r="AV205" s="21">
        <f t="shared" si="29"/>
        <v>-879.24954940101122</v>
      </c>
      <c r="AW205" s="21">
        <f t="shared" si="29"/>
        <v>-895.47251406847295</v>
      </c>
      <c r="AX205" s="21">
        <f t="shared" si="29"/>
        <v>-911.66344624114151</v>
      </c>
      <c r="AY205" s="21">
        <f t="shared" si="29"/>
        <v>-927.82483692362564</v>
      </c>
      <c r="AZ205" s="21">
        <f t="shared" si="29"/>
        <v>-943.95919220013786</v>
      </c>
      <c r="BA205" s="21">
        <f t="shared" si="29"/>
        <v>-960.06903343948227</v>
      </c>
      <c r="BB205" s="21">
        <f t="shared" si="29"/>
        <v>-976.1547918479157</v>
      </c>
    </row>
    <row r="206" spans="1:54" outlineLevel="2">
      <c r="A206" s="429"/>
      <c r="B206" s="150" t="s">
        <v>506</v>
      </c>
      <c r="C206" s="19"/>
      <c r="D206" s="135" t="s">
        <v>391</v>
      </c>
      <c r="E206" s="21">
        <f>E202</f>
        <v>-47.287625941632186</v>
      </c>
      <c r="F206" s="21">
        <f t="shared" si="30"/>
        <v>-93.969711800129531</v>
      </c>
      <c r="G206" s="21">
        <f t="shared" si="29"/>
        <v>-140.04098386493087</v>
      </c>
      <c r="H206" s="21">
        <f t="shared" si="29"/>
        <v>-185.50139417251904</v>
      </c>
      <c r="I206" s="21">
        <f t="shared" si="29"/>
        <v>-230.34853730984673</v>
      </c>
      <c r="J206" s="21">
        <f t="shared" si="29"/>
        <v>-274.40410874743066</v>
      </c>
      <c r="K206" s="21">
        <f t="shared" si="29"/>
        <v>-317.62054750262848</v>
      </c>
      <c r="L206" s="21">
        <f t="shared" si="29"/>
        <v>-360.03717797961514</v>
      </c>
      <c r="M206" s="21">
        <f t="shared" si="29"/>
        <v>-401.69139015590366</v>
      </c>
      <c r="N206" s="21">
        <f t="shared" si="29"/>
        <v>-442.6187360787772</v>
      </c>
      <c r="O206" s="21">
        <f t="shared" si="29"/>
        <v>-482.85302173006784</v>
      </c>
      <c r="P206" s="21">
        <f t="shared" si="29"/>
        <v>-522.42639462226896</v>
      </c>
      <c r="Q206" s="21">
        <f t="shared" si="29"/>
        <v>-561.36942728054908</v>
      </c>
      <c r="R206" s="21">
        <f t="shared" si="29"/>
        <v>-599.71119678554783</v>
      </c>
      <c r="S206" s="21">
        <f t="shared" si="29"/>
        <v>-637.47378011430669</v>
      </c>
      <c r="T206" s="21">
        <f t="shared" si="29"/>
        <v>-674.68356982169712</v>
      </c>
      <c r="U206" s="21">
        <f t="shared" si="29"/>
        <v>-711.36567799529678</v>
      </c>
      <c r="V206" s="21">
        <f t="shared" si="29"/>
        <v>-747.54400182356221</v>
      </c>
      <c r="W206" s="21">
        <f t="shared" si="29"/>
        <v>-783.24128595353523</v>
      </c>
      <c r="X206" s="21">
        <f t="shared" si="29"/>
        <v>-818.4791819536872</v>
      </c>
      <c r="Y206" s="21">
        <f t="shared" si="29"/>
        <v>-853.27830485513539</v>
      </c>
      <c r="Z206" s="21">
        <f t="shared" si="29"/>
        <v>-887.65828706622074</v>
      </c>
      <c r="AA206" s="21">
        <f t="shared" si="29"/>
        <v>-921.63782972659374</v>
      </c>
      <c r="AB206" s="21">
        <f t="shared" si="29"/>
        <v>-955.2347514903214</v>
      </c>
      <c r="AC206" s="21">
        <f t="shared" si="29"/>
        <v>-988.4512130117763</v>
      </c>
      <c r="AD206" s="21">
        <f t="shared" si="29"/>
        <v>-1021.3847086836431</v>
      </c>
      <c r="AE206" s="21">
        <f t="shared" si="29"/>
        <v>-1054.0388659281539</v>
      </c>
      <c r="AF206" s="21">
        <f t="shared" si="29"/>
        <v>-1086.4163076881002</v>
      </c>
      <c r="AG206" s="21">
        <f t="shared" si="29"/>
        <v>-1118.5191736405554</v>
      </c>
      <c r="AH206" s="21">
        <f t="shared" si="29"/>
        <v>-1150.3497607313489</v>
      </c>
      <c r="AI206" s="21">
        <f t="shared" si="29"/>
        <v>-1181.9113842509228</v>
      </c>
      <c r="AJ206" s="21">
        <f t="shared" si="29"/>
        <v>-1213.3555219523557</v>
      </c>
      <c r="AK206" s="21">
        <f t="shared" si="29"/>
        <v>-1244.6831414350509</v>
      </c>
      <c r="AL206" s="21">
        <f t="shared" si="29"/>
        <v>-1275.8953606120831</v>
      </c>
      <c r="AM206" s="21">
        <f t="shared" si="29"/>
        <v>-1306.9934759467581</v>
      </c>
      <c r="AN206" s="21">
        <f t="shared" si="29"/>
        <v>-1337.9789029700046</v>
      </c>
      <c r="AO206" s="21">
        <f t="shared" si="29"/>
        <v>-1368.8531027729152</v>
      </c>
      <c r="AP206" s="21">
        <f t="shared" si="29"/>
        <v>-1399.6176413736741</v>
      </c>
      <c r="AQ206" s="21">
        <f t="shared" si="29"/>
        <v>-1430.2741939433627</v>
      </c>
      <c r="AR206" s="21">
        <f t="shared" si="29"/>
        <v>-1460.8245316705381</v>
      </c>
      <c r="AS206" s="21">
        <f t="shared" si="29"/>
        <v>-1491.2705120017201</v>
      </c>
      <c r="AT206" s="21">
        <f t="shared" si="29"/>
        <v>-1521.6140785480411</v>
      </c>
      <c r="AU206" s="21">
        <f t="shared" si="29"/>
        <v>-1551.8572645817658</v>
      </c>
      <c r="AV206" s="21">
        <f t="shared" si="29"/>
        <v>-1582.0021890014866</v>
      </c>
      <c r="AW206" s="21">
        <f t="shared" si="29"/>
        <v>-1612.0510528304712</v>
      </c>
      <c r="AX206" s="21">
        <f t="shared" si="29"/>
        <v>-1642.0061375683756</v>
      </c>
      <c r="AY206" s="21">
        <f t="shared" si="29"/>
        <v>-1671.8698040247964</v>
      </c>
      <c r="AZ206" s="21">
        <f t="shared" si="29"/>
        <v>-1701.6444907264213</v>
      </c>
      <c r="BA206" s="21">
        <f t="shared" si="29"/>
        <v>-1731.3327118419727</v>
      </c>
      <c r="BB206" s="21">
        <f t="shared" si="29"/>
        <v>-1760.9336480161708</v>
      </c>
    </row>
    <row r="207" spans="1:54" outlineLevel="1">
      <c r="B207" s="150"/>
      <c r="C207" s="19"/>
      <c r="D207" s="19"/>
      <c r="E207" s="15"/>
    </row>
    <row r="208" spans="1:54" outlineLevel="1">
      <c r="A208" s="4" t="s">
        <v>565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493</v>
      </c>
      <c r="B210" s="150" t="s">
        <v>566</v>
      </c>
      <c r="C210" s="19"/>
      <c r="D210" s="135" t="s">
        <v>391</v>
      </c>
      <c r="E210" s="21">
        <f>E190-Baseline!E190</f>
        <v>-0.15023957712574521</v>
      </c>
      <c r="F210" s="21">
        <f>F190-Baseline!F190</f>
        <v>-1.0792874901606817</v>
      </c>
      <c r="G210" s="21">
        <f>G190-Baseline!G190</f>
        <v>-1.9788202618825468</v>
      </c>
      <c r="H210" s="21">
        <f>H190-Baseline!H190</f>
        <v>-2.8557106947540709</v>
      </c>
      <c r="I210" s="21">
        <f>I190-Baseline!I190</f>
        <v>-3.7092857273007906</v>
      </c>
      <c r="J210" s="21">
        <f>J190-Baseline!J190</f>
        <v>-4.3653714403718267</v>
      </c>
      <c r="K210" s="21">
        <f>K190-Baseline!K190</f>
        <v>-3.9395011472989134</v>
      </c>
      <c r="L210" s="21">
        <f>L190-Baseline!L190</f>
        <v>-3.5434816082471774</v>
      </c>
      <c r="M210" s="21">
        <f>M190-Baseline!M190</f>
        <v>-3.1755766861722603</v>
      </c>
      <c r="N210" s="21">
        <f>N190-Baseline!N190</f>
        <v>-2.8341404350733184</v>
      </c>
      <c r="O210" s="21">
        <f>O190-Baseline!O190</f>
        <v>-2.5176127519063907</v>
      </c>
      <c r="P210" s="21">
        <f>P190-Baseline!P190</f>
        <v>-2.2245152273317288</v>
      </c>
      <c r="Q210" s="21">
        <f>Q190-Baseline!Q190</f>
        <v>-1.9534471865525478</v>
      </c>
      <c r="R210" s="21">
        <f>R190-Baseline!R190</f>
        <v>-1.703081911875582</v>
      </c>
      <c r="S210" s="21">
        <f>S190-Baseline!S190</f>
        <v>-1.4721630389812448</v>
      </c>
      <c r="T210" s="21">
        <f>T190-Baseline!T190</f>
        <v>-1.2595011192337073</v>
      </c>
      <c r="U210" s="21">
        <f>U190-Baseline!U190</f>
        <v>-1.0639703406894216</v>
      </c>
      <c r="V210" s="21">
        <f>V190-Baseline!V190</f>
        <v>-0.88450540077714612</v>
      </c>
      <c r="W210" s="21">
        <f>W190-Baseline!W190</f>
        <v>-0.72009852392390383</v>
      </c>
      <c r="X210" s="21">
        <f>X190-Baseline!X190</f>
        <v>-0.5697966176900825</v>
      </c>
      <c r="Y210" s="21">
        <f>Y190-Baseline!Y190</f>
        <v>-0.43269856125355627</v>
      </c>
      <c r="Z210" s="21">
        <f>Z190-Baseline!Z190</f>
        <v>-0.3079526203478235</v>
      </c>
      <c r="AA210" s="21">
        <f>AA190-Baseline!AA190</f>
        <v>-0.19475398301310953</v>
      </c>
      <c r="AB210" s="21">
        <f>AB190-Baseline!AB190</f>
        <v>-9.2342410762719582E-2</v>
      </c>
      <c r="AC210" s="21">
        <f>AC190-Baseline!AC190</f>
        <v>-1.8934490458402488E-16</v>
      </c>
      <c r="AD210" s="21">
        <f>AD190-Baseline!AD190</f>
        <v>-1.8294193679615931E-16</v>
      </c>
      <c r="AE210" s="21">
        <f>AE190-Baseline!AE190</f>
        <v>-1.7675549448904282E-16</v>
      </c>
      <c r="AF210" s="21">
        <f>AF190-Baseline!AF190</f>
        <v>-1.7077825554496891E-16</v>
      </c>
      <c r="AG210" s="21">
        <f>AG190-Baseline!AG190</f>
        <v>-1.6500314545407625E-16</v>
      </c>
      <c r="AH210" s="21">
        <f>AH190-Baseline!AH190</f>
        <v>-1.5942332894113651E-16</v>
      </c>
      <c r="AI210" s="21">
        <f>AI190-Baseline!AI190</f>
        <v>-1.540322018754942E-16</v>
      </c>
      <c r="AJ210" s="21">
        <f>AJ190-Baseline!AJ190</f>
        <v>-1.4954582706358659E-16</v>
      </c>
      <c r="AK210" s="21">
        <f>AK190-Baseline!AK190</f>
        <v>-1.4519012336270544E-16</v>
      </c>
      <c r="AL210" s="21">
        <f>AL190-Baseline!AL190</f>
        <v>-1.409612848181606E-16</v>
      </c>
      <c r="AM210" s="21">
        <f>AM190-Baseline!AM190</f>
        <v>-1.3685561632831128E-16</v>
      </c>
      <c r="AN210" s="21">
        <f>AN190-Baseline!AN190</f>
        <v>-1.3286953041583618E-16</v>
      </c>
      <c r="AO210" s="21">
        <f>AO190-Baseline!AO190</f>
        <v>-1.2899954409304483E-16</v>
      </c>
      <c r="AP210" s="21">
        <f>AP190-Baseline!AP190</f>
        <v>-1.2524227581849013E-16</v>
      </c>
      <c r="AQ210" s="21">
        <f>AQ190-Baseline!AQ190</f>
        <v>-1.2159444254222342E-16</v>
      </c>
      <c r="AR210" s="21">
        <f>AR190-Baseline!AR190</f>
        <v>-1.1805285683711012E-16</v>
      </c>
      <c r="AS210" s="21">
        <f>AS190-Baseline!AS190</f>
        <v>-1.1461442411369914E-16</v>
      </c>
      <c r="AT210" s="21">
        <f>AT190-Baseline!AT190</f>
        <v>-1.1127613991621278E-16</v>
      </c>
      <c r="AU210" s="21">
        <f>AU190-Baseline!AU190</f>
        <v>-1.0803508729729396E-16</v>
      </c>
      <c r="AV210" s="21">
        <f>AV190-Baseline!AV190</f>
        <v>-1.0488843426921743E-16</v>
      </c>
      <c r="AW210" s="21">
        <f>AW190-Baseline!AW190</f>
        <v>-1.0183343132933731E-16</v>
      </c>
      <c r="AX210" s="21">
        <f>AX190-Baseline!AX190</f>
        <v>-9.8867409057609041E-17</v>
      </c>
      <c r="AY210" s="21">
        <f>AY190-Baseline!AY190</f>
        <v>-9.5987775784086437E-17</v>
      </c>
      <c r="AZ210" s="21">
        <f>AZ190-Baseline!AZ190</f>
        <v>-9.3192015324355765E-17</v>
      </c>
      <c r="BA210" s="21">
        <f>BA190-Baseline!BA190</f>
        <v>-9.0477684780927931E-17</v>
      </c>
      <c r="BB210" s="21">
        <f>BB190-Baseline!BB190</f>
        <v>-8.7842412408667889E-17</v>
      </c>
    </row>
    <row r="211" spans="1:54" outlineLevel="2">
      <c r="A211" s="478"/>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564</v>
      </c>
      <c r="C212" s="19"/>
      <c r="D212" s="135" t="s">
        <v>391</v>
      </c>
      <c r="E212" s="21">
        <f>E192-Baseline!E192</f>
        <v>0</v>
      </c>
      <c r="F212" s="21">
        <f>F77*F186-Baseline!F77*Baseline!F186</f>
        <v>8.3311763030812891E-2</v>
      </c>
      <c r="G212" s="21">
        <f>G77*G186-Baseline!G77*Baseline!G186</f>
        <v>0.16297941463721521</v>
      </c>
      <c r="H212" s="21">
        <f>H77*H186-Baseline!H77*Baseline!H186</f>
        <v>0.23913513511986695</v>
      </c>
      <c r="I212" s="21">
        <f>I77*I186-Baseline!I77*Baseline!I186</f>
        <v>0.31190687831919872</v>
      </c>
      <c r="J212" s="21">
        <f>J77*J186-Baseline!J77*Baseline!J186</f>
        <v>0.3814184967178913</v>
      </c>
      <c r="K212" s="21">
        <f>K77*K186-Baseline!K77*Baseline!K186</f>
        <v>0.37315821957735684</v>
      </c>
      <c r="L212" s="21">
        <f>L77*L186-Baseline!L77*Baseline!L186</f>
        <v>0.36509785396459948</v>
      </c>
      <c r="M212" s="21">
        <f>M77*M186-Baseline!M77*Baseline!M186</f>
        <v>0.35723260439293325</v>
      </c>
      <c r="N212" s="21">
        <f>N77*N186-Baseline!N77*Baseline!N186</f>
        <v>0.3495577903111049</v>
      </c>
      <c r="O212" s="21">
        <f>O77*O186-Baseline!O77*Baseline!O186</f>
        <v>0.34206884400723636</v>
      </c>
      <c r="P212" s="21">
        <f>P77*P186-Baseline!P77*Baseline!P186</f>
        <v>0.33476130837541085</v>
      </c>
      <c r="Q212" s="21">
        <f>Q77*Q186-Baseline!Q77*Baseline!Q186</f>
        <v>0.3276308310928786</v>
      </c>
      <c r="R212" s="21">
        <f>R77*R186-Baseline!R77*Baseline!R186</f>
        <v>0.32067316614480479</v>
      </c>
      <c r="S212" s="21">
        <f>S77*S186-Baseline!S77*Baseline!S186</f>
        <v>0.31388416990445034</v>
      </c>
      <c r="T212" s="21">
        <f>T77*T186-Baseline!T77*Baseline!T186</f>
        <v>0.30725979656027658</v>
      </c>
      <c r="U212" s="21">
        <f>U77*U186-Baseline!U77*Baseline!U186</f>
        <v>0.30079609871874435</v>
      </c>
      <c r="V212" s="21">
        <f>V77*V186-Baseline!V77*Baseline!V186</f>
        <v>0.2944892228084468</v>
      </c>
      <c r="W212" s="21">
        <f>W77*W186-Baseline!W77*Baseline!W186</f>
        <v>0.28833540975874605</v>
      </c>
      <c r="X212" s="21">
        <f>X77*X186-Baseline!X77*Baseline!X186</f>
        <v>0.28233098882445207</v>
      </c>
      <c r="Y212" s="21">
        <f>Y77*Y186-Baseline!Y77*Baseline!Y186</f>
        <v>0.27647237782289213</v>
      </c>
      <c r="Z212" s="21">
        <f>Z77*Z186-Baseline!Z77*Baseline!Z186</f>
        <v>0.27075608180013666</v>
      </c>
      <c r="AA212" s="21">
        <f>AA77*AA186-Baseline!AA77*Baseline!AA186</f>
        <v>0.26517868763178543</v>
      </c>
      <c r="AB212" s="21">
        <f>AB77*AB186-Baseline!AB77*Baseline!AB186</f>
        <v>0.25973686606639168</v>
      </c>
      <c r="AC212" s="21">
        <f>AC77*AC186-Baseline!AC77*Baseline!AC186</f>
        <v>0.25442736736204452</v>
      </c>
      <c r="AD212" s="21">
        <f>AD77*AD186-Baseline!AD77*Baseline!AD186</f>
        <v>0.24924701957532269</v>
      </c>
      <c r="AE212" s="21">
        <f>AE77*AE186-Baseline!AE77*Baseline!AE186</f>
        <v>0.24419272617280563</v>
      </c>
      <c r="AF212" s="21">
        <f>AF77*AF186-Baseline!AF77*Baseline!AF186</f>
        <v>0.23926146639260049</v>
      </c>
      <c r="AG212" s="21">
        <f>AG77*AG186-Baseline!AG77*Baseline!AG186</f>
        <v>0.2344502914164881</v>
      </c>
      <c r="AH212" s="21">
        <f>AH77*AH186-Baseline!AH77*Baseline!AH186</f>
        <v>0.2297563231171651</v>
      </c>
      <c r="AI212" s="21">
        <f>AI77*AI186-Baseline!AI77*Baseline!AI186</f>
        <v>0.22517675268329596</v>
      </c>
      <c r="AJ212" s="21">
        <f>AJ77*AJ186-Baseline!AJ77*Baseline!AJ186</f>
        <v>0.22178024049876766</v>
      </c>
      <c r="AK212" s="21">
        <f>AK77*AK186-Baseline!AK77*Baseline!AK186</f>
        <v>0.21845548786265612</v>
      </c>
      <c r="AL212" s="21">
        <f>AL77*AL186-Baseline!AL77*Baseline!AL186</f>
        <v>0.21520115567522091</v>
      </c>
      <c r="AM212" s="21">
        <f>AM77*AM186-Baseline!AM77*Baseline!AM186</f>
        <v>0.21201593177806832</v>
      </c>
      <c r="AN212" s="21">
        <f>AN77*AN186-Baseline!AN77*Baseline!AN186</f>
        <v>0.20889852908524253</v>
      </c>
      <c r="AO212" s="21">
        <f>AO77*AO186-Baseline!AO77*Baseline!AO186</f>
        <v>0.20584768589236901</v>
      </c>
      <c r="AP212" s="21">
        <f>AP77*AP186-Baseline!AP77*Baseline!AP186</f>
        <v>0.20286216511317368</v>
      </c>
      <c r="AQ212" s="21">
        <f>AQ77*AQ186-Baseline!AQ77*Baseline!AQ186</f>
        <v>0.19994075349237383</v>
      </c>
      <c r="AR212" s="21">
        <f>AR77*AR186-Baseline!AR77*Baseline!AR186</f>
        <v>0.19708226203429469</v>
      </c>
      <c r="AS212" s="21">
        <f>AS77*AS186-Baseline!AS77*Baseline!AS186</f>
        <v>0.19428552481461336</v>
      </c>
      <c r="AT212" s="21">
        <f>AT77*AT186-Baseline!AT77*Baseline!AT186</f>
        <v>0.1915493982283385</v>
      </c>
      <c r="AU212" s="21">
        <f>AU77*AU186-Baseline!AU77*Baseline!AU186</f>
        <v>0.18887276172283318</v>
      </c>
      <c r="AV212" s="21">
        <f>AV77*AV186-Baseline!AV77*Baseline!AV186</f>
        <v>0.18625451643655411</v>
      </c>
      <c r="AW212" s="21">
        <f>AW77*AW186-Baseline!AW77*Baseline!AW186</f>
        <v>0.18369358480307452</v>
      </c>
      <c r="AX212" s="21">
        <f>AX77*AX186-Baseline!AX77*Baseline!AX186</f>
        <v>0.1811889105945621</v>
      </c>
      <c r="AY212" s="21">
        <f>AY77*AY186-Baseline!AY77*Baseline!AY186</f>
        <v>0.17873945831261295</v>
      </c>
      <c r="AZ212" s="21">
        <f>AZ77*AZ186-Baseline!AZ77*Baseline!AZ186</f>
        <v>0.17634421237391984</v>
      </c>
      <c r="BA212" s="21">
        <f>BA77*BA186-Baseline!BA77*Baseline!BA186</f>
        <v>0.17400217754950398</v>
      </c>
      <c r="BB212" s="21">
        <f>BB77*BB186-Baseline!BB77*Baseline!BB186</f>
        <v>0.17169071649585255</v>
      </c>
    </row>
    <row r="213" spans="1:54" outlineLevel="2">
      <c r="A213" s="478"/>
      <c r="B213" s="150" t="s">
        <v>496</v>
      </c>
      <c r="C213" s="19"/>
      <c r="D213" s="135" t="s">
        <v>391</v>
      </c>
      <c r="E213" s="21">
        <f>E193-Baseline!E193</f>
        <v>0</v>
      </c>
      <c r="F213" s="21">
        <f>F193-Baseline!F193</f>
        <v>0.50559352733181484</v>
      </c>
      <c r="G213" s="21">
        <f>G193-Baseline!G193</f>
        <v>1.0029052362216184</v>
      </c>
      <c r="H213" s="21">
        <f>H193-Baseline!H193</f>
        <v>1.4918318245955078</v>
      </c>
      <c r="I213" s="21">
        <f>I193-Baseline!I193</f>
        <v>1.978906557863521</v>
      </c>
      <c r="J213" s="21">
        <f>J193-Baseline!J193</f>
        <v>2.460392990038315</v>
      </c>
      <c r="K213" s="21">
        <f>K193-Baseline!K193</f>
        <v>2.4387814108913588</v>
      </c>
      <c r="L213" s="21">
        <f>L193-Baseline!L193</f>
        <v>2.4248381991949586</v>
      </c>
      <c r="M213" s="21">
        <f>M193-Baseline!M193</f>
        <v>2.4105012278737412</v>
      </c>
      <c r="N213" s="21">
        <f>N193-Baseline!N193</f>
        <v>2.3883831813895817</v>
      </c>
      <c r="O213" s="21">
        <f>O193-Baseline!O193</f>
        <v>2.3735064699224395</v>
      </c>
      <c r="P213" s="21">
        <f>P193-Baseline!P193</f>
        <v>2.3583186611184566</v>
      </c>
      <c r="Q213" s="21">
        <f>Q193-Baseline!Q193</f>
        <v>2.3428463729303495</v>
      </c>
      <c r="R213" s="21">
        <f>R193-Baseline!R193</f>
        <v>2.33391957798381</v>
      </c>
      <c r="S213" s="21">
        <f>S193-Baseline!S193</f>
        <v>2.3178098529680327</v>
      </c>
      <c r="T213" s="21">
        <f>T193-Baseline!T193</f>
        <v>2.3014926448486541</v>
      </c>
      <c r="U213" s="21">
        <f>U193-Baseline!U193</f>
        <v>2.2849903648545151</v>
      </c>
      <c r="V213" s="21">
        <f>V193-Baseline!V193</f>
        <v>2.2745732994206556</v>
      </c>
      <c r="W213" s="21">
        <f>W193-Baseline!W193</f>
        <v>2.2576337752434519</v>
      </c>
      <c r="X213" s="21">
        <f>X193-Baseline!X193</f>
        <v>2.2465648737514439</v>
      </c>
      <c r="Y213" s="21">
        <f>Y193-Baseline!Y193</f>
        <v>2.2292793420745713</v>
      </c>
      <c r="Z213" s="21">
        <f>Z193-Baseline!Z193</f>
        <v>2.2176585161517064</v>
      </c>
      <c r="AA213" s="21">
        <f>AA193-Baseline!AA193</f>
        <v>2.2057375227903293</v>
      </c>
      <c r="AB213" s="21">
        <f>AB193-Baseline!AB193</f>
        <v>2.1935412986178555</v>
      </c>
      <c r="AC213" s="21">
        <f>AC193-Baseline!AC193</f>
        <v>2.1798597671020392</v>
      </c>
      <c r="AD213" s="21">
        <f>AD193-Baseline!AD193</f>
        <v>2.1662807541222797</v>
      </c>
      <c r="AE213" s="21">
        <f>AE193-Baseline!AE193</f>
        <v>2.1530411990709428</v>
      </c>
      <c r="AF213" s="21">
        <f>AF193-Baseline!AF193</f>
        <v>2.1394658893911931</v>
      </c>
      <c r="AG213" s="21">
        <f>AG193-Baseline!AG193</f>
        <v>2.1256431802626352</v>
      </c>
      <c r="AH213" s="21">
        <f>AH193-Baseline!AH193</f>
        <v>2.1116715341991537</v>
      </c>
      <c r="AI213" s="21">
        <f>AI193-Baseline!AI193</f>
        <v>2.097674249623708</v>
      </c>
      <c r="AJ213" s="21">
        <f>AJ193-Baseline!AJ193</f>
        <v>2.09371325274358</v>
      </c>
      <c r="AK213" s="21">
        <f>AK193-Baseline!AK193</f>
        <v>2.0895588625964798</v>
      </c>
      <c r="AL213" s="21">
        <f>AL193-Baseline!AL193</f>
        <v>2.085255032582932</v>
      </c>
      <c r="AM213" s="21">
        <f>AM193-Baseline!AM193</f>
        <v>2.0808260823616767</v>
      </c>
      <c r="AN213" s="21">
        <f>AN193-Baseline!AN193</f>
        <v>2.0762819442608205</v>
      </c>
      <c r="AO213" s="21">
        <f>AO193-Baseline!AO193</f>
        <v>2.0716263672158721</v>
      </c>
      <c r="AP213" s="21">
        <f>AP193-Baseline!AP193</f>
        <v>2.066873182135339</v>
      </c>
      <c r="AQ213" s="21">
        <f>AQ193-Baseline!AQ193</f>
        <v>2.0620381057703074</v>
      </c>
      <c r="AR213" s="21">
        <f>AR193-Baseline!AR193</f>
        <v>2.0571321570125995</v>
      </c>
      <c r="AS213" s="21">
        <f>AS193-Baseline!AS193</f>
        <v>2.0521653621831089</v>
      </c>
      <c r="AT213" s="21">
        <f>AT193-Baseline!AT193</f>
        <v>2.0471483886858461</v>
      </c>
      <c r="AU213" s="21">
        <f>AU193-Baseline!AU193</f>
        <v>2.0420923851874253</v>
      </c>
      <c r="AV213" s="21">
        <f>AV193-Baseline!AV193</f>
        <v>2.0370077148874657</v>
      </c>
      <c r="AW213" s="21">
        <f>AW193-Baseline!AW193</f>
        <v>2.0319040669902897</v>
      </c>
      <c r="AX213" s="21">
        <f>AX193-Baseline!AX193</f>
        <v>2.0267910023242752</v>
      </c>
      <c r="AY213" s="21">
        <f>AY193-Baseline!AY193</f>
        <v>2.0216779230536535</v>
      </c>
      <c r="AZ213" s="21">
        <f>AZ193-Baseline!AZ193</f>
        <v>2.0165739169377161</v>
      </c>
      <c r="BA213" s="21">
        <f>BA193-Baseline!BA193</f>
        <v>2.0114877286814732</v>
      </c>
      <c r="BB213" s="21">
        <f>BB193-Baseline!BB193</f>
        <v>2.0061747282033959</v>
      </c>
    </row>
    <row r="214" spans="1:54" outlineLevel="2">
      <c r="A214" s="478"/>
      <c r="B214" s="150" t="s">
        <v>497</v>
      </c>
      <c r="C214" s="19"/>
      <c r="D214" s="135" t="s">
        <v>391</v>
      </c>
      <c r="E214" s="21">
        <f>E194-Baseline!E194</f>
        <v>0</v>
      </c>
      <c r="F214" s="21">
        <f>F194-Baseline!F194</f>
        <v>0.25255871114089956</v>
      </c>
      <c r="G214" s="21">
        <f>G194-Baseline!G194</f>
        <v>0.50159425150073389</v>
      </c>
      <c r="H214" s="21">
        <f>H194-Baseline!H194</f>
        <v>0.74718295551192959</v>
      </c>
      <c r="I214" s="21">
        <f>I194-Baseline!I194</f>
        <v>0.98940087033821555</v>
      </c>
      <c r="J214" s="21">
        <f>J194-Baseline!J194</f>
        <v>1.2283237685134676</v>
      </c>
      <c r="K214" s="21">
        <f>K194-Baseline!K194</f>
        <v>1.2200226325080372</v>
      </c>
      <c r="L214" s="21">
        <f>L194-Baseline!L194</f>
        <v>1.2118473700073391</v>
      </c>
      <c r="M214" s="21">
        <f>M194-Baseline!M194</f>
        <v>1.2037976850797882</v>
      </c>
      <c r="N214" s="21">
        <f>N194-Baseline!N194</f>
        <v>1.1958732980220468</v>
      </c>
      <c r="O214" s="21">
        <f>O194-Baseline!O194</f>
        <v>1.1880739483206675</v>
      </c>
      <c r="P214" s="21">
        <f>P194-Baseline!P194</f>
        <v>1.1803993970208975</v>
      </c>
      <c r="Q214" s="21">
        <f>Q194-Baseline!Q194</f>
        <v>1.1728494147032915</v>
      </c>
      <c r="R214" s="21">
        <f>R194-Baseline!R194</f>
        <v>1.1654237956910514</v>
      </c>
      <c r="S214" s="21">
        <f>S194-Baseline!S194</f>
        <v>1.1578617768446051</v>
      </c>
      <c r="T214" s="21">
        <f>T194-Baseline!T194</f>
        <v>1.1504270499761073</v>
      </c>
      <c r="U214" s="21">
        <f>U194-Baseline!U194</f>
        <v>1.1431193792449221</v>
      </c>
      <c r="V214" s="21">
        <f>V194-Baseline!V194</f>
        <v>1.1359385451091981</v>
      </c>
      <c r="W214" s="21">
        <f>W194-Baseline!W194</f>
        <v>1.1288843517148113</v>
      </c>
      <c r="X214" s="21">
        <f>X194-Baseline!X194</f>
        <v>1.1219566167305901</v>
      </c>
      <c r="Y214" s="21">
        <f>Y194-Baseline!Y194</f>
        <v>1.1151551772188286</v>
      </c>
      <c r="Z214" s="21">
        <f>Z194-Baseline!Z194</f>
        <v>1.1084798941282603</v>
      </c>
      <c r="AA214" s="21">
        <f>AA194-Baseline!AA194</f>
        <v>1.1019306387191952</v>
      </c>
      <c r="AB214" s="21">
        <f>AB194-Baseline!AB194</f>
        <v>1.0955073106130264</v>
      </c>
      <c r="AC214" s="21">
        <f>AC194-Baseline!AC194</f>
        <v>1.0885094034312974</v>
      </c>
      <c r="AD214" s="21">
        <f>AD194-Baseline!AD194</f>
        <v>1.081557481195051</v>
      </c>
      <c r="AE214" s="21">
        <f>AE194-Baseline!AE194</f>
        <v>1.0745841110656569</v>
      </c>
      <c r="AF214" s="21">
        <f>AF194-Baseline!AF194</f>
        <v>1.0675460053100077</v>
      </c>
      <c r="AG214" s="21">
        <f>AG194-Baseline!AG194</f>
        <v>1.0604242161292534</v>
      </c>
      <c r="AH214" s="21">
        <f>AH194-Baseline!AH194</f>
        <v>1.0532299872032347</v>
      </c>
      <c r="AI214" s="21">
        <f>AI194-Baseline!AI194</f>
        <v>1.0460154727586879</v>
      </c>
      <c r="AJ214" s="21">
        <f>AJ194-Baseline!AJ194</f>
        <v>1.0438100068318361</v>
      </c>
      <c r="AK214" s="21">
        <f>AK194-Baseline!AK194</f>
        <v>1.0415268105275244</v>
      </c>
      <c r="AL214" s="21">
        <f>AL194-Baseline!AL194</f>
        <v>1.0391745274201138</v>
      </c>
      <c r="AM214" s="21">
        <f>AM194-Baseline!AM194</f>
        <v>1.0367631093972172</v>
      </c>
      <c r="AN214" s="21">
        <f>AN194-Baseline!AN194</f>
        <v>1.0342996091587375</v>
      </c>
      <c r="AO214" s="21">
        <f>AO194-Baseline!AO194</f>
        <v>1.0317874907729676</v>
      </c>
      <c r="AP214" s="21">
        <f>AP194-Baseline!AP194</f>
        <v>1.0292330018423943</v>
      </c>
      <c r="AQ214" s="21">
        <f>AQ194-Baseline!AQ194</f>
        <v>1.0266425357846103</v>
      </c>
      <c r="AR214" s="21">
        <f>AR194-Baseline!AR194</f>
        <v>1.0240218012736069</v>
      </c>
      <c r="AS214" s="21">
        <f>AS194-Baseline!AS194</f>
        <v>1.0213759759448395</v>
      </c>
      <c r="AT214" s="21">
        <f>AT194-Baseline!AT194</f>
        <v>1.0187101739265652</v>
      </c>
      <c r="AU214" s="21">
        <f>AU194-Baseline!AU194</f>
        <v>1.0160296257676817</v>
      </c>
      <c r="AV214" s="21">
        <f>AV194-Baseline!AV194</f>
        <v>1.0133393107124595</v>
      </c>
      <c r="AW214" s="21">
        <f>AW194-Baseline!AW194</f>
        <v>1.0106439824269717</v>
      </c>
      <c r="AX214" s="21">
        <f>AX194-Baseline!AX194</f>
        <v>1.0079482592787024</v>
      </c>
      <c r="AY214" s="21">
        <f>AY194-Baseline!AY194</f>
        <v>1.0052566517868158</v>
      </c>
      <c r="AZ214" s="21">
        <f>AZ194-Baseline!AZ194</f>
        <v>1.0025735347708737</v>
      </c>
      <c r="BA214" s="21">
        <f>BA194-Baseline!BA194</f>
        <v>0.99990313345087767</v>
      </c>
      <c r="BB214" s="21">
        <f>BB194-Baseline!BB194</f>
        <v>0.99712373824598455</v>
      </c>
    </row>
    <row r="215" spans="1:54" outlineLevel="2">
      <c r="A215" s="478"/>
      <c r="B215" s="150" t="s">
        <v>498</v>
      </c>
      <c r="C215" s="19"/>
      <c r="D215" s="135" t="s">
        <v>391</v>
      </c>
      <c r="E215" s="21">
        <f>E195-Baseline!E195</f>
        <v>0</v>
      </c>
      <c r="F215" s="21">
        <f>F195-Baseline!F195</f>
        <v>0.7576761332459121</v>
      </c>
      <c r="G215" s="21">
        <f>G195-Baseline!G195</f>
        <v>1.5047827545021981</v>
      </c>
      <c r="H215" s="21">
        <f>H195-Baseline!H195</f>
        <v>2.2415488665357941</v>
      </c>
      <c r="I215" s="21">
        <f>I195-Baseline!I195</f>
        <v>2.9682026110146502</v>
      </c>
      <c r="J215" s="21">
        <f>J195-Baseline!J195</f>
        <v>3.684971304731075</v>
      </c>
      <c r="K215" s="21">
        <f>K195-Baseline!K195</f>
        <v>3.6600678975241046</v>
      </c>
      <c r="L215" s="21">
        <f>L195-Baseline!L195</f>
        <v>3.6355421100220191</v>
      </c>
      <c r="M215" s="21">
        <f>M195-Baseline!M195</f>
        <v>3.6113930544813471</v>
      </c>
      <c r="N215" s="21">
        <f>N195-Baseline!N195</f>
        <v>3.5876198933244012</v>
      </c>
      <c r="O215" s="21">
        <f>O195-Baseline!O195</f>
        <v>3.5642218449620025</v>
      </c>
      <c r="P215" s="21">
        <f>P195-Baseline!P195</f>
        <v>3.5411981917730202</v>
      </c>
      <c r="Q215" s="21">
        <f>Q195-Baseline!Q195</f>
        <v>3.5185482441098763</v>
      </c>
      <c r="R215" s="21">
        <f>R195-Baseline!R195</f>
        <v>3.4962713870731577</v>
      </c>
      <c r="S215" s="21">
        <f>S195-Baseline!S195</f>
        <v>3.473585329867781</v>
      </c>
      <c r="T215" s="21">
        <f>T195-Baseline!T195</f>
        <v>3.451281149276344</v>
      </c>
      <c r="U215" s="21">
        <f>U195-Baseline!U195</f>
        <v>3.4293581383730292</v>
      </c>
      <c r="V215" s="21">
        <f>V195-Baseline!V195</f>
        <v>3.407815634702704</v>
      </c>
      <c r="W215" s="21">
        <f>W195-Baseline!W195</f>
        <v>3.3866530551444392</v>
      </c>
      <c r="X215" s="21">
        <f>X195-Baseline!X195</f>
        <v>3.3658698501917712</v>
      </c>
      <c r="Y215" s="21">
        <f>Y195-Baseline!Y195</f>
        <v>3.3454655316564903</v>
      </c>
      <c r="Z215" s="21">
        <f>Z195-Baseline!Z195</f>
        <v>3.3254396818102556</v>
      </c>
      <c r="AA215" s="21">
        <f>AA195-Baseline!AA195</f>
        <v>3.3057919167202776</v>
      </c>
      <c r="AB215" s="21">
        <f>AB195-Baseline!AB195</f>
        <v>3.2865219318390828</v>
      </c>
      <c r="AC215" s="21">
        <f>AC195-Baseline!AC195</f>
        <v>3.2655282103247458</v>
      </c>
      <c r="AD215" s="21">
        <f>AD195-Baseline!AD195</f>
        <v>3.2446724436499146</v>
      </c>
      <c r="AE215" s="21">
        <f>AE195-Baseline!AE195</f>
        <v>3.2237523333016291</v>
      </c>
      <c r="AF215" s="21">
        <f>AF195-Baseline!AF195</f>
        <v>3.2026380160823855</v>
      </c>
      <c r="AG215" s="21">
        <f>AG195-Baseline!AG195</f>
        <v>3.181272648496865</v>
      </c>
      <c r="AH215" s="21">
        <f>AH195-Baseline!AH195</f>
        <v>3.1596899617431582</v>
      </c>
      <c r="AI215" s="21">
        <f>AI195-Baseline!AI195</f>
        <v>3.1380464184269421</v>
      </c>
      <c r="AJ215" s="21">
        <f>AJ195-Baseline!AJ195</f>
        <v>3.1314300206589181</v>
      </c>
      <c r="AK215" s="21">
        <f>AK195-Baseline!AK195</f>
        <v>3.1245804317544916</v>
      </c>
      <c r="AL215" s="21">
        <f>AL195-Baseline!AL195</f>
        <v>3.1175235824398655</v>
      </c>
      <c r="AM215" s="21">
        <f>AM195-Baseline!AM195</f>
        <v>3.1102893283838426</v>
      </c>
      <c r="AN215" s="21">
        <f>AN195-Baseline!AN195</f>
        <v>3.1028988276785441</v>
      </c>
      <c r="AO215" s="21">
        <f>AO195-Baseline!AO195</f>
        <v>3.0953624725303328</v>
      </c>
      <c r="AP215" s="21">
        <f>AP195-Baseline!AP195</f>
        <v>3.087699005747524</v>
      </c>
      <c r="AQ215" s="21">
        <f>AQ195-Baseline!AQ195</f>
        <v>3.0799276075832189</v>
      </c>
      <c r="AR215" s="21">
        <f>AR195-Baseline!AR195</f>
        <v>3.0720654040590993</v>
      </c>
      <c r="AS215" s="21">
        <f>AS195-Baseline!AS195</f>
        <v>3.0641279280811169</v>
      </c>
      <c r="AT215" s="21">
        <f>AT195-Baseline!AT195</f>
        <v>3.0561305220343691</v>
      </c>
      <c r="AU215" s="21">
        <f>AU195-Baseline!AU195</f>
        <v>3.0480888775656183</v>
      </c>
      <c r="AV215" s="21">
        <f>AV195-Baseline!AV195</f>
        <v>3.0400179324076362</v>
      </c>
      <c r="AW215" s="21">
        <f>AW195-Baseline!AW195</f>
        <v>3.0319319475585935</v>
      </c>
      <c r="AX215" s="21">
        <f>AX195-Baseline!AX195</f>
        <v>3.0238447781209601</v>
      </c>
      <c r="AY215" s="21">
        <f>AY195-Baseline!AY195</f>
        <v>3.0157699556522921</v>
      </c>
      <c r="AZ215" s="21">
        <f>AZ195-Baseline!AZ195</f>
        <v>3.0077206046112472</v>
      </c>
      <c r="BA215" s="21">
        <f>BA195-Baseline!BA195</f>
        <v>2.9997094006578386</v>
      </c>
      <c r="BB215" s="21">
        <f>BB195-Baseline!BB195</f>
        <v>2.9913712150495151</v>
      </c>
    </row>
    <row r="216" spans="1:54" outlineLevel="2">
      <c r="A216" s="478"/>
      <c r="B216" s="150" t="s">
        <v>292</v>
      </c>
      <c r="C216" s="19"/>
      <c r="D216" s="135" t="s">
        <v>391</v>
      </c>
      <c r="E216" s="21">
        <f>E196-Baseline!E196</f>
        <v>0</v>
      </c>
      <c r="F216" s="21">
        <f>F196-Baseline!F196</f>
        <v>9.2358805403058852E-4</v>
      </c>
      <c r="G216" s="21">
        <f>G196-Baseline!G196</f>
        <v>3.4419266178262742E-3</v>
      </c>
      <c r="H216" s="21">
        <f>H196-Baseline!H196</f>
        <v>8.4279898618251359E-3</v>
      </c>
      <c r="I216" s="21">
        <f>I196-Baseline!I196</f>
        <v>1.6807342128970393E-2</v>
      </c>
      <c r="J216" s="21">
        <f>J196-Baseline!J196</f>
        <v>2.9561218841018366E-2</v>
      </c>
      <c r="K216" s="21">
        <f>K196-Baseline!K196</f>
        <v>3.002505837181102E-2</v>
      </c>
      <c r="L216" s="21">
        <f>L196-Baseline!L196</f>
        <v>3.0499154543899065E-2</v>
      </c>
      <c r="M216" s="21">
        <f>M196-Baseline!M196</f>
        <v>3.0983802601036947E-2</v>
      </c>
      <c r="N216" s="21">
        <f>N196-Baseline!N196</f>
        <v>3.147918178575082E-2</v>
      </c>
      <c r="O216" s="21">
        <f>O196-Baseline!O196</f>
        <v>3.1985517354530923E-2</v>
      </c>
      <c r="P216" s="21">
        <f>P196-Baseline!P196</f>
        <v>3.2503094689348977E-2</v>
      </c>
      <c r="Q216" s="21">
        <f>Q196-Baseline!Q196</f>
        <v>3.3032105122972832E-2</v>
      </c>
      <c r="R216" s="21">
        <f>R196-Baseline!R196</f>
        <v>3.3572816789130711E-2</v>
      </c>
      <c r="S216" s="21">
        <f>S196-Baseline!S196</f>
        <v>3.412549588894187E-2</v>
      </c>
      <c r="T216" s="21">
        <f>T196-Baseline!T196</f>
        <v>3.469036965633665E-2</v>
      </c>
      <c r="U216" s="21">
        <f>U196-Baseline!U196</f>
        <v>3.5267770303819224E-2</v>
      </c>
      <c r="V216" s="21">
        <f>V196-Baseline!V196</f>
        <v>3.5857898494347396E-2</v>
      </c>
      <c r="W216" s="21">
        <f>W196-Baseline!W196</f>
        <v>3.646105604262706E-2</v>
      </c>
      <c r="X216" s="21">
        <f>X196-Baseline!X196</f>
        <v>3.7077535125926486E-2</v>
      </c>
      <c r="Y216" s="21">
        <f>Y196-Baseline!Y196</f>
        <v>3.7707618882792282E-2</v>
      </c>
      <c r="Z216" s="21">
        <f>Z196-Baseline!Z196</f>
        <v>3.835161252783803E-2</v>
      </c>
      <c r="AA216" s="21">
        <f>AA196-Baseline!AA196</f>
        <v>3.9009792938287102E-2</v>
      </c>
      <c r="AB216" s="21">
        <f>AB196-Baseline!AB196</f>
        <v>3.9682488464043431E-2</v>
      </c>
      <c r="AC216" s="21">
        <f>AC196-Baseline!AC196</f>
        <v>4.0370011527092187E-2</v>
      </c>
      <c r="AD216" s="21">
        <f>AD196-Baseline!AD196</f>
        <v>4.1072704968711404E-2</v>
      </c>
      <c r="AE216" s="21">
        <f>AE196-Baseline!AE196</f>
        <v>4.179084668887878E-2</v>
      </c>
      <c r="AF216" s="21">
        <f>AF196-Baseline!AF196</f>
        <v>4.2524818584386725E-2</v>
      </c>
      <c r="AG216" s="21">
        <f>AG196-Baseline!AG196</f>
        <v>4.3274919404968637E-2</v>
      </c>
      <c r="AH216" s="21">
        <f>AH196-Baseline!AH196</f>
        <v>4.4041559942094466E-2</v>
      </c>
      <c r="AI216" s="21">
        <f>AI196-Baseline!AI196</f>
        <v>4.4825065821924914E-2</v>
      </c>
      <c r="AJ216" s="21">
        <f>AJ196-Baseline!AJ196</f>
        <v>4.572219540016631E-2</v>
      </c>
      <c r="AK216" s="21">
        <f>AK196-Baseline!AK196</f>
        <v>4.6640602512653784E-2</v>
      </c>
      <c r="AL216" s="21">
        <f>AL196-Baseline!AL196</f>
        <v>4.7580785002709902E-2</v>
      </c>
      <c r="AM216" s="21">
        <f>AM196-Baseline!AM196</f>
        <v>4.854328266959862E-2</v>
      </c>
      <c r="AN216" s="21">
        <f>AN196-Baseline!AN196</f>
        <v>4.9528619637924765E-2</v>
      </c>
      <c r="AO216" s="21">
        <f>AO196-Baseline!AO196</f>
        <v>5.0537330093137101E-2</v>
      </c>
      <c r="AP216" s="21">
        <f>AP196-Baseline!AP196</f>
        <v>5.1569982943268533E-2</v>
      </c>
      <c r="AQ216" s="21">
        <f>AQ196-Baseline!AQ196</f>
        <v>5.2627138806086382E-2</v>
      </c>
      <c r="AR216" s="21">
        <f>AR196-Baseline!AR196</f>
        <v>5.3709413384915417E-2</v>
      </c>
      <c r="AS216" s="21">
        <f>AS196-Baseline!AS196</f>
        <v>5.4817384142774817E-2</v>
      </c>
      <c r="AT216" s="21">
        <f>AT196-Baseline!AT196</f>
        <v>5.5951653011950375E-2</v>
      </c>
      <c r="AU216" s="21">
        <f>AU196-Baseline!AU196</f>
        <v>5.7112868243182957E-2</v>
      </c>
      <c r="AV216" s="21">
        <f>AV196-Baseline!AV196</f>
        <v>5.8301671013273992E-2</v>
      </c>
      <c r="AW216" s="21">
        <f>AW196-Baseline!AW196</f>
        <v>5.951871850033319E-2</v>
      </c>
      <c r="AX216" s="21">
        <f>AX196-Baseline!AX196</f>
        <v>6.0764692630906447E-2</v>
      </c>
      <c r="AY216" s="21">
        <f>AY196-Baseline!AY196</f>
        <v>6.2040273744933705E-2</v>
      </c>
      <c r="AZ216" s="21">
        <f>AZ196-Baseline!AZ196</f>
        <v>6.3346161679726842E-2</v>
      </c>
      <c r="BA216" s="21">
        <f>BA196-Baseline!BA196</f>
        <v>6.468310690336998E-2</v>
      </c>
      <c r="BB216" s="21">
        <f>BB196-Baseline!BB196</f>
        <v>6.6048264333030682E-2</v>
      </c>
    </row>
    <row r="217" spans="1:54" outlineLevel="2">
      <c r="A217" s="478"/>
      <c r="B217" s="150" t="s">
        <v>295</v>
      </c>
      <c r="C217" s="19"/>
      <c r="D217" s="135"/>
      <c r="E217" s="21">
        <f>E197-Baseline!E197</f>
        <v>0</v>
      </c>
      <c r="F217" s="21">
        <f>F197-Baseline!F197</f>
        <v>0.18843874260869597</v>
      </c>
      <c r="G217" s="21">
        <f>G197-Baseline!G197</f>
        <v>0.37656334803612701</v>
      </c>
      <c r="H217" s="21">
        <f>H197-Baseline!H197</f>
        <v>0.56454555664126893</v>
      </c>
      <c r="I217" s="21">
        <f>I197-Baseline!I197</f>
        <v>0.75255434473178795</v>
      </c>
      <c r="J217" s="21">
        <f>J197-Baseline!J197</f>
        <v>0.94075605207171797</v>
      </c>
      <c r="K217" s="21">
        <f>K197-Baseline!K197</f>
        <v>0.93668436159966362</v>
      </c>
      <c r="L217" s="21">
        <f>L197-Baseline!L197</f>
        <v>0.93272616824669718</v>
      </c>
      <c r="M217" s="21">
        <f>M197-Baseline!M197</f>
        <v>0.928879217536835</v>
      </c>
      <c r="N217" s="21">
        <f>N197-Baseline!N197</f>
        <v>0.92514128997807532</v>
      </c>
      <c r="O217" s="21">
        <f>O197-Baseline!O197</f>
        <v>0.92151022642869052</v>
      </c>
      <c r="P217" s="21">
        <f>P197-Baseline!P197</f>
        <v>0.91798389286526572</v>
      </c>
      <c r="Q217" s="21">
        <f>Q197-Baseline!Q197</f>
        <v>0.91456022264859449</v>
      </c>
      <c r="R217" s="21">
        <f>R197-Baseline!R197</f>
        <v>0.91123718615079952</v>
      </c>
      <c r="S217" s="21">
        <f>S197-Baseline!S197</f>
        <v>0.90801276948844567</v>
      </c>
      <c r="T217" s="21">
        <f>T197-Baseline!T197</f>
        <v>0.90488504642903855</v>
      </c>
      <c r="U217" s="21">
        <f>U197-Baseline!U197</f>
        <v>0.9018520786676465</v>
      </c>
      <c r="V217" s="21">
        <f>V197-Baseline!V197</f>
        <v>0.89891200674188454</v>
      </c>
      <c r="W217" s="21">
        <f>W197-Baseline!W197</f>
        <v>0.89606298707879706</v>
      </c>
      <c r="X217" s="21">
        <f>X197-Baseline!X197</f>
        <v>0.89330322808820384</v>
      </c>
      <c r="Y217" s="21">
        <f>Y197-Baseline!Y197</f>
        <v>0.89063097298334171</v>
      </c>
      <c r="Z217" s="21">
        <f>Z197-Baseline!Z197</f>
        <v>0.88804448337659547</v>
      </c>
      <c r="AA217" s="21">
        <f>AA197-Baseline!AA197</f>
        <v>0.88554208651870514</v>
      </c>
      <c r="AB217" s="21">
        <f>AB197-Baseline!AB197</f>
        <v>0.88312211148095088</v>
      </c>
      <c r="AC217" s="21">
        <f>AC197-Baseline!AC197</f>
        <v>0.88078295031188958</v>
      </c>
      <c r="AD217" s="21">
        <f>AD197-Baseline!AD197</f>
        <v>0.87852300824576623</v>
      </c>
      <c r="AE217" s="21">
        <f>AE197-Baseline!AE197</f>
        <v>0.87634073180082162</v>
      </c>
      <c r="AF217" s="21">
        <f>AF197-Baseline!AF197</f>
        <v>0.87423459795666059</v>
      </c>
      <c r="AG217" s="21">
        <f>AG197-Baseline!AG197</f>
        <v>0.87220311557850572</v>
      </c>
      <c r="AH217" s="21">
        <f>AH197-Baseline!AH197</f>
        <v>0.87024482140068304</v>
      </c>
      <c r="AI217" s="21">
        <f>AI197-Baseline!AI197</f>
        <v>0.86835828889612987</v>
      </c>
      <c r="AJ217" s="21">
        <f>AJ197-Baseline!AJ197</f>
        <v>0.87074862572662592</v>
      </c>
      <c r="AK217" s="21">
        <f>AK197-Baseline!AK197</f>
        <v>0.87321136085854079</v>
      </c>
      <c r="AL217" s="21">
        <f>AL197-Baseline!AL197</f>
        <v>0.87574611362671639</v>
      </c>
      <c r="AM217" s="21">
        <f>AM197-Baseline!AM197</f>
        <v>0.87835251495585442</v>
      </c>
      <c r="AN217" s="21">
        <f>AN197-Baseline!AN197</f>
        <v>0.88103020864964954</v>
      </c>
      <c r="AO217" s="21">
        <f>AO197-Baseline!AO197</f>
        <v>0.88377884777982363</v>
      </c>
      <c r="AP217" s="21">
        <f>AP197-Baseline!AP197</f>
        <v>0.8865980926841317</v>
      </c>
      <c r="AQ217" s="21">
        <f>AQ197-Baseline!AQ197</f>
        <v>0.88948762526878955</v>
      </c>
      <c r="AR217" s="21">
        <f>AR197-Baseline!AR197</f>
        <v>0.89244712042955321</v>
      </c>
      <c r="AS217" s="21">
        <f>AS197-Baseline!AS197</f>
        <v>0.89547627957488185</v>
      </c>
      <c r="AT217" s="21">
        <f>AT197-Baseline!AT197</f>
        <v>0.89857480520879651</v>
      </c>
      <c r="AU217" s="21">
        <f>AU197-Baseline!AU197</f>
        <v>0.90174241578382652</v>
      </c>
      <c r="AV217" s="21">
        <f>AV197-Baseline!AV197</f>
        <v>0.90497883221965836</v>
      </c>
      <c r="AW217" s="21">
        <f>AW197-Baseline!AW197</f>
        <v>0.90828379520390179</v>
      </c>
      <c r="AX217" s="21">
        <f>AX197-Baseline!AX197</f>
        <v>0.91165704263980007</v>
      </c>
      <c r="AY217" s="21">
        <f>AY197-Baseline!AY197</f>
        <v>0.91509833661857165</v>
      </c>
      <c r="AZ217" s="21">
        <f>AZ197-Baseline!AZ197</f>
        <v>0.91860743308713921</v>
      </c>
      <c r="BA217" s="21">
        <f>BA197-Baseline!BA197</f>
        <v>0.92218411221968921</v>
      </c>
      <c r="BB217" s="21">
        <f>BB197-Baseline!BB197</f>
        <v>0.92574813588047178</v>
      </c>
    </row>
    <row r="218" spans="1:54" outlineLevel="2">
      <c r="A218" s="479"/>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499</v>
      </c>
      <c r="B220" s="150" t="s">
        <v>500</v>
      </c>
      <c r="C220" s="19"/>
      <c r="D220" s="135" t="s">
        <v>391</v>
      </c>
      <c r="E220" s="21">
        <f>E200-Baseline!E200</f>
        <v>-0.15023957712574543</v>
      </c>
      <c r="F220" s="21">
        <f>F200-Baseline!F200</f>
        <v>-0.30101986913531675</v>
      </c>
      <c r="G220" s="21">
        <f>G200-Baseline!G200</f>
        <v>-0.43293033636976475</v>
      </c>
      <c r="H220" s="21">
        <f>H200-Baseline!H200</f>
        <v>-0.551770188535599</v>
      </c>
      <c r="I220" s="21">
        <f>I200-Baseline!I200</f>
        <v>-0.64911060425731648</v>
      </c>
      <c r="J220" s="21">
        <f>J200-Baseline!J200</f>
        <v>-0.55324268270288712</v>
      </c>
      <c r="K220" s="21">
        <f>K200-Baseline!K200</f>
        <v>-0.1608520968587257</v>
      </c>
      <c r="L220" s="21">
        <f>L200-Baseline!L200</f>
        <v>0.2096797677029798</v>
      </c>
      <c r="M220" s="21">
        <f>M200-Baseline!M200</f>
        <v>0.55202016623228189</v>
      </c>
      <c r="N220" s="21">
        <f>N200-Baseline!N200</f>
        <v>0.86042100839119229</v>
      </c>
      <c r="O220" s="21">
        <f>O200-Baseline!O200</f>
        <v>1.1514583058065071</v>
      </c>
      <c r="P220" s="21">
        <f>P200-Baseline!P200</f>
        <v>1.4190517297167524</v>
      </c>
      <c r="Q220" s="21">
        <f>Q200-Baseline!Q200</f>
        <v>1.6646223452422433</v>
      </c>
      <c r="R220" s="21">
        <f>R200-Baseline!R200</f>
        <v>1.8963208351929666</v>
      </c>
      <c r="S220" s="21">
        <f>S200-Baseline!S200</f>
        <v>2.1016692492686211</v>
      </c>
      <c r="T220" s="21">
        <f>T200-Baseline!T200</f>
        <v>2.2888267382606031</v>
      </c>
      <c r="U220" s="21">
        <f>U200-Baseline!U200</f>
        <v>2.4589359718553041</v>
      </c>
      <c r="V220" s="21">
        <f>V200-Baseline!V200</f>
        <v>2.6193270266881825</v>
      </c>
      <c r="W220" s="21">
        <f>W200-Baseline!W200</f>
        <v>2.7583947041997163</v>
      </c>
      <c r="X220" s="21">
        <f>X200-Baseline!X200</f>
        <v>2.8894800080999445</v>
      </c>
      <c r="Y220" s="21">
        <f>Y200-Baseline!Y200</f>
        <v>3.0013917505100416</v>
      </c>
      <c r="Z220" s="21">
        <f>Z200-Baseline!Z200</f>
        <v>3.1068580735084517</v>
      </c>
      <c r="AA220" s="21">
        <f>AA200-Baseline!AA200</f>
        <v>3.2007141068659983</v>
      </c>
      <c r="AB220" s="21">
        <f>AB200-Baseline!AB200</f>
        <v>3.28374035386652</v>
      </c>
      <c r="AC220" s="21">
        <f>AC200-Baseline!AC200</f>
        <v>3.3554400963030702</v>
      </c>
      <c r="AD220" s="21">
        <f>AD200-Baseline!AD200</f>
        <v>3.3351234869120745</v>
      </c>
      <c r="AE220" s="21">
        <f>AE200-Baseline!AE200</f>
        <v>3.3153655037334495</v>
      </c>
      <c r="AF220" s="21">
        <f>AF200-Baseline!AF200</f>
        <v>3.2954867723248427</v>
      </c>
      <c r="AG220" s="21">
        <f>AG200-Baseline!AG200</f>
        <v>3.2755715066625939</v>
      </c>
      <c r="AH220" s="21">
        <f>AH200-Baseline!AH200</f>
        <v>3.2557142386590954</v>
      </c>
      <c r="AI220" s="21">
        <f>AI200-Baseline!AI200</f>
        <v>3.2360343570250585</v>
      </c>
      <c r="AJ220" s="21">
        <f>AJ200-Baseline!AJ200</f>
        <v>3.2319643143691401</v>
      </c>
      <c r="AK220" s="21">
        <f>AK200-Baseline!AK200</f>
        <v>3.2278663138303294</v>
      </c>
      <c r="AL220" s="21">
        <f>AL200-Baseline!AL200</f>
        <v>3.2237830868875825</v>
      </c>
      <c r="AM220" s="21">
        <f>AM200-Baseline!AM200</f>
        <v>3.2197378117651958</v>
      </c>
      <c r="AN220" s="21">
        <f>AN200-Baseline!AN200</f>
        <v>3.2157393016336364</v>
      </c>
      <c r="AO220" s="21">
        <f>AO200-Baseline!AO200</f>
        <v>3.2117902309811974</v>
      </c>
      <c r="AP220" s="21">
        <f>AP200-Baseline!AP200</f>
        <v>3.207903422875912</v>
      </c>
      <c r="AQ220" s="21">
        <f>AQ200-Baseline!AQ200</f>
        <v>3.2040936233375561</v>
      </c>
      <c r="AR220" s="21">
        <f>AR200-Baseline!AR200</f>
        <v>3.2003709528613626</v>
      </c>
      <c r="AS220" s="21">
        <f>AS200-Baseline!AS200</f>
        <v>3.1967445507153762</v>
      </c>
      <c r="AT220" s="21">
        <f>AT200-Baseline!AT200</f>
        <v>3.1932242451349317</v>
      </c>
      <c r="AU220" s="21">
        <f>AU200-Baseline!AU200</f>
        <v>3.1898204309372638</v>
      </c>
      <c r="AV220" s="21">
        <f>AV200-Baseline!AV200</f>
        <v>3.1865427345569515</v>
      </c>
      <c r="AW220" s="21">
        <f>AW200-Baseline!AW200</f>
        <v>3.1834001654976021</v>
      </c>
      <c r="AX220" s="21">
        <f>AX200-Baseline!AX200</f>
        <v>3.180401648189541</v>
      </c>
      <c r="AY220" s="21">
        <f>AY200-Baseline!AY200</f>
        <v>3.177555991729772</v>
      </c>
      <c r="AZ220" s="21">
        <f>AZ200-Baseline!AZ200</f>
        <v>3.1748717240785034</v>
      </c>
      <c r="BA220" s="21">
        <f>BA200-Baseline!BA200</f>
        <v>3.1723571253540328</v>
      </c>
      <c r="BB220" s="21">
        <f>BB200-Baseline!BB200</f>
        <v>3.1696618449127527</v>
      </c>
    </row>
    <row r="221" spans="1:54" outlineLevel="2">
      <c r="A221" s="478"/>
      <c r="B221" s="150" t="s">
        <v>501</v>
      </c>
      <c r="C221" s="19"/>
      <c r="D221" s="135" t="s">
        <v>391</v>
      </c>
      <c r="E221" s="21">
        <f>E201-Baseline!E201</f>
        <v>-0.15023957712574543</v>
      </c>
      <c r="F221" s="21">
        <f>F201-Baseline!F201</f>
        <v>-0.55405468532624269</v>
      </c>
      <c r="G221" s="21">
        <f>G201-Baseline!G201</f>
        <v>-0.93424132109064573</v>
      </c>
      <c r="H221" s="21">
        <f>H201-Baseline!H201</f>
        <v>-1.296419057619179</v>
      </c>
      <c r="I221" s="21">
        <f>I201-Baseline!I201</f>
        <v>-1.6386162917826148</v>
      </c>
      <c r="J221" s="21">
        <f>J201-Baseline!J201</f>
        <v>-1.7853119042277328</v>
      </c>
      <c r="K221" s="21">
        <f>K201-Baseline!K201</f>
        <v>-1.3796108752420437</v>
      </c>
      <c r="L221" s="21">
        <f>L201-Baseline!L201</f>
        <v>-1.003311061484645</v>
      </c>
      <c r="M221" s="21">
        <f>M201-Baseline!M201</f>
        <v>-0.65468337656166753</v>
      </c>
      <c r="N221" s="21">
        <f>N201-Baseline!N201</f>
        <v>-0.3320888749763391</v>
      </c>
      <c r="O221" s="21">
        <f>O201-Baseline!O201</f>
        <v>-3.3974215795264939E-2</v>
      </c>
      <c r="P221" s="21">
        <f>P201-Baseline!P201</f>
        <v>0.24113246561919155</v>
      </c>
      <c r="Q221" s="21">
        <f>Q201-Baseline!Q201</f>
        <v>0.49462538701519065</v>
      </c>
      <c r="R221" s="21">
        <f>R201-Baseline!R201</f>
        <v>0.72782505290020438</v>
      </c>
      <c r="S221" s="21">
        <f>S201-Baseline!S201</f>
        <v>0.94172117314520065</v>
      </c>
      <c r="T221" s="21">
        <f>T201-Baseline!T201</f>
        <v>1.1377611433880475</v>
      </c>
      <c r="U221" s="21">
        <f>U201-Baseline!U201</f>
        <v>1.3170649862457111</v>
      </c>
      <c r="V221" s="21">
        <f>V201-Baseline!V201</f>
        <v>1.4806922723767286</v>
      </c>
      <c r="W221" s="21">
        <f>W201-Baseline!W201</f>
        <v>1.6296452806710775</v>
      </c>
      <c r="X221" s="21">
        <f>X201-Baseline!X201</f>
        <v>1.7648717510790881</v>
      </c>
      <c r="Y221" s="21">
        <f>Y201-Baseline!Y201</f>
        <v>1.8872675856542998</v>
      </c>
      <c r="Z221" s="21">
        <f>Z201-Baseline!Z201</f>
        <v>1.9976794514850091</v>
      </c>
      <c r="AA221" s="21">
        <f>AA201-Baseline!AA201</f>
        <v>2.0969072227948615</v>
      </c>
      <c r="AB221" s="21">
        <f>AB201-Baseline!AB201</f>
        <v>2.1857063658616944</v>
      </c>
      <c r="AC221" s="21">
        <f>AC201-Baseline!AC201</f>
        <v>2.2640897326323248</v>
      </c>
      <c r="AD221" s="21">
        <f>AD201-Baseline!AD201</f>
        <v>2.2504002139848502</v>
      </c>
      <c r="AE221" s="21">
        <f>AE201-Baseline!AE201</f>
        <v>2.2369084157281627</v>
      </c>
      <c r="AF221" s="21">
        <f>AF201-Baseline!AF201</f>
        <v>2.2235668882436563</v>
      </c>
      <c r="AG221" s="21">
        <f>AG201-Baseline!AG201</f>
        <v>2.2103525425292148</v>
      </c>
      <c r="AH221" s="21">
        <f>AH201-Baseline!AH201</f>
        <v>2.1972726916631764</v>
      </c>
      <c r="AI221" s="21">
        <f>AI201-Baseline!AI201</f>
        <v>2.1843755801600366</v>
      </c>
      <c r="AJ221" s="21">
        <f>AJ201-Baseline!AJ201</f>
        <v>2.1820610684573971</v>
      </c>
      <c r="AK221" s="21">
        <f>AK201-Baseline!AK201</f>
        <v>2.1798342617613748</v>
      </c>
      <c r="AL221" s="21">
        <f>AL201-Baseline!AL201</f>
        <v>2.1777025817247626</v>
      </c>
      <c r="AM221" s="21">
        <f>AM201-Baseline!AM201</f>
        <v>2.1756748388007345</v>
      </c>
      <c r="AN221" s="21">
        <f>AN201-Baseline!AN201</f>
        <v>2.1737569665315526</v>
      </c>
      <c r="AO221" s="21">
        <f>AO201-Baseline!AO201</f>
        <v>2.1719513545382974</v>
      </c>
      <c r="AP221" s="21">
        <f>AP201-Baseline!AP201</f>
        <v>2.1702632425829691</v>
      </c>
      <c r="AQ221" s="21">
        <f>AQ201-Baseline!AQ201</f>
        <v>2.1686980533518607</v>
      </c>
      <c r="AR221" s="21">
        <f>AR201-Baseline!AR201</f>
        <v>2.1672605971223717</v>
      </c>
      <c r="AS221" s="21">
        <f>AS201-Baseline!AS201</f>
        <v>2.1659551644771078</v>
      </c>
      <c r="AT221" s="21">
        <f>AT201-Baseline!AT201</f>
        <v>2.1647860303756516</v>
      </c>
      <c r="AU221" s="21">
        <f>AU201-Baseline!AU201</f>
        <v>2.1637576715175264</v>
      </c>
      <c r="AV221" s="21">
        <f>AV201-Baseline!AV201</f>
        <v>2.1628743303819462</v>
      </c>
      <c r="AW221" s="21">
        <f>AW201-Baseline!AW201</f>
        <v>2.1621400809342823</v>
      </c>
      <c r="AX221" s="21">
        <f>AX201-Baseline!AX201</f>
        <v>2.1615589051439699</v>
      </c>
      <c r="AY221" s="21">
        <f>AY201-Baseline!AY201</f>
        <v>2.1611347204629325</v>
      </c>
      <c r="AZ221" s="21">
        <f>AZ201-Baseline!AZ201</f>
        <v>2.1608713419116583</v>
      </c>
      <c r="BA221" s="21">
        <f>BA201-Baseline!BA201</f>
        <v>2.1607725301234417</v>
      </c>
      <c r="BB221" s="21">
        <f>BB201-Baseline!BB201</f>
        <v>2.1606108549553404</v>
      </c>
    </row>
    <row r="222" spans="1:54" outlineLevel="2">
      <c r="A222" s="479"/>
      <c r="B222" s="150" t="s">
        <v>502</v>
      </c>
      <c r="C222" s="19"/>
      <c r="D222" s="135" t="s">
        <v>391</v>
      </c>
      <c r="E222" s="21">
        <f>E202-Baseline!E202</f>
        <v>-0.15023957712574543</v>
      </c>
      <c r="F222" s="21">
        <f>F202-Baseline!F202</f>
        <v>-4.8937263221233707E-2</v>
      </c>
      <c r="G222" s="21">
        <f>G202-Baseline!G202</f>
        <v>6.8947181910822053E-2</v>
      </c>
      <c r="H222" s="21">
        <f>H202-Baseline!H202</f>
        <v>0.19794685340468021</v>
      </c>
      <c r="I222" s="21">
        <f>I202-Baseline!I202</f>
        <v>0.34018544889381275</v>
      </c>
      <c r="J222" s="21">
        <f>J202-Baseline!J202</f>
        <v>0.67133563198988355</v>
      </c>
      <c r="K222" s="21">
        <f>K202-Baseline!K202</f>
        <v>1.0604343897740236</v>
      </c>
      <c r="L222" s="21">
        <f>L202-Baseline!L202</f>
        <v>1.4203836785300368</v>
      </c>
      <c r="M222" s="21">
        <f>M202-Baseline!M202</f>
        <v>1.7529119928398913</v>
      </c>
      <c r="N222" s="21">
        <f>N202-Baseline!N202</f>
        <v>2.0596577203260154</v>
      </c>
      <c r="O222" s="21">
        <f>O202-Baseline!O202</f>
        <v>2.3421736808460665</v>
      </c>
      <c r="P222" s="21">
        <f>P202-Baseline!P202</f>
        <v>2.6019312603713161</v>
      </c>
      <c r="Q222" s="21">
        <f>Q202-Baseline!Q202</f>
        <v>2.8403242164217701</v>
      </c>
      <c r="R222" s="21">
        <f>R202-Baseline!R202</f>
        <v>3.0586726442823107</v>
      </c>
      <c r="S222" s="21">
        <f>S202-Baseline!S202</f>
        <v>3.257444726168373</v>
      </c>
      <c r="T222" s="21">
        <f>T202-Baseline!T202</f>
        <v>3.438615242688293</v>
      </c>
      <c r="U222" s="21">
        <f>U202-Baseline!U202</f>
        <v>3.6033037453738146</v>
      </c>
      <c r="V222" s="21">
        <f>V202-Baseline!V202</f>
        <v>3.752569361970238</v>
      </c>
      <c r="W222" s="21">
        <f>W202-Baseline!W202</f>
        <v>3.8874139841007036</v>
      </c>
      <c r="X222" s="21">
        <f>X202-Baseline!X202</f>
        <v>4.008784984540263</v>
      </c>
      <c r="Y222" s="21">
        <f>Y202-Baseline!Y202</f>
        <v>4.1175779400919623</v>
      </c>
      <c r="Z222" s="21">
        <f>Z202-Baseline!Z202</f>
        <v>4.2146392391669991</v>
      </c>
      <c r="AA222" s="21">
        <f>AA202-Baseline!AA202</f>
        <v>4.3007685007959466</v>
      </c>
      <c r="AB222" s="21">
        <f>AB202-Baseline!AB202</f>
        <v>4.3767209870877437</v>
      </c>
      <c r="AC222" s="21">
        <f>AC202-Baseline!AC202</f>
        <v>4.4411085395257786</v>
      </c>
      <c r="AD222" s="21">
        <f>AD202-Baseline!AD202</f>
        <v>4.4135151764397094</v>
      </c>
      <c r="AE222" s="21">
        <f>AE202-Baseline!AE202</f>
        <v>4.3860766379641305</v>
      </c>
      <c r="AF222" s="21">
        <f>AF202-Baseline!AF202</f>
        <v>4.358658899016028</v>
      </c>
      <c r="AG222" s="21">
        <f>AG202-Baseline!AG202</f>
        <v>4.3312009748968308</v>
      </c>
      <c r="AH222" s="21">
        <f>AH202-Baseline!AH202</f>
        <v>4.3037326662031035</v>
      </c>
      <c r="AI222" s="21">
        <f>AI202-Baseline!AI202</f>
        <v>4.2764065258282962</v>
      </c>
      <c r="AJ222" s="21">
        <f>AJ202-Baseline!AJ202</f>
        <v>4.2696810822844782</v>
      </c>
      <c r="AK222" s="21">
        <f>AK202-Baseline!AK202</f>
        <v>4.2628878829883377</v>
      </c>
      <c r="AL222" s="21">
        <f>AL202-Baseline!AL202</f>
        <v>4.2560516367445089</v>
      </c>
      <c r="AM222" s="21">
        <f>AM202-Baseline!AM202</f>
        <v>4.24920105778736</v>
      </c>
      <c r="AN222" s="21">
        <f>AN202-Baseline!AN202</f>
        <v>4.2423561850513565</v>
      </c>
      <c r="AO222" s="21">
        <f>AO202-Baseline!AO202</f>
        <v>4.2355263362956634</v>
      </c>
      <c r="AP222" s="21">
        <f>AP202-Baseline!AP202</f>
        <v>4.228729246488097</v>
      </c>
      <c r="AQ222" s="21">
        <f>AQ202-Baseline!AQ202</f>
        <v>4.2219831251504658</v>
      </c>
      <c r="AR222" s="21">
        <f>AR202-Baseline!AR202</f>
        <v>4.2153041999078553</v>
      </c>
      <c r="AS222" s="21">
        <f>AS202-Baseline!AS202</f>
        <v>4.208707116613386</v>
      </c>
      <c r="AT222" s="21">
        <f>AT202-Baseline!AT202</f>
        <v>4.2022063784834529</v>
      </c>
      <c r="AU222" s="21">
        <f>AU202-Baseline!AU202</f>
        <v>4.195816923315455</v>
      </c>
      <c r="AV222" s="21">
        <f>AV202-Baseline!AV202</f>
        <v>4.1895529520771255</v>
      </c>
      <c r="AW222" s="21">
        <f>AW202-Baseline!AW202</f>
        <v>4.1834280460659024</v>
      </c>
      <c r="AX222" s="21">
        <f>AX202-Baseline!AX202</f>
        <v>4.177455423986224</v>
      </c>
      <c r="AY222" s="21">
        <f>AY202-Baseline!AY202</f>
        <v>4.1716480243284089</v>
      </c>
      <c r="AZ222" s="21">
        <f>AZ202-Baseline!AZ202</f>
        <v>4.1660184117520345</v>
      </c>
      <c r="BA222" s="21">
        <f>BA202-Baseline!BA202</f>
        <v>4.1605787973304018</v>
      </c>
      <c r="BB222" s="21">
        <f>BB202-Baseline!BB202</f>
        <v>4.1548583317588736</v>
      </c>
    </row>
    <row r="223" spans="1:54" outlineLevel="2">
      <c r="B223" s="19"/>
      <c r="C223" s="19"/>
      <c r="D223" s="19"/>
      <c r="E223" s="15"/>
    </row>
    <row r="224" spans="1:54" outlineLevel="2">
      <c r="A224" s="477" t="s">
        <v>503</v>
      </c>
      <c r="B224" s="150" t="s">
        <v>500</v>
      </c>
      <c r="C224" s="19"/>
      <c r="D224" s="135" t="s">
        <v>391</v>
      </c>
      <c r="E224" s="21">
        <f>E204-Baseline!E204</f>
        <v>-0.15023957712574543</v>
      </c>
      <c r="F224" s="21">
        <f>F204-Baseline!F204</f>
        <v>-0.45125944626107639</v>
      </c>
      <c r="G224" s="21">
        <f>G204-Baseline!G204</f>
        <v>-0.88418978263084114</v>
      </c>
      <c r="H224" s="21">
        <f>H204-Baseline!H204</f>
        <v>-1.4359599711664259</v>
      </c>
      <c r="I224" s="21">
        <f>I204-Baseline!I204</f>
        <v>-2.0850705754237424</v>
      </c>
      <c r="J224" s="21">
        <f>J204-Baseline!J204</f>
        <v>-2.6383132581266295</v>
      </c>
      <c r="K224" s="21">
        <f>K204-Baseline!K204</f>
        <v>-2.7991653549853481</v>
      </c>
      <c r="L224" s="21">
        <f>L204-Baseline!L204</f>
        <v>-2.589485587282411</v>
      </c>
      <c r="M224" s="21">
        <f>M204-Baseline!M204</f>
        <v>-2.0374654210501717</v>
      </c>
      <c r="N224" s="21">
        <f>N204-Baseline!N204</f>
        <v>-1.1770444126589723</v>
      </c>
      <c r="O224" s="21">
        <f>O204-Baseline!O204</f>
        <v>-2.5586106852472312E-2</v>
      </c>
      <c r="P224" s="21">
        <f>P204-Baseline!P204</f>
        <v>1.3934656228642552</v>
      </c>
      <c r="Q224" s="21">
        <f>Q204-Baseline!Q204</f>
        <v>3.0580879681065198</v>
      </c>
      <c r="R224" s="21">
        <f>R204-Baseline!R204</f>
        <v>4.9544088032994864</v>
      </c>
      <c r="S224" s="21">
        <f>S204-Baseline!S204</f>
        <v>7.0560780525681253</v>
      </c>
      <c r="T224" s="21">
        <f>T204-Baseline!T204</f>
        <v>9.3449047908286502</v>
      </c>
      <c r="U224" s="21">
        <f>U204-Baseline!U204</f>
        <v>11.80384076268399</v>
      </c>
      <c r="V224" s="21">
        <f>V204-Baseline!V204</f>
        <v>14.423167789372087</v>
      </c>
      <c r="W224" s="21">
        <f>W204-Baseline!W204</f>
        <v>17.181562493571846</v>
      </c>
      <c r="X224" s="21">
        <f>X204-Baseline!X204</f>
        <v>20.071042501671741</v>
      </c>
      <c r="Y224" s="21">
        <f>Y204-Baseline!Y204</f>
        <v>23.072434252181779</v>
      </c>
      <c r="Z224" s="21">
        <f>Z204-Baseline!Z204</f>
        <v>26.179292325690199</v>
      </c>
      <c r="AA224" s="21">
        <f>AA204-Baseline!AA204</f>
        <v>29.380006432556115</v>
      </c>
      <c r="AB224" s="21">
        <f>AB204-Baseline!AB204</f>
        <v>32.663746786422621</v>
      </c>
      <c r="AC224" s="21">
        <f>AC204-Baseline!AC204</f>
        <v>36.019186882725649</v>
      </c>
      <c r="AD224" s="21">
        <f>AD204-Baseline!AD204</f>
        <v>39.354310369637687</v>
      </c>
      <c r="AE224" s="21">
        <f>AE204-Baseline!AE204</f>
        <v>42.669675873371148</v>
      </c>
      <c r="AF224" s="21">
        <f>AF204-Baseline!AF204</f>
        <v>45.965162645695955</v>
      </c>
      <c r="AG224" s="21">
        <f>AG204-Baseline!AG204</f>
        <v>49.240734152358527</v>
      </c>
      <c r="AH224" s="21">
        <f>AH204-Baseline!AH204</f>
        <v>52.49644839101768</v>
      </c>
      <c r="AI224" s="21">
        <f>AI204-Baseline!AI204</f>
        <v>55.732482748042685</v>
      </c>
      <c r="AJ224" s="21">
        <f>AJ204-Baseline!AJ204</f>
        <v>58.96444706241175</v>
      </c>
      <c r="AK224" s="21">
        <f>AK204-Baseline!AK204</f>
        <v>62.192313376241941</v>
      </c>
      <c r="AL224" s="21">
        <f>AL204-Baseline!AL204</f>
        <v>65.416096463129634</v>
      </c>
      <c r="AM224" s="21">
        <f>AM204-Baseline!AM204</f>
        <v>68.635834274894819</v>
      </c>
      <c r="AN224" s="21">
        <f>AN204-Baseline!AN204</f>
        <v>71.851573576528381</v>
      </c>
      <c r="AO224" s="21">
        <f>AO204-Baseline!AO204</f>
        <v>75.063363807509404</v>
      </c>
      <c r="AP224" s="21">
        <f>AP204-Baseline!AP204</f>
        <v>78.27126723038532</v>
      </c>
      <c r="AQ224" s="21">
        <f>AQ204-Baseline!AQ204</f>
        <v>81.475360853722805</v>
      </c>
      <c r="AR224" s="21">
        <f>AR204-Baseline!AR204</f>
        <v>84.675731806584281</v>
      </c>
      <c r="AS224" s="21">
        <f>AS204-Baseline!AS204</f>
        <v>87.872476357299774</v>
      </c>
      <c r="AT224" s="21">
        <f>AT204-Baseline!AT204</f>
        <v>91.065700602434617</v>
      </c>
      <c r="AU224" s="21">
        <f>AU204-Baseline!AU204</f>
        <v>94.255521033371679</v>
      </c>
      <c r="AV224" s="21">
        <f>AV204-Baseline!AV204</f>
        <v>97.44206376792863</v>
      </c>
      <c r="AW224" s="21">
        <f>AW204-Baseline!AW204</f>
        <v>100.62546393342632</v>
      </c>
      <c r="AX224" s="21">
        <f>AX204-Baseline!AX204</f>
        <v>103.80586558161599</v>
      </c>
      <c r="AY224" s="21">
        <f>AY204-Baseline!AY204</f>
        <v>106.98342157334582</v>
      </c>
      <c r="AZ224" s="21">
        <f>AZ204-Baseline!AZ204</f>
        <v>110.15829329742428</v>
      </c>
      <c r="BA224" s="21">
        <f>BA204-Baseline!BA204</f>
        <v>113.33065042277849</v>
      </c>
      <c r="BB224" s="21">
        <f>BB204-Baseline!BB204</f>
        <v>116.50031226769124</v>
      </c>
    </row>
    <row r="225" spans="1:54" outlineLevel="2">
      <c r="A225" s="478"/>
      <c r="B225" s="150" t="s">
        <v>501</v>
      </c>
      <c r="C225" s="19"/>
      <c r="D225" s="135" t="s">
        <v>391</v>
      </c>
      <c r="E225" s="21">
        <f>E205-Baseline!E205</f>
        <v>-0.15023957712574543</v>
      </c>
      <c r="F225" s="21">
        <f>F205-Baseline!F205</f>
        <v>-0.70429426245198101</v>
      </c>
      <c r="G225" s="21">
        <f>G205-Baseline!G205</f>
        <v>-1.6385355835426196</v>
      </c>
      <c r="H225" s="21">
        <f>H205-Baseline!H205</f>
        <v>-2.9349546411618093</v>
      </c>
      <c r="I225" s="21">
        <f>I205-Baseline!I205</f>
        <v>-4.5735709329444205</v>
      </c>
      <c r="J225" s="21">
        <f>J205-Baseline!J205</f>
        <v>-6.358882837172132</v>
      </c>
      <c r="K225" s="21">
        <f>K205-Baseline!K205</f>
        <v>-7.738493712414197</v>
      </c>
      <c r="L225" s="21">
        <f>L205-Baseline!L205</f>
        <v>-8.7418047738988207</v>
      </c>
      <c r="M225" s="21">
        <f>M205-Baseline!M205</f>
        <v>-9.3964881504604989</v>
      </c>
      <c r="N225" s="21">
        <f>N205-Baseline!N205</f>
        <v>-9.7285770254368344</v>
      </c>
      <c r="O225" s="21">
        <f>O205-Baseline!O205</f>
        <v>-9.7625512412320745</v>
      </c>
      <c r="P225" s="21">
        <f>P205-Baseline!P205</f>
        <v>-9.5214187756128581</v>
      </c>
      <c r="Q225" s="21">
        <f>Q205-Baseline!Q205</f>
        <v>-9.026793388597639</v>
      </c>
      <c r="R225" s="21">
        <f>R205-Baseline!R205</f>
        <v>-8.2989683356974524</v>
      </c>
      <c r="S225" s="21">
        <f>S205-Baseline!S205</f>
        <v>-7.3572471625522553</v>
      </c>
      <c r="T225" s="21">
        <f>T205-Baseline!T205</f>
        <v>-6.2194860191642078</v>
      </c>
      <c r="U225" s="21">
        <f>U205-Baseline!U205</f>
        <v>-4.9024210329184825</v>
      </c>
      <c r="V225" s="21">
        <f>V205-Baseline!V205</f>
        <v>-3.4217287605417255</v>
      </c>
      <c r="W225" s="21">
        <f>W205-Baseline!W205</f>
        <v>-1.7920834798706551</v>
      </c>
      <c r="X225" s="21">
        <f>X205-Baseline!X205</f>
        <v>-2.7211728791598944E-2</v>
      </c>
      <c r="Y225" s="21">
        <f>Y205-Baseline!Y205</f>
        <v>1.8600558568626866</v>
      </c>
      <c r="Z225" s="21">
        <f>Z205-Baseline!Z205</f>
        <v>3.8577353083477419</v>
      </c>
      <c r="AA225" s="21">
        <f>AA205-Baseline!AA205</f>
        <v>5.9546425311426674</v>
      </c>
      <c r="AB225" s="21">
        <f>AB205-Baseline!AB205</f>
        <v>8.1403488970044009</v>
      </c>
      <c r="AC225" s="21">
        <f>AC205-Baseline!AC205</f>
        <v>10.404438629636729</v>
      </c>
      <c r="AD225" s="21">
        <f>AD205-Baseline!AD205</f>
        <v>12.654838843621519</v>
      </c>
      <c r="AE225" s="21">
        <f>AE205-Baseline!AE205</f>
        <v>14.8917472593497</v>
      </c>
      <c r="AF225" s="21">
        <f>AF205-Baseline!AF205</f>
        <v>17.115314147593381</v>
      </c>
      <c r="AG225" s="21">
        <f>AG205-Baseline!AG205</f>
        <v>19.325666690122603</v>
      </c>
      <c r="AH225" s="21">
        <f>AH205-Baseline!AH205</f>
        <v>21.522939381785818</v>
      </c>
      <c r="AI225" s="21">
        <f>AI205-Baseline!AI205</f>
        <v>23.70731496194594</v>
      </c>
      <c r="AJ225" s="21">
        <f>AJ205-Baseline!AJ205</f>
        <v>25.889376030403355</v>
      </c>
      <c r="AK225" s="21">
        <f>AK205-Baseline!AK205</f>
        <v>28.069210292164712</v>
      </c>
      <c r="AL225" s="21">
        <f>AL205-Baseline!AL205</f>
        <v>30.246912873889414</v>
      </c>
      <c r="AM225" s="21">
        <f>AM205-Baseline!AM205</f>
        <v>32.422587712690188</v>
      </c>
      <c r="AN225" s="21">
        <f>AN205-Baseline!AN205</f>
        <v>34.596344679221716</v>
      </c>
      <c r="AO225" s="21">
        <f>AO205-Baseline!AO205</f>
        <v>36.768296033760066</v>
      </c>
      <c r="AP225" s="21">
        <f>AP205-Baseline!AP205</f>
        <v>38.938559276343085</v>
      </c>
      <c r="AQ225" s="21">
        <f>AQ205-Baseline!AQ205</f>
        <v>41.107257329694903</v>
      </c>
      <c r="AR225" s="21">
        <f>AR205-Baseline!AR205</f>
        <v>43.274517926817339</v>
      </c>
      <c r="AS225" s="21">
        <f>AS205-Baseline!AS205</f>
        <v>45.440473091294507</v>
      </c>
      <c r="AT225" s="21">
        <f>AT205-Baseline!AT205</f>
        <v>47.605259121670201</v>
      </c>
      <c r="AU225" s="21">
        <f>AU205-Baseline!AU205</f>
        <v>49.769016793187689</v>
      </c>
      <c r="AV225" s="21">
        <f>AV205-Baseline!AV205</f>
        <v>51.931891123569585</v>
      </c>
      <c r="AW225" s="21">
        <f>AW205-Baseline!AW205</f>
        <v>54.094031204503949</v>
      </c>
      <c r="AX225" s="21">
        <f>AX205-Baseline!AX205</f>
        <v>56.255590109647869</v>
      </c>
      <c r="AY225" s="21">
        <f>AY205-Baseline!AY205</f>
        <v>58.416724830110752</v>
      </c>
      <c r="AZ225" s="21">
        <f>AZ205-Baseline!AZ205</f>
        <v>60.577596172022481</v>
      </c>
      <c r="BA225" s="21">
        <f>BA205-Baseline!BA205</f>
        <v>62.738368702145976</v>
      </c>
      <c r="BB225" s="21">
        <f>BB205-Baseline!BB205</f>
        <v>64.898979557101256</v>
      </c>
    </row>
    <row r="226" spans="1:54" outlineLevel="2">
      <c r="A226" s="479"/>
      <c r="B226" s="150" t="s">
        <v>502</v>
      </c>
      <c r="C226" s="19"/>
      <c r="D226" s="135" t="s">
        <v>391</v>
      </c>
      <c r="E226" s="21">
        <f>E206-Baseline!E206</f>
        <v>-0.15023957712574543</v>
      </c>
      <c r="F226" s="21">
        <f>F206-Baseline!F206</f>
        <v>-0.19917684034697913</v>
      </c>
      <c r="G226" s="21">
        <f>G206-Baseline!G206</f>
        <v>-0.13022965843614998</v>
      </c>
      <c r="H226" s="21">
        <f>H206-Baseline!H206</f>
        <v>6.771719496850892E-2</v>
      </c>
      <c r="I226" s="21">
        <f>I206-Baseline!I206</f>
        <v>0.40790264386231456</v>
      </c>
      <c r="J226" s="21">
        <f>J206-Baseline!J206</f>
        <v>1.0792382758522194</v>
      </c>
      <c r="K226" s="21">
        <f>K206-Baseline!K206</f>
        <v>2.1396726656262786</v>
      </c>
      <c r="L226" s="21">
        <f>L206-Baseline!L206</f>
        <v>3.5600563441563509</v>
      </c>
      <c r="M226" s="21">
        <f>M206-Baseline!M206</f>
        <v>5.3129683369962208</v>
      </c>
      <c r="N226" s="21">
        <f>N206-Baseline!N206</f>
        <v>7.3726260573222362</v>
      </c>
      <c r="O226" s="21">
        <f>O206-Baseline!O206</f>
        <v>9.714799738168324</v>
      </c>
      <c r="P226" s="21">
        <f>P206-Baseline!P206</f>
        <v>12.316730998539697</v>
      </c>
      <c r="Q226" s="21">
        <f>Q206-Baseline!Q206</f>
        <v>15.157055214961474</v>
      </c>
      <c r="R226" s="21">
        <f>R206-Baseline!R206</f>
        <v>18.215727859243771</v>
      </c>
      <c r="S226" s="21">
        <f>S206-Baseline!S206</f>
        <v>21.473172585412158</v>
      </c>
      <c r="T226" s="21">
        <f>T206-Baseline!T206</f>
        <v>24.911787828100501</v>
      </c>
      <c r="U226" s="21">
        <f>U206-Baseline!U206</f>
        <v>28.515091573474365</v>
      </c>
      <c r="V226" s="21">
        <f>V206-Baseline!V206</f>
        <v>32.26766093544461</v>
      </c>
      <c r="W226" s="21">
        <f>W206-Baseline!W206</f>
        <v>36.155074919545314</v>
      </c>
      <c r="X226" s="21">
        <f>X206-Baseline!X206</f>
        <v>40.163859904085484</v>
      </c>
      <c r="Y226" s="21">
        <f>Y206-Baseline!Y206</f>
        <v>44.28143784417739</v>
      </c>
      <c r="Z226" s="21">
        <f>Z206-Baseline!Z206</f>
        <v>48.496077083344289</v>
      </c>
      <c r="AA226" s="21">
        <f>AA206-Baseline!AA206</f>
        <v>52.796845584140215</v>
      </c>
      <c r="AB226" s="21">
        <f>AB206-Baseline!AB206</f>
        <v>57.17356657122798</v>
      </c>
      <c r="AC226" s="21">
        <f>AC206-Baseline!AC206</f>
        <v>61.614675110753637</v>
      </c>
      <c r="AD226" s="21">
        <f>AD206-Baseline!AD206</f>
        <v>66.028190287193411</v>
      </c>
      <c r="AE226" s="21">
        <f>AE206-Baseline!AE206</f>
        <v>70.414266925157563</v>
      </c>
      <c r="AF226" s="21">
        <f>AF206-Baseline!AF206</f>
        <v>74.772925824173626</v>
      </c>
      <c r="AG226" s="21">
        <f>AG206-Baseline!AG206</f>
        <v>79.104126799070627</v>
      </c>
      <c r="AH226" s="21">
        <f>AH206-Baseline!AH206</f>
        <v>83.407859465273759</v>
      </c>
      <c r="AI226" s="21">
        <f>AI206-Baseline!AI206</f>
        <v>87.684265991102166</v>
      </c>
      <c r="AJ226" s="21">
        <f>AJ206-Baseline!AJ206</f>
        <v>91.953947073386644</v>
      </c>
      <c r="AK226" s="21">
        <f>AK206-Baseline!AK206</f>
        <v>96.216834956375124</v>
      </c>
      <c r="AL226" s="21">
        <f>AL206-Baseline!AL206</f>
        <v>100.47288659311971</v>
      </c>
      <c r="AM226" s="21">
        <f>AM206-Baseline!AM206</f>
        <v>104.72208765090704</v>
      </c>
      <c r="AN226" s="21">
        <f>AN206-Baseline!AN206</f>
        <v>108.96444383595826</v>
      </c>
      <c r="AO226" s="21">
        <f>AO206-Baseline!AO206</f>
        <v>113.19997017225387</v>
      </c>
      <c r="AP226" s="21">
        <f>AP206-Baseline!AP206</f>
        <v>117.42869941874187</v>
      </c>
      <c r="AQ226" s="21">
        <f>AQ206-Baseline!AQ206</f>
        <v>121.65068254389234</v>
      </c>
      <c r="AR226" s="21">
        <f>AR206-Baseline!AR206</f>
        <v>125.86598674380025</v>
      </c>
      <c r="AS226" s="21">
        <f>AS206-Baseline!AS206</f>
        <v>130.07469386041362</v>
      </c>
      <c r="AT226" s="21">
        <f>AT206-Baseline!AT206</f>
        <v>134.27690023889704</v>
      </c>
      <c r="AU226" s="21">
        <f>AU206-Baseline!AU206</f>
        <v>138.47271716221258</v>
      </c>
      <c r="AV226" s="21">
        <f>AV206-Baseline!AV206</f>
        <v>142.66227011428987</v>
      </c>
      <c r="AW226" s="21">
        <f>AW206-Baseline!AW206</f>
        <v>146.84569816035582</v>
      </c>
      <c r="AX226" s="21">
        <f>AX206-Baseline!AX206</f>
        <v>151.02315358434203</v>
      </c>
      <c r="AY226" s="21">
        <f>AY206-Baseline!AY206</f>
        <v>155.19480160867033</v>
      </c>
      <c r="AZ226" s="21">
        <f>AZ206-Baseline!AZ206</f>
        <v>159.36082002042235</v>
      </c>
      <c r="BA226" s="21">
        <f>BA206-Baseline!BA206</f>
        <v>163.5213988177527</v>
      </c>
      <c r="BB226" s="21">
        <f>BB206-Baseline!BB206</f>
        <v>167.67625714951146</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7">
    <mergeCell ref="AS51:AW51"/>
    <mergeCell ref="AX51:BB51"/>
    <mergeCell ref="E51:I51"/>
    <mergeCell ref="J51:N51"/>
    <mergeCell ref="O51:S51"/>
    <mergeCell ref="T51:X51"/>
    <mergeCell ref="Y51:AC51"/>
    <mergeCell ref="AD51:AH51"/>
    <mergeCell ref="AI51:AM51"/>
    <mergeCell ref="AN51:AR51"/>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D32:G32"/>
    <mergeCell ref="D33:G33"/>
    <mergeCell ref="D34:G34"/>
    <mergeCell ref="D35:G35"/>
    <mergeCell ref="D36:G36"/>
    <mergeCell ref="D37:G37"/>
    <mergeCell ref="D38:G38"/>
    <mergeCell ref="D39:G39"/>
    <mergeCell ref="D40:G40"/>
    <mergeCell ref="A220:A222"/>
    <mergeCell ref="A224:A226"/>
    <mergeCell ref="A190:A198"/>
    <mergeCell ref="A200:A202"/>
    <mergeCell ref="A143:A154"/>
    <mergeCell ref="A158:A169"/>
    <mergeCell ref="A172:A174"/>
    <mergeCell ref="A176:A178"/>
    <mergeCell ref="A186:A187"/>
    <mergeCell ref="A204:A206"/>
    <mergeCell ref="A210:A218"/>
    <mergeCell ref="A54:A64"/>
    <mergeCell ref="A66:A71"/>
    <mergeCell ref="A75:A77"/>
  </mergeCells>
  <dataValidations count="1">
    <dataValidation type="list" allowBlank="1" showInputMessage="1" showErrorMessage="1" sqref="B7" xr:uid="{6AF26F49-5F98-44C1-8EA2-67B876F29B7B}">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C58:C63</xm:sqref>
        </x14:dataValidation>
        <x14:dataValidation type="list" allowBlank="1" showInputMessage="1" showErrorMessage="1" xr:uid="{0096F467-43C8-43D6-AAB6-58DEABB2423A}">
          <x14:formula1>
            <xm:f>'Fixed Data'!$A$55:$A$78</xm:f>
          </x14:formula1>
          <xm:sqref>B58:B63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7"/>
  <sheetViews>
    <sheetView topLeftCell="B1" workbookViewId="0">
      <selection activeCell="L21" sqref="L21"/>
    </sheetView>
  </sheetViews>
  <sheetFormatPr defaultRowHeight="13.5"/>
  <cols>
    <col min="1" max="1" width="22" customWidth="1"/>
  </cols>
  <sheetData>
    <row r="1" spans="1:19">
      <c r="A1" s="4" t="s">
        <v>509</v>
      </c>
    </row>
    <row r="2" spans="1:19">
      <c r="A2" s="475" t="s">
        <v>510</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5" spans="1:19" ht="14" thickBot="1"/>
    <row r="6" spans="1:19" ht="16.5" customHeight="1" thickBot="1">
      <c r="F6" s="4" t="s">
        <v>577</v>
      </c>
      <c r="G6" s="480" t="s">
        <v>567</v>
      </c>
      <c r="H6" s="480"/>
      <c r="I6" s="480"/>
      <c r="J6" s="480"/>
      <c r="K6" s="480"/>
      <c r="L6" s="480" t="s">
        <v>578</v>
      </c>
      <c r="M6" s="480"/>
      <c r="N6" s="480"/>
      <c r="O6" s="480"/>
      <c r="P6" s="480"/>
    </row>
    <row r="7" spans="1:19" ht="14.5">
      <c r="G7" s="316">
        <v>2027</v>
      </c>
      <c r="H7" s="317">
        <v>2028</v>
      </c>
      <c r="I7" s="317">
        <v>2029</v>
      </c>
      <c r="J7" s="317">
        <v>2030</v>
      </c>
      <c r="K7" s="320">
        <v>2031</v>
      </c>
      <c r="L7" s="316">
        <v>2027</v>
      </c>
      <c r="M7" s="317">
        <v>2028</v>
      </c>
      <c r="N7" s="317">
        <v>2029</v>
      </c>
      <c r="O7" s="317">
        <v>2030</v>
      </c>
      <c r="P7" s="320">
        <v>2031</v>
      </c>
    </row>
    <row r="8" spans="1:19">
      <c r="A8" s="319" t="s">
        <v>568</v>
      </c>
      <c r="B8" s="319" t="s">
        <v>569</v>
      </c>
      <c r="C8" s="319" t="s">
        <v>570</v>
      </c>
      <c r="D8" s="319" t="s">
        <v>571</v>
      </c>
      <c r="E8" s="319" t="s">
        <v>579</v>
      </c>
      <c r="F8" s="319" t="s">
        <v>391</v>
      </c>
      <c r="G8" s="319">
        <v>7.0648080714430241</v>
      </c>
      <c r="H8" s="319">
        <v>7.4682257211738978</v>
      </c>
      <c r="I8" s="319">
        <v>7.9298661016839249</v>
      </c>
      <c r="J8" s="319">
        <v>8.3992057342572366</v>
      </c>
      <c r="K8" s="319">
        <v>8.8134552289692181</v>
      </c>
      <c r="L8" s="331">
        <f t="shared" ref="L8:O9" si="0">SUM(G8)/SUM(G10)</f>
        <v>0.25340057645061065</v>
      </c>
      <c r="M8" s="331">
        <f t="shared" si="0"/>
        <v>0.26787036302632355</v>
      </c>
      <c r="N8" s="331">
        <f t="shared" si="0"/>
        <v>0.28442848284375633</v>
      </c>
      <c r="O8" s="331">
        <f t="shared" si="0"/>
        <v>0.3012627594783801</v>
      </c>
      <c r="P8" s="331">
        <f>SUM(K8)/SUM(K10)</f>
        <v>0.31612106273203799</v>
      </c>
    </row>
    <row r="9" spans="1:19">
      <c r="B9" s="319" t="s">
        <v>308</v>
      </c>
      <c r="C9" s="319" t="s">
        <v>573</v>
      </c>
      <c r="D9" s="319" t="s">
        <v>571</v>
      </c>
      <c r="E9" s="319" t="s">
        <v>579</v>
      </c>
      <c r="F9" s="319" t="s">
        <v>391</v>
      </c>
      <c r="G9" s="319">
        <v>0.69812729934012863</v>
      </c>
      <c r="H9" s="319">
        <v>0.77226473594161138</v>
      </c>
      <c r="I9" s="319">
        <v>0.85506398999796218</v>
      </c>
      <c r="J9" s="319">
        <v>0.93807015404825478</v>
      </c>
      <c r="K9" s="319">
        <v>1.0163056726172841</v>
      </c>
      <c r="L9" s="331">
        <f t="shared" si="0"/>
        <v>4.7761444312199262E-4</v>
      </c>
      <c r="M9" s="331">
        <f t="shared" si="0"/>
        <v>5.283345775879822E-4</v>
      </c>
      <c r="N9" s="331">
        <f t="shared" si="0"/>
        <v>5.8498057847409461E-4</v>
      </c>
      <c r="O9" s="331">
        <f t="shared" si="0"/>
        <v>6.4176813406180151E-4</v>
      </c>
      <c r="P9" s="331">
        <f>SUM(K9)/SUM(K11)</f>
        <v>6.9529191642789148E-4</v>
      </c>
    </row>
    <row r="10" spans="1:19">
      <c r="A10" s="319" t="s">
        <v>568</v>
      </c>
      <c r="B10" s="319" t="s">
        <v>568</v>
      </c>
      <c r="C10" s="319" t="s">
        <v>570</v>
      </c>
      <c r="D10" s="319" t="s">
        <v>574</v>
      </c>
      <c r="E10" s="319"/>
      <c r="F10" s="319" t="s">
        <v>575</v>
      </c>
      <c r="G10" s="321">
        <v>27.879999999999995</v>
      </c>
      <c r="H10" s="321">
        <v>27.879999999999992</v>
      </c>
      <c r="I10" s="321">
        <v>27.879999999999995</v>
      </c>
      <c r="J10" s="321">
        <v>27.879999999999995</v>
      </c>
      <c r="K10" s="321">
        <v>27.879999999999995</v>
      </c>
    </row>
    <row r="11" spans="1:19">
      <c r="B11" s="319" t="s">
        <v>308</v>
      </c>
      <c r="C11" s="319" t="s">
        <v>573</v>
      </c>
      <c r="D11" s="319" t="s">
        <v>574</v>
      </c>
      <c r="E11" s="319"/>
      <c r="F11" s="319" t="s">
        <v>575</v>
      </c>
      <c r="G11" s="321">
        <v>1461.6963732853708</v>
      </c>
      <c r="H11" s="321">
        <v>1461.6963732853696</v>
      </c>
      <c r="I11" s="321">
        <v>1461.6963732853706</v>
      </c>
      <c r="J11" s="321">
        <v>1461.6963732853706</v>
      </c>
      <c r="K11" s="321">
        <v>1461.6963732853708</v>
      </c>
    </row>
    <row r="12" spans="1:19" ht="14" thickBot="1"/>
    <row r="13" spans="1:19" ht="16" thickBot="1">
      <c r="F13" s="4" t="s">
        <v>581</v>
      </c>
      <c r="G13" s="480" t="s">
        <v>567</v>
      </c>
      <c r="H13" s="480"/>
      <c r="I13" s="480"/>
      <c r="J13" s="480"/>
      <c r="K13" s="480"/>
    </row>
    <row r="14" spans="1:19" ht="14.5">
      <c r="G14" s="316">
        <v>2027</v>
      </c>
      <c r="H14" s="317">
        <v>2028</v>
      </c>
      <c r="I14" s="317">
        <v>2029</v>
      </c>
      <c r="J14" s="317">
        <v>2030</v>
      </c>
      <c r="K14" s="320">
        <v>2031</v>
      </c>
    </row>
    <row r="15" spans="1:19">
      <c r="A15" s="319" t="s">
        <v>568</v>
      </c>
      <c r="B15" s="319" t="s">
        <v>569</v>
      </c>
      <c r="C15" s="319" t="s">
        <v>570</v>
      </c>
      <c r="D15" s="319" t="s">
        <v>571</v>
      </c>
      <c r="E15" s="319" t="s">
        <v>579</v>
      </c>
      <c r="F15" s="319" t="s">
        <v>391</v>
      </c>
      <c r="G15" s="332">
        <f>G17*L8*1.154</f>
        <v>7.3375096630007182</v>
      </c>
      <c r="H15" s="332">
        <f>H17*M8*1.154</f>
        <v>7.7564992340112058</v>
      </c>
      <c r="I15" s="332">
        <f>I17*N8*1.154</f>
        <v>8.2359589332089183</v>
      </c>
      <c r="J15" s="332">
        <f>J17*O8*1.154</f>
        <v>8.7234150755995579</v>
      </c>
      <c r="K15" s="332">
        <f>K17*P8*1.154</f>
        <v>9.1536546008074229</v>
      </c>
      <c r="L15" s="333"/>
      <c r="M15" s="334" t="s">
        <v>582</v>
      </c>
    </row>
    <row r="16" spans="1:19">
      <c r="B16" s="319" t="s">
        <v>308</v>
      </c>
      <c r="C16" s="319" t="s">
        <v>573</v>
      </c>
      <c r="D16" s="319" t="s">
        <v>571</v>
      </c>
      <c r="E16" s="319" t="s">
        <v>579</v>
      </c>
      <c r="F16" s="319" t="s">
        <v>391</v>
      </c>
      <c r="G16" s="322">
        <f>G18*L9</f>
        <v>0.62825403848266914</v>
      </c>
      <c r="H16" s="322">
        <f>H18*M9</f>
        <v>0.69497130335923185</v>
      </c>
      <c r="I16" s="322">
        <f>I18*N9</f>
        <v>0.76948345292482412</v>
      </c>
      <c r="J16" s="322">
        <f>J18*O9</f>
        <v>0.84418180354489381</v>
      </c>
      <c r="K16" s="322">
        <f>K18*P9</f>
        <v>0.91458698686924855</v>
      </c>
    </row>
    <row r="17" spans="1:19">
      <c r="A17" s="319" t="s">
        <v>568</v>
      </c>
      <c r="B17" s="319" t="s">
        <v>568</v>
      </c>
      <c r="C17" s="319" t="s">
        <v>570</v>
      </c>
      <c r="D17" s="319" t="s">
        <v>574</v>
      </c>
      <c r="E17" s="319"/>
      <c r="F17" s="319" t="s">
        <v>575</v>
      </c>
      <c r="G17" s="321">
        <v>25.091999999999977</v>
      </c>
      <c r="H17" s="321">
        <v>25.091999999999977</v>
      </c>
      <c r="I17" s="321">
        <v>25.091999999999977</v>
      </c>
      <c r="J17" s="321">
        <v>25.091999999999977</v>
      </c>
      <c r="K17" s="321">
        <v>25.091999999999977</v>
      </c>
    </row>
    <row r="18" spans="1:19">
      <c r="B18" s="319" t="s">
        <v>308</v>
      </c>
      <c r="C18" s="319" t="s">
        <v>573</v>
      </c>
      <c r="D18" s="319" t="s">
        <v>574</v>
      </c>
      <c r="E18" s="319"/>
      <c r="F18" s="319" t="s">
        <v>575</v>
      </c>
      <c r="G18" s="321">
        <f>6577/5</f>
        <v>1315.4</v>
      </c>
      <c r="H18" s="321">
        <f>6577/5</f>
        <v>1315.4</v>
      </c>
      <c r="I18" s="321">
        <f>6577/5</f>
        <v>1315.4</v>
      </c>
      <c r="J18" s="321">
        <f>6577/5</f>
        <v>1315.4</v>
      </c>
      <c r="K18" s="321">
        <f>6577/5</f>
        <v>1315.4</v>
      </c>
    </row>
    <row r="19" spans="1:19">
      <c r="B19" s="4"/>
      <c r="C19" s="4"/>
      <c r="D19" s="4"/>
      <c r="E19" s="4"/>
      <c r="F19" s="4"/>
    </row>
    <row r="20" spans="1:19">
      <c r="A20" s="4" t="s">
        <v>511</v>
      </c>
      <c r="B20" s="4"/>
      <c r="C20" s="4"/>
      <c r="D20" s="4"/>
      <c r="E20" s="4"/>
      <c r="F20" s="4"/>
    </row>
    <row r="21" spans="1:19">
      <c r="B21" s="4"/>
      <c r="C21" s="4"/>
      <c r="D21" s="4"/>
      <c r="E21" s="4"/>
      <c r="F21" s="4"/>
    </row>
    <row r="22" spans="1:19">
      <c r="A22" s="4" t="s">
        <v>512</v>
      </c>
    </row>
    <row r="23" spans="1:19" ht="13.5" customHeight="1">
      <c r="A23" s="475" t="s">
        <v>513</v>
      </c>
      <c r="B23" s="475"/>
      <c r="C23" s="475"/>
      <c r="D23" s="475"/>
      <c r="E23" s="475"/>
      <c r="F23" s="475"/>
      <c r="G23" s="475"/>
      <c r="H23" s="475"/>
      <c r="I23" s="475"/>
      <c r="J23" s="475"/>
      <c r="K23" s="475"/>
      <c r="L23" s="475"/>
      <c r="M23" s="475"/>
      <c r="N23" s="475"/>
      <c r="O23" s="475"/>
      <c r="P23" s="475"/>
      <c r="Q23" s="475"/>
      <c r="R23" s="475"/>
      <c r="S23" s="475"/>
    </row>
    <row r="24" spans="1:19" ht="25.5" customHeight="1">
      <c r="A24" s="475"/>
      <c r="B24" s="475"/>
      <c r="C24" s="475"/>
      <c r="D24" s="475"/>
      <c r="E24" s="475"/>
      <c r="F24" s="475"/>
      <c r="G24" s="475"/>
      <c r="H24" s="475"/>
      <c r="I24" s="475"/>
      <c r="J24" s="475"/>
      <c r="K24" s="475"/>
      <c r="L24" s="475"/>
      <c r="M24" s="475"/>
      <c r="N24" s="475"/>
      <c r="O24" s="475"/>
      <c r="P24" s="475"/>
      <c r="Q24" s="475"/>
      <c r="R24" s="475"/>
      <c r="S24" s="475"/>
    </row>
    <row r="26" spans="1:19">
      <c r="A26" s="158" t="s">
        <v>494</v>
      </c>
      <c r="B26" s="476" t="s">
        <v>514</v>
      </c>
      <c r="C26" s="476"/>
      <c r="D26" s="476"/>
      <c r="E26" s="476"/>
      <c r="F26" s="476"/>
      <c r="G26" s="476"/>
      <c r="H26" s="476"/>
      <c r="I26" s="476"/>
      <c r="J26" s="476"/>
      <c r="K26" s="476"/>
      <c r="L26" s="476"/>
      <c r="M26" s="476"/>
      <c r="N26" s="476"/>
      <c r="O26" s="476"/>
      <c r="P26" s="476"/>
      <c r="Q26" s="476"/>
      <c r="R26" s="476"/>
      <c r="S26" s="476"/>
    </row>
    <row r="27" spans="1:19">
      <c r="A27" s="158" t="s">
        <v>495</v>
      </c>
      <c r="B27" s="476" t="s">
        <v>515</v>
      </c>
      <c r="C27" s="476"/>
      <c r="D27" s="476"/>
      <c r="E27" s="476"/>
      <c r="F27" s="476"/>
      <c r="G27" s="476"/>
      <c r="H27" s="476"/>
      <c r="I27" s="476"/>
      <c r="J27" s="476"/>
      <c r="K27" s="476"/>
      <c r="L27" s="476"/>
      <c r="M27" s="476"/>
      <c r="N27" s="476"/>
      <c r="O27" s="476"/>
      <c r="P27" s="476"/>
      <c r="Q27" s="476"/>
      <c r="R27" s="476"/>
      <c r="S27" s="476"/>
    </row>
    <row r="28" spans="1:19">
      <c r="A28" s="159" t="s">
        <v>397</v>
      </c>
      <c r="B28" s="476" t="s">
        <v>516</v>
      </c>
      <c r="C28" s="476"/>
      <c r="D28" s="476"/>
      <c r="E28" s="476"/>
      <c r="F28" s="476"/>
      <c r="G28" s="476"/>
      <c r="H28" s="476"/>
      <c r="I28" s="476"/>
      <c r="J28" s="476"/>
      <c r="K28" s="476"/>
      <c r="L28" s="476"/>
      <c r="M28" s="476"/>
      <c r="N28" s="476"/>
      <c r="O28" s="476"/>
      <c r="P28" s="476"/>
      <c r="Q28" s="476"/>
      <c r="R28" s="476"/>
      <c r="S28" s="476"/>
    </row>
    <row r="29" spans="1:19">
      <c r="A29" s="159" t="s">
        <v>473</v>
      </c>
      <c r="B29" s="476" t="s">
        <v>516</v>
      </c>
      <c r="C29" s="476"/>
      <c r="D29" s="476"/>
      <c r="E29" s="476"/>
      <c r="F29" s="476"/>
      <c r="G29" s="476"/>
      <c r="H29" s="476"/>
      <c r="I29" s="476"/>
      <c r="J29" s="476"/>
      <c r="K29" s="476"/>
      <c r="L29" s="476"/>
      <c r="M29" s="476"/>
      <c r="N29" s="476"/>
      <c r="O29" s="476"/>
      <c r="P29" s="476"/>
      <c r="Q29" s="476"/>
      <c r="R29" s="476"/>
      <c r="S29" s="476"/>
    </row>
    <row r="30" spans="1:19">
      <c r="A30" s="159" t="s">
        <v>474</v>
      </c>
      <c r="B30" s="476" t="s">
        <v>516</v>
      </c>
      <c r="C30" s="476"/>
      <c r="D30" s="476"/>
      <c r="E30" s="476"/>
      <c r="F30" s="476"/>
      <c r="G30" s="476"/>
      <c r="H30" s="476"/>
      <c r="I30" s="476"/>
      <c r="J30" s="476"/>
      <c r="K30" s="476"/>
      <c r="L30" s="476"/>
      <c r="M30" s="476"/>
      <c r="N30" s="476"/>
      <c r="O30" s="476"/>
      <c r="P30" s="476"/>
      <c r="Q30" s="476"/>
      <c r="R30" s="476"/>
      <c r="S30" s="476"/>
    </row>
    <row r="34" spans="1:1">
      <c r="A34" s="4" t="s">
        <v>517</v>
      </c>
    </row>
    <row r="35" spans="1:1">
      <c r="A35" t="s">
        <v>518</v>
      </c>
    </row>
    <row r="37" spans="1:1">
      <c r="A37" s="4" t="s">
        <v>519</v>
      </c>
    </row>
  </sheetData>
  <mergeCells count="10">
    <mergeCell ref="B29:S29"/>
    <mergeCell ref="B30:S30"/>
    <mergeCell ref="A2:S4"/>
    <mergeCell ref="A23:S24"/>
    <mergeCell ref="B26:S26"/>
    <mergeCell ref="B27:S27"/>
    <mergeCell ref="B28:S28"/>
    <mergeCell ref="G6:K6"/>
    <mergeCell ref="L6:P6"/>
    <mergeCell ref="G13:K13"/>
  </mergeCell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topLeftCell="A145" zoomScale="70" zoomScaleNormal="70" workbookViewId="0">
      <selection activeCell="C150" sqref="C150: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0" t="s">
        <v>344</v>
      </c>
      <c r="J2" s="441"/>
      <c r="K2" s="441"/>
      <c r="L2" s="441"/>
      <c r="M2" s="441"/>
      <c r="N2" s="441"/>
      <c r="O2" s="441"/>
      <c r="P2" s="441"/>
      <c r="Q2" s="441"/>
      <c r="R2" s="441"/>
      <c r="S2" s="441"/>
      <c r="T2" s="441"/>
      <c r="U2" s="442"/>
    </row>
    <row r="3" spans="1:21" ht="13.5" customHeight="1" outlineLevel="1" thickBot="1">
      <c r="A3" s="3"/>
      <c r="B3" s="7"/>
      <c r="F3" s="24"/>
      <c r="G3" s="10"/>
      <c r="I3" s="443" t="s">
        <v>345</v>
      </c>
      <c r="J3" s="444"/>
      <c r="K3" s="444"/>
      <c r="L3" s="444"/>
      <c r="M3" s="444"/>
      <c r="N3" s="445"/>
      <c r="O3" s="1"/>
      <c r="P3" s="449" t="s">
        <v>346</v>
      </c>
      <c r="Q3" s="450"/>
      <c r="R3" s="450"/>
      <c r="S3" s="450"/>
      <c r="T3" s="450"/>
      <c r="U3" s="451"/>
    </row>
    <row r="4" spans="1:21" ht="56.25" customHeight="1" outlineLevel="1">
      <c r="A4" s="31" t="s">
        <v>163</v>
      </c>
      <c r="B4" s="327" t="s">
        <v>179</v>
      </c>
      <c r="E4" s="53" t="s">
        <v>347</v>
      </c>
      <c r="F4" s="91">
        <v>45632</v>
      </c>
      <c r="G4" s="28"/>
      <c r="H4" s="10"/>
      <c r="I4" s="446"/>
      <c r="J4" s="447"/>
      <c r="K4" s="447"/>
      <c r="L4" s="447"/>
      <c r="M4" s="447"/>
      <c r="N4" s="448"/>
      <c r="P4" s="452"/>
      <c r="Q4" s="453"/>
      <c r="R4" s="453"/>
      <c r="S4" s="453"/>
      <c r="T4" s="453"/>
      <c r="U4" s="454"/>
    </row>
    <row r="5" spans="1:21" outlineLevel="1">
      <c r="A5" s="13" t="s">
        <v>348</v>
      </c>
      <c r="B5" s="88" t="s">
        <v>349</v>
      </c>
      <c r="E5" s="14"/>
      <c r="H5" s="10"/>
      <c r="I5" s="455" t="s">
        <v>180</v>
      </c>
      <c r="J5" s="456"/>
      <c r="K5" s="456"/>
      <c r="L5" s="456"/>
      <c r="M5" s="456"/>
      <c r="N5" s="457"/>
      <c r="P5" s="455" t="s">
        <v>576</v>
      </c>
      <c r="Q5" s="467"/>
      <c r="R5" s="467"/>
      <c r="S5" s="467"/>
      <c r="T5" s="467"/>
      <c r="U5" s="468"/>
    </row>
    <row r="6" spans="1:21" outlineLevel="1">
      <c r="A6" s="13" t="s">
        <v>351</v>
      </c>
      <c r="B6" s="88" t="s">
        <v>352</v>
      </c>
      <c r="E6" s="53" t="s">
        <v>353</v>
      </c>
      <c r="F6" s="90" t="s">
        <v>354</v>
      </c>
      <c r="H6" s="10"/>
      <c r="I6" s="458"/>
      <c r="J6" s="459"/>
      <c r="K6" s="459"/>
      <c r="L6" s="459"/>
      <c r="M6" s="459"/>
      <c r="N6" s="460"/>
      <c r="P6" s="469"/>
      <c r="Q6" s="470"/>
      <c r="R6" s="470"/>
      <c r="S6" s="470"/>
      <c r="T6" s="470"/>
      <c r="U6" s="471"/>
    </row>
    <row r="7" spans="1:21" outlineLevel="1">
      <c r="A7" s="13" t="s">
        <v>355</v>
      </c>
      <c r="B7" s="88" t="s">
        <v>356</v>
      </c>
      <c r="E7" s="14"/>
      <c r="H7" s="10"/>
      <c r="I7" s="458"/>
      <c r="J7" s="459"/>
      <c r="K7" s="459"/>
      <c r="L7" s="459"/>
      <c r="M7" s="459"/>
      <c r="N7" s="460"/>
      <c r="P7" s="469"/>
      <c r="Q7" s="470"/>
      <c r="R7" s="470"/>
      <c r="S7" s="470"/>
      <c r="T7" s="470"/>
      <c r="U7" s="471"/>
    </row>
    <row r="8" spans="1:21" ht="41" outlineLevel="1" thickBot="1">
      <c r="A8" s="34" t="s">
        <v>357</v>
      </c>
      <c r="B8" s="89" t="s">
        <v>358</v>
      </c>
      <c r="E8" s="14"/>
      <c r="H8" s="10"/>
      <c r="I8" s="458"/>
      <c r="J8" s="459"/>
      <c r="K8" s="459"/>
      <c r="L8" s="459"/>
      <c r="M8" s="459"/>
      <c r="N8" s="460"/>
      <c r="P8" s="469"/>
      <c r="Q8" s="470"/>
      <c r="R8" s="470"/>
      <c r="S8" s="470"/>
      <c r="T8" s="470"/>
      <c r="U8" s="471"/>
    </row>
    <row r="9" spans="1:21" outlineLevel="1">
      <c r="E9" s="14"/>
      <c r="H9" s="10"/>
      <c r="I9" s="458"/>
      <c r="J9" s="459"/>
      <c r="K9" s="459"/>
      <c r="L9" s="459"/>
      <c r="M9" s="459"/>
      <c r="N9" s="460"/>
      <c r="P9" s="469"/>
      <c r="Q9" s="470"/>
      <c r="R9" s="470"/>
      <c r="S9" s="470"/>
      <c r="T9" s="470"/>
      <c r="U9" s="471"/>
    </row>
    <row r="10" spans="1:21" ht="14" outlineLevel="1" thickBot="1">
      <c r="A10" s="32" t="s">
        <v>359</v>
      </c>
      <c r="B10" s="35">
        <f>Baseline!B10</f>
        <v>2027</v>
      </c>
      <c r="E10" s="14"/>
      <c r="H10" s="10"/>
      <c r="I10" s="458"/>
      <c r="J10" s="459"/>
      <c r="K10" s="459"/>
      <c r="L10" s="459"/>
      <c r="M10" s="459"/>
      <c r="N10" s="460"/>
      <c r="P10" s="469"/>
      <c r="Q10" s="470"/>
      <c r="R10" s="470"/>
      <c r="S10" s="470"/>
      <c r="T10" s="470"/>
      <c r="U10" s="471"/>
    </row>
    <row r="11" spans="1:21" outlineLevel="1">
      <c r="A11" s="16"/>
      <c r="H11" s="10"/>
      <c r="I11" s="458"/>
      <c r="J11" s="459"/>
      <c r="K11" s="459"/>
      <c r="L11" s="459"/>
      <c r="M11" s="459"/>
      <c r="N11" s="460"/>
      <c r="P11" s="469"/>
      <c r="Q11" s="470"/>
      <c r="R11" s="470"/>
      <c r="S11" s="470"/>
      <c r="T11" s="470"/>
      <c r="U11" s="471"/>
    </row>
    <row r="12" spans="1:21" ht="40.5" outlineLevel="1">
      <c r="A12" s="26" t="s">
        <v>360</v>
      </c>
      <c r="B12" s="26" t="s">
        <v>361</v>
      </c>
      <c r="C12" s="26" t="s">
        <v>362</v>
      </c>
      <c r="D12" s="26" t="s">
        <v>363</v>
      </c>
      <c r="E12" s="26" t="s">
        <v>364</v>
      </c>
      <c r="F12" s="26" t="s">
        <v>365</v>
      </c>
      <c r="G12" s="26" t="s">
        <v>366</v>
      </c>
      <c r="I12" s="458"/>
      <c r="J12" s="459"/>
      <c r="K12" s="459"/>
      <c r="L12" s="459"/>
      <c r="M12" s="459"/>
      <c r="N12" s="460"/>
      <c r="P12" s="469"/>
      <c r="Q12" s="470"/>
      <c r="R12" s="470"/>
      <c r="S12" s="470"/>
      <c r="T12" s="470"/>
      <c r="U12" s="471"/>
    </row>
    <row r="13" spans="1:21" outlineLevel="1">
      <c r="A13" s="58">
        <v>2035</v>
      </c>
      <c r="B13" s="21">
        <f t="shared" ref="B13:B18" si="0">INDEX($E$204:$AW$204,1,MATCH($A13,$E$53:$BB$53,0))</f>
        <v>-314.55333037763387</v>
      </c>
      <c r="C13" s="21">
        <f>B13-Baseline!B13</f>
        <v>1.0332057778539365</v>
      </c>
      <c r="D13" s="21">
        <f t="shared" ref="D13:D18" si="1">INDEX($E$205:$AW$205,1,MATCH($A13,$E$53:$BB$53,0))</f>
        <v>-230.72453763265165</v>
      </c>
      <c r="E13" s="21">
        <f>D13-Baseline!D13</f>
        <v>-6.556922877562755</v>
      </c>
      <c r="F13" s="21">
        <f t="shared" ref="F13:F18" si="2">INDEX($E$206:$AW$206,1,MATCH($A13,$E$53:$BB$53,0))</f>
        <v>-398.38988276275302</v>
      </c>
      <c r="G13" s="21">
        <f>F13-Baseline!F13</f>
        <v>8.6144757301468644</v>
      </c>
      <c r="I13" s="458"/>
      <c r="J13" s="459"/>
      <c r="K13" s="459"/>
      <c r="L13" s="459"/>
      <c r="M13" s="459"/>
      <c r="N13" s="460"/>
      <c r="P13" s="469"/>
      <c r="Q13" s="470"/>
      <c r="R13" s="470"/>
      <c r="S13" s="470"/>
      <c r="T13" s="470"/>
      <c r="U13" s="471"/>
    </row>
    <row r="14" spans="1:21" outlineLevel="1">
      <c r="A14" s="58">
        <v>2040</v>
      </c>
      <c r="B14" s="21">
        <f t="shared" si="0"/>
        <v>-468.59929490289858</v>
      </c>
      <c r="C14" s="21">
        <f>B14-Baseline!B14</f>
        <v>9.669134081801019</v>
      </c>
      <c r="D14" s="21">
        <f t="shared" si="1"/>
        <v>-342.74439340215849</v>
      </c>
      <c r="E14" s="21">
        <f>D14-Baseline!D14</f>
        <v>-4.0004578307880934</v>
      </c>
      <c r="F14" s="21">
        <f t="shared" si="2"/>
        <v>-594.58000732207222</v>
      </c>
      <c r="G14" s="21">
        <f>F14-Baseline!F14</f>
        <v>23.346917322719378</v>
      </c>
      <c r="I14" s="458"/>
      <c r="J14" s="459"/>
      <c r="K14" s="459"/>
      <c r="L14" s="459"/>
      <c r="M14" s="459"/>
      <c r="N14" s="460"/>
      <c r="P14" s="469"/>
      <c r="Q14" s="470"/>
      <c r="R14" s="470"/>
      <c r="S14" s="470"/>
      <c r="T14" s="470"/>
      <c r="U14" s="471"/>
    </row>
    <row r="15" spans="1:21" outlineLevel="1">
      <c r="A15" s="58">
        <v>2045</v>
      </c>
      <c r="B15" s="21">
        <f t="shared" si="0"/>
        <v>-610.36817123205867</v>
      </c>
      <c r="C15" s="21">
        <f>B15-Baseline!B15</f>
        <v>22.97167609279893</v>
      </c>
      <c r="D15" s="21">
        <f t="shared" si="1"/>
        <v>-443.94953124243398</v>
      </c>
      <c r="E15" s="21">
        <f>D15-Baseline!D15</f>
        <v>3.4021735549808341</v>
      </c>
      <c r="F15" s="21">
        <f t="shared" si="2"/>
        <v>-776.85531998392617</v>
      </c>
      <c r="G15" s="21">
        <f>F15-Baseline!F15</f>
        <v>42.541040889154374</v>
      </c>
      <c r="I15" s="458"/>
      <c r="J15" s="459"/>
      <c r="K15" s="459"/>
      <c r="L15" s="459"/>
      <c r="M15" s="459"/>
      <c r="N15" s="460"/>
      <c r="P15" s="469"/>
      <c r="Q15" s="470"/>
      <c r="R15" s="470"/>
      <c r="S15" s="470"/>
      <c r="T15" s="470"/>
      <c r="U15" s="471"/>
    </row>
    <row r="16" spans="1:21" outlineLevel="1">
      <c r="A16" s="58">
        <v>2050</v>
      </c>
      <c r="B16" s="21">
        <f t="shared" si="0"/>
        <v>-742.46095869085764</v>
      </c>
      <c r="C16" s="21">
        <f>B16-Baseline!B16</f>
        <v>39.153825606392274</v>
      </c>
      <c r="D16" s="21">
        <f t="shared" si="1"/>
        <v>-536.92074533366088</v>
      </c>
      <c r="E16" s="21">
        <f>D16-Baseline!D16</f>
        <v>13.860284348773234</v>
      </c>
      <c r="F16" s="21">
        <f t="shared" si="2"/>
        <v>-947.97495571481488</v>
      </c>
      <c r="G16" s="21">
        <f>F16-Baseline!F16</f>
        <v>64.433362346734498</v>
      </c>
      <c r="I16" s="458"/>
      <c r="J16" s="459"/>
      <c r="K16" s="459"/>
      <c r="L16" s="459"/>
      <c r="M16" s="459"/>
      <c r="N16" s="460"/>
      <c r="P16" s="469"/>
      <c r="Q16" s="470"/>
      <c r="R16" s="470"/>
      <c r="S16" s="470"/>
      <c r="T16" s="470"/>
      <c r="U16" s="471"/>
    </row>
    <row r="17" spans="1:21" outlineLevel="1">
      <c r="A17" s="58">
        <v>2060</v>
      </c>
      <c r="B17" s="21">
        <f t="shared" si="0"/>
        <v>-988.12025706182226</v>
      </c>
      <c r="C17" s="21">
        <f>B17-Baseline!B17</f>
        <v>72.962901035778259</v>
      </c>
      <c r="D17" s="21">
        <f t="shared" si="1"/>
        <v>-708.27777775935681</v>
      </c>
      <c r="E17" s="21">
        <f>D17-Baseline!D17</f>
        <v>36.689249230039081</v>
      </c>
      <c r="F17" s="21">
        <f t="shared" si="2"/>
        <v>-1267.2476174756398</v>
      </c>
      <c r="G17" s="21">
        <f>F17-Baseline!F17</f>
        <v>109.12062972956301</v>
      </c>
      <c r="I17" s="458"/>
      <c r="J17" s="459"/>
      <c r="K17" s="459"/>
      <c r="L17" s="459"/>
      <c r="M17" s="459"/>
      <c r="N17" s="460"/>
      <c r="P17" s="469"/>
      <c r="Q17" s="470"/>
      <c r="R17" s="470"/>
      <c r="S17" s="470"/>
      <c r="T17" s="470"/>
      <c r="U17" s="471"/>
    </row>
    <row r="18" spans="1:21" outlineLevel="1">
      <c r="A18" s="58">
        <v>2070</v>
      </c>
      <c r="B18" s="21">
        <f t="shared" si="0"/>
        <v>-1223.0123777263516</v>
      </c>
      <c r="C18" s="21">
        <f>B18-Baseline!B18</f>
        <v>106.02758923976126</v>
      </c>
      <c r="D18" s="21">
        <f t="shared" si="1"/>
        <v>-872.09324503002506</v>
      </c>
      <c r="E18" s="21">
        <f>D18-Baseline!D18</f>
        <v>59.088195494555748</v>
      </c>
      <c r="F18" s="21">
        <f t="shared" si="2"/>
        <v>-1571.9965486555961</v>
      </c>
      <c r="G18" s="21">
        <f>F18-Baseline!F18</f>
        <v>152.66791046018034</v>
      </c>
      <c r="I18" s="461"/>
      <c r="J18" s="462"/>
      <c r="K18" s="462"/>
      <c r="L18" s="462"/>
      <c r="M18" s="462"/>
      <c r="N18" s="463"/>
      <c r="P18" s="472"/>
      <c r="Q18" s="473"/>
      <c r="R18" s="473"/>
      <c r="S18" s="473"/>
      <c r="T18" s="473"/>
      <c r="U18" s="474"/>
    </row>
    <row r="19" spans="1:21" ht="14" outlineLevel="1" thickBot="1">
      <c r="A19" s="430"/>
      <c r="B19" s="430"/>
      <c r="I19" s="250"/>
      <c r="J19" s="251"/>
      <c r="K19" s="251"/>
      <c r="L19" s="251"/>
      <c r="M19" s="251"/>
      <c r="N19" s="251"/>
      <c r="P19" s="249"/>
      <c r="Q19" s="249"/>
      <c r="R19" s="249"/>
      <c r="S19" s="249"/>
      <c r="T19" s="249"/>
      <c r="U19" s="232"/>
    </row>
    <row r="20" spans="1:21" ht="26.25" customHeight="1" outlineLevel="1">
      <c r="A20" s="54" t="s">
        <v>367</v>
      </c>
      <c r="B20" s="55">
        <f>Baseline!B20</f>
        <v>1</v>
      </c>
      <c r="E20" s="154"/>
      <c r="I20" s="464" t="s">
        <v>368</v>
      </c>
      <c r="J20" s="465"/>
      <c r="K20" s="465"/>
      <c r="L20" s="465"/>
      <c r="M20" s="465"/>
      <c r="N20" s="466"/>
      <c r="P20" s="464" t="s">
        <v>369</v>
      </c>
      <c r="Q20" s="465"/>
      <c r="R20" s="465"/>
      <c r="S20" s="465"/>
      <c r="T20" s="465"/>
      <c r="U20" s="466"/>
    </row>
    <row r="21" spans="1:21" ht="12.75" customHeight="1" outlineLevel="1">
      <c r="A21" s="154"/>
      <c r="B21" s="155"/>
      <c r="I21" s="455" t="s">
        <v>370</v>
      </c>
      <c r="J21" s="467"/>
      <c r="K21" s="467"/>
      <c r="L21" s="467"/>
      <c r="M21" s="467"/>
      <c r="N21" s="468"/>
      <c r="P21" s="455" t="s">
        <v>181</v>
      </c>
      <c r="Q21" s="456"/>
      <c r="R21" s="456"/>
      <c r="S21" s="456"/>
      <c r="T21" s="456"/>
      <c r="U21" s="457"/>
    </row>
    <row r="22" spans="1:21" ht="12.75" customHeight="1" outlineLevel="1">
      <c r="A22" s="154"/>
      <c r="B22" s="155"/>
      <c r="I22" s="469"/>
      <c r="J22" s="470"/>
      <c r="K22" s="470"/>
      <c r="L22" s="470"/>
      <c r="M22" s="470"/>
      <c r="N22" s="471"/>
      <c r="P22" s="458"/>
      <c r="Q22" s="459"/>
      <c r="R22" s="459"/>
      <c r="S22" s="459"/>
      <c r="T22" s="459"/>
      <c r="U22" s="460"/>
    </row>
    <row r="23" spans="1:21" outlineLevel="1">
      <c r="A23" s="154"/>
      <c r="B23" s="412" t="s">
        <v>371</v>
      </c>
      <c r="C23" s="413"/>
      <c r="D23" s="413"/>
      <c r="E23" s="413"/>
      <c r="F23" s="413"/>
      <c r="G23" s="414"/>
      <c r="I23" s="469"/>
      <c r="J23" s="470"/>
      <c r="K23" s="470"/>
      <c r="L23" s="470"/>
      <c r="M23" s="470"/>
      <c r="N23" s="471"/>
      <c r="P23" s="458"/>
      <c r="Q23" s="459"/>
      <c r="R23" s="459"/>
      <c r="S23" s="459"/>
      <c r="T23" s="459"/>
      <c r="U23" s="460"/>
    </row>
    <row r="24" spans="1:21" outlineLevel="1">
      <c r="B24" s="17">
        <v>2027</v>
      </c>
      <c r="C24" s="17">
        <v>2028</v>
      </c>
      <c r="D24" s="17">
        <v>2029</v>
      </c>
      <c r="E24" s="17">
        <v>2030</v>
      </c>
      <c r="F24" s="17">
        <v>2031</v>
      </c>
      <c r="G24" s="17" t="s">
        <v>372</v>
      </c>
      <c r="I24" s="469"/>
      <c r="J24" s="470"/>
      <c r="K24" s="470"/>
      <c r="L24" s="470"/>
      <c r="M24" s="470"/>
      <c r="N24" s="471"/>
      <c r="P24" s="458"/>
      <c r="Q24" s="459"/>
      <c r="R24" s="459"/>
      <c r="S24" s="459"/>
      <c r="T24" s="459"/>
      <c r="U24" s="460"/>
    </row>
    <row r="25" spans="1:21" ht="14" outlineLevel="1" thickBot="1">
      <c r="B25" s="30" t="s">
        <v>373</v>
      </c>
      <c r="C25" s="30" t="s">
        <v>373</v>
      </c>
      <c r="D25" s="30" t="s">
        <v>373</v>
      </c>
      <c r="E25" s="30" t="s">
        <v>373</v>
      </c>
      <c r="F25" s="30" t="s">
        <v>373</v>
      </c>
      <c r="G25" s="30" t="s">
        <v>373</v>
      </c>
      <c r="I25" s="469"/>
      <c r="J25" s="470"/>
      <c r="K25" s="470"/>
      <c r="L25" s="470"/>
      <c r="M25" s="470"/>
      <c r="N25" s="471"/>
      <c r="P25" s="458"/>
      <c r="Q25" s="459"/>
      <c r="R25" s="459"/>
      <c r="S25" s="459"/>
      <c r="T25" s="459"/>
      <c r="U25" s="460"/>
    </row>
    <row r="26" spans="1:21" outlineLevel="1">
      <c r="A26" s="54" t="s">
        <v>374</v>
      </c>
      <c r="B26" s="21">
        <f>E64</f>
        <v>-7.2060341949697175</v>
      </c>
      <c r="C26" s="21">
        <f>F64</f>
        <v>-7.6493293499926223</v>
      </c>
      <c r="D26" s="21">
        <f>G64</f>
        <v>-8.1547107848700584</v>
      </c>
      <c r="E26" s="21">
        <f>H64</f>
        <v>-8.6674312195955228</v>
      </c>
      <c r="F26" s="21">
        <f>I64</f>
        <v>-9.1245851757145005</v>
      </c>
      <c r="G26" s="21">
        <f>SUM(J64:BB64)</f>
        <v>0</v>
      </c>
      <c r="I26" s="469"/>
      <c r="J26" s="470"/>
      <c r="K26" s="470"/>
      <c r="L26" s="470"/>
      <c r="M26" s="470"/>
      <c r="N26" s="471"/>
      <c r="P26" s="458"/>
      <c r="Q26" s="459"/>
      <c r="R26" s="459"/>
      <c r="S26" s="459"/>
      <c r="T26" s="459"/>
      <c r="U26" s="460"/>
    </row>
    <row r="27" spans="1:21" outlineLevel="1">
      <c r="A27" s="54" t="s">
        <v>375</v>
      </c>
      <c r="B27" s="21">
        <f>E71+E77</f>
        <v>-3.5076575656736999</v>
      </c>
      <c r="C27" s="21">
        <f>F71+F77</f>
        <v>-3.4592187035196016</v>
      </c>
      <c r="D27" s="21">
        <f>G71+G77</f>
        <v>-3.4091863078616997</v>
      </c>
      <c r="E27" s="21">
        <f>H71+H77</f>
        <v>-3.3575185279092867</v>
      </c>
      <c r="F27" s="21">
        <f>I71+I77</f>
        <v>-3.3041721004656934</v>
      </c>
      <c r="G27" s="21">
        <f>SUM(J71:BB71)+SUM(J77:BB77)</f>
        <v>-194.33390919636409</v>
      </c>
      <c r="I27" s="469"/>
      <c r="J27" s="470"/>
      <c r="K27" s="470"/>
      <c r="L27" s="470"/>
      <c r="M27" s="470"/>
      <c r="N27" s="471"/>
      <c r="P27" s="458"/>
      <c r="Q27" s="459"/>
      <c r="R27" s="459"/>
      <c r="S27" s="459"/>
      <c r="T27" s="459"/>
      <c r="U27" s="460"/>
    </row>
    <row r="28" spans="1:21" outlineLevel="1">
      <c r="A28" s="154"/>
      <c r="B28" s="248"/>
      <c r="C28" s="248"/>
      <c r="D28" s="248"/>
      <c r="E28" s="248"/>
      <c r="F28" s="248"/>
      <c r="G28" s="248"/>
      <c r="I28" s="469"/>
      <c r="J28" s="470"/>
      <c r="K28" s="470"/>
      <c r="L28" s="470"/>
      <c r="M28" s="470"/>
      <c r="N28" s="471"/>
      <c r="P28" s="458"/>
      <c r="Q28" s="459"/>
      <c r="R28" s="459"/>
      <c r="S28" s="459"/>
      <c r="T28" s="459"/>
      <c r="U28" s="460"/>
    </row>
    <row r="29" spans="1:21" ht="14" outlineLevel="1" thickBot="1">
      <c r="A29" s="154"/>
      <c r="B29" s="248"/>
      <c r="C29" s="248"/>
      <c r="D29" s="248"/>
      <c r="E29" s="248"/>
      <c r="F29" s="248"/>
      <c r="G29" s="248"/>
      <c r="I29" s="469"/>
      <c r="J29" s="470"/>
      <c r="K29" s="470"/>
      <c r="L29" s="470"/>
      <c r="M29" s="470"/>
      <c r="N29" s="471"/>
      <c r="P29" s="458"/>
      <c r="Q29" s="459"/>
      <c r="R29" s="459"/>
      <c r="S29" s="459"/>
      <c r="T29" s="459"/>
      <c r="U29" s="460"/>
    </row>
    <row r="30" spans="1:21" ht="14" outlineLevel="1" thickBot="1">
      <c r="A30" s="308"/>
      <c r="B30" s="309" t="s">
        <v>376</v>
      </c>
      <c r="C30" s="310" t="s">
        <v>377</v>
      </c>
      <c r="D30" s="416" t="s">
        <v>330</v>
      </c>
      <c r="E30" s="417"/>
      <c r="F30" s="417"/>
      <c r="G30" s="418"/>
      <c r="I30" s="469"/>
      <c r="J30" s="470"/>
      <c r="K30" s="470"/>
      <c r="L30" s="470"/>
      <c r="M30" s="470"/>
      <c r="N30" s="471"/>
      <c r="P30" s="458"/>
      <c r="Q30" s="459"/>
      <c r="R30" s="459"/>
      <c r="S30" s="459"/>
      <c r="T30" s="459"/>
      <c r="U30" s="460"/>
    </row>
    <row r="31" spans="1:21" outlineLevel="1">
      <c r="A31" s="436" t="s">
        <v>378</v>
      </c>
      <c r="B31" s="328" t="s">
        <v>379</v>
      </c>
      <c r="C31" s="307">
        <f>25.9*5</f>
        <v>129.5</v>
      </c>
      <c r="D31" s="438" t="s">
        <v>521</v>
      </c>
      <c r="E31" s="438"/>
      <c r="F31" s="438"/>
      <c r="G31" s="439"/>
      <c r="I31" s="469"/>
      <c r="J31" s="470"/>
      <c r="K31" s="470"/>
      <c r="L31" s="470"/>
      <c r="M31" s="470"/>
      <c r="N31" s="471"/>
      <c r="P31" s="458"/>
      <c r="Q31" s="459"/>
      <c r="R31" s="459"/>
      <c r="S31" s="459"/>
      <c r="T31" s="459"/>
      <c r="U31" s="460"/>
    </row>
    <row r="32" spans="1:21" outlineLevel="1">
      <c r="A32" s="436"/>
      <c r="B32" s="312"/>
      <c r="C32" s="252"/>
      <c r="D32" s="421"/>
      <c r="E32" s="421"/>
      <c r="F32" s="421"/>
      <c r="G32" s="422"/>
      <c r="I32" s="469"/>
      <c r="J32" s="470"/>
      <c r="K32" s="470"/>
      <c r="L32" s="470"/>
      <c r="M32" s="470"/>
      <c r="N32" s="471"/>
      <c r="P32" s="458"/>
      <c r="Q32" s="459"/>
      <c r="R32" s="459"/>
      <c r="S32" s="459"/>
      <c r="T32" s="459"/>
      <c r="U32" s="460"/>
    </row>
    <row r="33" spans="1:21" outlineLevel="1">
      <c r="A33" s="436"/>
      <c r="B33" s="312"/>
      <c r="C33" s="252"/>
      <c r="D33" s="421"/>
      <c r="E33" s="421"/>
      <c r="F33" s="421"/>
      <c r="G33" s="422"/>
      <c r="I33" s="469"/>
      <c r="J33" s="470"/>
      <c r="K33" s="470"/>
      <c r="L33" s="470"/>
      <c r="M33" s="470"/>
      <c r="N33" s="471"/>
      <c r="P33" s="458"/>
      <c r="Q33" s="459"/>
      <c r="R33" s="459"/>
      <c r="S33" s="459"/>
      <c r="T33" s="459"/>
      <c r="U33" s="460"/>
    </row>
    <row r="34" spans="1:21" outlineLevel="1">
      <c r="A34" s="436"/>
      <c r="B34" s="312"/>
      <c r="C34" s="252"/>
      <c r="D34" s="421"/>
      <c r="E34" s="421"/>
      <c r="F34" s="421"/>
      <c r="G34" s="422"/>
      <c r="I34" s="469"/>
      <c r="J34" s="470"/>
      <c r="K34" s="470"/>
      <c r="L34" s="470"/>
      <c r="M34" s="470"/>
      <c r="N34" s="471"/>
      <c r="P34" s="458"/>
      <c r="Q34" s="459"/>
      <c r="R34" s="459"/>
      <c r="S34" s="459"/>
      <c r="T34" s="459"/>
      <c r="U34" s="460"/>
    </row>
    <row r="35" spans="1:21" outlineLevel="1">
      <c r="A35" s="436"/>
      <c r="B35" s="312"/>
      <c r="C35" s="252"/>
      <c r="D35" s="421"/>
      <c r="E35" s="421"/>
      <c r="F35" s="421"/>
      <c r="G35" s="422"/>
      <c r="I35" s="469"/>
      <c r="J35" s="470"/>
      <c r="K35" s="470"/>
      <c r="L35" s="470"/>
      <c r="M35" s="470"/>
      <c r="N35" s="471"/>
      <c r="P35" s="458"/>
      <c r="Q35" s="459"/>
      <c r="R35" s="459"/>
      <c r="S35" s="459"/>
      <c r="T35" s="459"/>
      <c r="U35" s="460"/>
    </row>
    <row r="36" spans="1:21" outlineLevel="1">
      <c r="A36" s="436"/>
      <c r="B36" s="312"/>
      <c r="C36" s="252"/>
      <c r="D36" s="421"/>
      <c r="E36" s="421"/>
      <c r="F36" s="421"/>
      <c r="G36" s="422"/>
      <c r="I36" s="469"/>
      <c r="J36" s="470"/>
      <c r="K36" s="470"/>
      <c r="L36" s="470"/>
      <c r="M36" s="470"/>
      <c r="N36" s="471"/>
      <c r="P36" s="458"/>
      <c r="Q36" s="459"/>
      <c r="R36" s="459"/>
      <c r="S36" s="459"/>
      <c r="T36" s="459"/>
      <c r="U36" s="460"/>
    </row>
    <row r="37" spans="1:21" outlineLevel="1">
      <c r="A37" s="436"/>
      <c r="B37" s="312"/>
      <c r="C37" s="252"/>
      <c r="D37" s="421"/>
      <c r="E37" s="421"/>
      <c r="F37" s="421"/>
      <c r="G37" s="422"/>
      <c r="I37" s="469"/>
      <c r="J37" s="470"/>
      <c r="K37" s="470"/>
      <c r="L37" s="470"/>
      <c r="M37" s="470"/>
      <c r="N37" s="471"/>
      <c r="P37" s="458"/>
      <c r="Q37" s="459"/>
      <c r="R37" s="459"/>
      <c r="S37" s="459"/>
      <c r="T37" s="459"/>
      <c r="U37" s="460"/>
    </row>
    <row r="38" spans="1:21" outlineLevel="1">
      <c r="A38" s="436"/>
      <c r="B38" s="312"/>
      <c r="C38" s="252"/>
      <c r="D38" s="421"/>
      <c r="E38" s="421"/>
      <c r="F38" s="421"/>
      <c r="G38" s="422"/>
      <c r="I38" s="469"/>
      <c r="J38" s="470"/>
      <c r="K38" s="470"/>
      <c r="L38" s="470"/>
      <c r="M38" s="470"/>
      <c r="N38" s="471"/>
      <c r="P38" s="458"/>
      <c r="Q38" s="459"/>
      <c r="R38" s="459"/>
      <c r="S38" s="459"/>
      <c r="T38" s="459"/>
      <c r="U38" s="460"/>
    </row>
    <row r="39" spans="1:21" outlineLevel="1">
      <c r="A39" s="436"/>
      <c r="B39" s="312"/>
      <c r="C39" s="252"/>
      <c r="D39" s="421"/>
      <c r="E39" s="421"/>
      <c r="F39" s="421"/>
      <c r="G39" s="422"/>
      <c r="I39" s="469"/>
      <c r="J39" s="470"/>
      <c r="K39" s="470"/>
      <c r="L39" s="470"/>
      <c r="M39" s="470"/>
      <c r="N39" s="471"/>
      <c r="P39" s="458"/>
      <c r="Q39" s="459"/>
      <c r="R39" s="459"/>
      <c r="S39" s="459"/>
      <c r="T39" s="459"/>
      <c r="U39" s="460"/>
    </row>
    <row r="40" spans="1:21" ht="14" outlineLevel="1" thickBot="1">
      <c r="A40" s="437"/>
      <c r="B40" s="313"/>
      <c r="C40" s="314"/>
      <c r="D40" s="419"/>
      <c r="E40" s="419"/>
      <c r="F40" s="419"/>
      <c r="G40" s="420"/>
      <c r="I40" s="469"/>
      <c r="J40" s="470"/>
      <c r="K40" s="470"/>
      <c r="L40" s="470"/>
      <c r="M40" s="470"/>
      <c r="N40" s="471"/>
      <c r="P40" s="458"/>
      <c r="Q40" s="459"/>
      <c r="R40" s="459"/>
      <c r="S40" s="459"/>
      <c r="T40" s="459"/>
      <c r="U40" s="460"/>
    </row>
    <row r="41" spans="1:21" outlineLevel="1">
      <c r="A41" s="154"/>
      <c r="B41" s="248"/>
      <c r="C41" s="248"/>
      <c r="D41" s="248"/>
      <c r="E41" s="248"/>
      <c r="F41" s="248"/>
      <c r="G41" s="248"/>
      <c r="I41" s="469"/>
      <c r="J41" s="470"/>
      <c r="K41" s="470"/>
      <c r="L41" s="470"/>
      <c r="M41" s="470"/>
      <c r="N41" s="471"/>
      <c r="P41" s="458"/>
      <c r="Q41" s="459"/>
      <c r="R41" s="459"/>
      <c r="S41" s="459"/>
      <c r="T41" s="459"/>
      <c r="U41" s="460"/>
    </row>
    <row r="42" spans="1:21" outlineLevel="1">
      <c r="A42" s="154"/>
      <c r="B42" s="248"/>
      <c r="C42" s="248"/>
      <c r="D42" s="248"/>
      <c r="E42" s="248"/>
      <c r="F42" s="248"/>
      <c r="G42" s="248"/>
      <c r="I42" s="469"/>
      <c r="J42" s="470"/>
      <c r="K42" s="470"/>
      <c r="L42" s="470"/>
      <c r="M42" s="470"/>
      <c r="N42" s="471"/>
      <c r="P42" s="458"/>
      <c r="Q42" s="459"/>
      <c r="R42" s="459"/>
      <c r="S42" s="459"/>
      <c r="T42" s="459"/>
      <c r="U42" s="460"/>
    </row>
    <row r="43" spans="1:21" outlineLevel="1">
      <c r="A43" s="154"/>
      <c r="B43" s="248"/>
      <c r="C43" s="248"/>
      <c r="D43" s="248"/>
      <c r="E43" s="248"/>
      <c r="F43" s="248"/>
      <c r="G43" s="248"/>
      <c r="I43" s="469"/>
      <c r="J43" s="470"/>
      <c r="K43" s="470"/>
      <c r="L43" s="470"/>
      <c r="M43" s="470"/>
      <c r="N43" s="471"/>
      <c r="P43" s="458"/>
      <c r="Q43" s="459"/>
      <c r="R43" s="459"/>
      <c r="S43" s="459"/>
      <c r="T43" s="459"/>
      <c r="U43" s="460"/>
    </row>
    <row r="44" spans="1:21" outlineLevel="1">
      <c r="A44" s="154"/>
      <c r="B44" s="248"/>
      <c r="C44" s="248"/>
      <c r="D44" s="248"/>
      <c r="E44" s="248"/>
      <c r="F44" s="248"/>
      <c r="G44" s="248"/>
      <c r="I44" s="469"/>
      <c r="J44" s="470"/>
      <c r="K44" s="470"/>
      <c r="L44" s="470"/>
      <c r="M44" s="470"/>
      <c r="N44" s="471"/>
      <c r="P44" s="458"/>
      <c r="Q44" s="459"/>
      <c r="R44" s="459"/>
      <c r="S44" s="459"/>
      <c r="T44" s="459"/>
      <c r="U44" s="460"/>
    </row>
    <row r="45" spans="1:21" outlineLevel="1">
      <c r="A45" s="154"/>
      <c r="B45" s="248"/>
      <c r="C45" s="248"/>
      <c r="D45" s="248"/>
      <c r="E45" s="248"/>
      <c r="F45" s="248"/>
      <c r="G45" s="248"/>
      <c r="I45" s="472"/>
      <c r="J45" s="473"/>
      <c r="K45" s="473"/>
      <c r="L45" s="473"/>
      <c r="M45" s="473"/>
      <c r="N45" s="474"/>
      <c r="P45" s="461"/>
      <c r="Q45" s="462"/>
      <c r="R45" s="462"/>
      <c r="S45" s="462"/>
      <c r="T45" s="462"/>
      <c r="U45" s="463"/>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3" t="s">
        <v>277</v>
      </c>
      <c r="F51" s="411"/>
      <c r="G51" s="411"/>
      <c r="H51" s="411"/>
      <c r="I51" s="411"/>
      <c r="J51" s="411" t="s">
        <v>278</v>
      </c>
      <c r="K51" s="411"/>
      <c r="L51" s="411"/>
      <c r="M51" s="411"/>
      <c r="N51" s="411"/>
      <c r="O51" s="411" t="s">
        <v>279</v>
      </c>
      <c r="P51" s="411"/>
      <c r="Q51" s="411"/>
      <c r="R51" s="411"/>
      <c r="S51" s="411"/>
      <c r="T51" s="411" t="s">
        <v>280</v>
      </c>
      <c r="U51" s="411"/>
      <c r="V51" s="411"/>
      <c r="W51" s="411"/>
      <c r="X51" s="411"/>
      <c r="Y51" s="411" t="s">
        <v>383</v>
      </c>
      <c r="Z51" s="411"/>
      <c r="AA51" s="411"/>
      <c r="AB51" s="411"/>
      <c r="AC51" s="411"/>
      <c r="AD51" s="411" t="s">
        <v>384</v>
      </c>
      <c r="AE51" s="411"/>
      <c r="AF51" s="411"/>
      <c r="AG51" s="411"/>
      <c r="AH51" s="411"/>
      <c r="AI51" s="411" t="s">
        <v>385</v>
      </c>
      <c r="AJ51" s="411"/>
      <c r="AK51" s="411"/>
      <c r="AL51" s="411"/>
      <c r="AM51" s="411"/>
      <c r="AN51" s="411" t="s">
        <v>386</v>
      </c>
      <c r="AO51" s="411"/>
      <c r="AP51" s="411"/>
      <c r="AQ51" s="411"/>
      <c r="AR51" s="411"/>
      <c r="AS51" s="411" t="s">
        <v>387</v>
      </c>
      <c r="AT51" s="411"/>
      <c r="AU51" s="411"/>
      <c r="AV51" s="411"/>
      <c r="AW51" s="411"/>
      <c r="AX51" s="411" t="s">
        <v>388</v>
      </c>
      <c r="AY51" s="411"/>
      <c r="AZ51" s="411"/>
      <c r="BA51" s="411"/>
      <c r="BB51" s="41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1" t="s">
        <v>390</v>
      </c>
      <c r="B54" s="127" t="s">
        <v>299</v>
      </c>
      <c r="C54" s="127" t="s">
        <v>288</v>
      </c>
      <c r="D54" s="124" t="s">
        <v>391</v>
      </c>
      <c r="E54" s="242">
        <f>('Option_4 Workings'!G$15/3)*-1</f>
        <v>-2.1860023061805993</v>
      </c>
      <c r="F54" s="242">
        <f>('Option_4 Workings'!H$15/3)*-1</f>
        <v>-2.3108283317070826</v>
      </c>
      <c r="G54" s="242">
        <f>('Option_4 Workings'!I$15/3)*-1</f>
        <v>-2.4536697119988022</v>
      </c>
      <c r="H54" s="242">
        <f>('Option_4 Workings'!J$15/3)*-1</f>
        <v>-2.5988934051001569</v>
      </c>
      <c r="I54" s="242">
        <f>('Option_4 Workings'!K$15/3)*-1</f>
        <v>-2.7270710345017122</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2"/>
      <c r="B55" s="36" t="s">
        <v>301</v>
      </c>
      <c r="C55" s="121" t="s">
        <v>288</v>
      </c>
      <c r="D55" s="2" t="s">
        <v>391</v>
      </c>
      <c r="E55" s="241">
        <f>('Option_4 Workings'!G$15/3)*-1</f>
        <v>-2.1860023061805993</v>
      </c>
      <c r="F55" s="241">
        <f>('Option_4 Workings'!H$15/3)*-1</f>
        <v>-2.3108283317070826</v>
      </c>
      <c r="G55" s="241">
        <f>('Option_4 Workings'!I$15/3)*-1</f>
        <v>-2.4536697119988022</v>
      </c>
      <c r="H55" s="241">
        <f>('Option_4 Workings'!J$15/3)*-1</f>
        <v>-2.5988934051001569</v>
      </c>
      <c r="I55" s="241">
        <f>('Option_4 Workings'!K$15/3)*-1</f>
        <v>-2.7270710345017122</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2"/>
      <c r="B56" s="36" t="s">
        <v>303</v>
      </c>
      <c r="C56" s="121" t="s">
        <v>288</v>
      </c>
      <c r="D56" s="2" t="s">
        <v>391</v>
      </c>
      <c r="E56" s="241">
        <f>('Option_4 Workings'!G$15/3)*-1</f>
        <v>-2.1860023061805993</v>
      </c>
      <c r="F56" s="241">
        <f>('Option_4 Workings'!H$15/3)*-1</f>
        <v>-2.3108283317070826</v>
      </c>
      <c r="G56" s="241">
        <f>('Option_4 Workings'!I$15/3)*-1</f>
        <v>-2.4536697119988022</v>
      </c>
      <c r="H56" s="241">
        <f>('Option_4 Workings'!J$15/3)*-1</f>
        <v>-2.5988934051001569</v>
      </c>
      <c r="I56" s="241">
        <f>('Option_4 Workings'!K$15/3)*-1</f>
        <v>-2.7270710345017122</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2"/>
      <c r="B57" s="36" t="s">
        <v>308</v>
      </c>
      <c r="C57" s="121" t="s">
        <v>288</v>
      </c>
      <c r="D57" s="2" t="s">
        <v>391</v>
      </c>
      <c r="E57" s="241">
        <f>'Option_4 Workings'!G16*-1</f>
        <v>-0.64802727642791957</v>
      </c>
      <c r="F57" s="241">
        <f>'Option_4 Workings'!H16*-1</f>
        <v>-0.71684435487137421</v>
      </c>
      <c r="G57" s="241">
        <f>'Option_4 Workings'!I16*-1</f>
        <v>-0.79370164887365158</v>
      </c>
      <c r="H57" s="241">
        <f>'Option_4 Workings'!J16*-1</f>
        <v>-0.87075100429505226</v>
      </c>
      <c r="I57" s="241">
        <f>'Option_4 Workings'!K16*-1</f>
        <v>-0.94337207220936314</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2"/>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2"/>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2"/>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2"/>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2"/>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2"/>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3"/>
      <c r="B64" s="122" t="s">
        <v>392</v>
      </c>
      <c r="C64" s="296" t="s">
        <v>393</v>
      </c>
      <c r="D64" s="123" t="s">
        <v>391</v>
      </c>
      <c r="E64" s="23">
        <f>SUM(E54:E63)</f>
        <v>-7.2060341949697175</v>
      </c>
      <c r="F64" s="23">
        <f t="shared" ref="F64:BB64" si="3">SUM(F54:F63)</f>
        <v>-7.6493293499926223</v>
      </c>
      <c r="G64" s="23">
        <f t="shared" si="3"/>
        <v>-8.1547107848700584</v>
      </c>
      <c r="H64" s="23">
        <f t="shared" si="3"/>
        <v>-8.6674312195955228</v>
      </c>
      <c r="I64" s="23">
        <f t="shared" si="3"/>
        <v>-9.1245851757145005</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4"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5"/>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5"/>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5"/>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5"/>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6"/>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4" t="s">
        <v>396</v>
      </c>
      <c r="B75" s="127" t="s">
        <v>397</v>
      </c>
      <c r="C75" s="274"/>
      <c r="D75" s="124" t="s">
        <v>391</v>
      </c>
      <c r="E75" s="275">
        <f>-E158*'Fixed Data'!$B$27/10^2</f>
        <v>-3.5076575656736999</v>
      </c>
      <c r="F75" s="275">
        <f>-F158*'Fixed Data'!$B$27/10^2</f>
        <v>-3.4592187035196016</v>
      </c>
      <c r="G75" s="275">
        <f>-G158*'Fixed Data'!$B$27/10^2</f>
        <v>-3.4091863078616997</v>
      </c>
      <c r="H75" s="275">
        <f>-H158*'Fixed Data'!$B$27/10^2</f>
        <v>-3.3575185279092867</v>
      </c>
      <c r="I75" s="275">
        <f>-I158*'Fixed Data'!$B$27/10^2</f>
        <v>-3.3041721004656934</v>
      </c>
      <c r="J75" s="275">
        <f>-J158*'Fixed Data'!$B$27/10^2</f>
        <v>-3.2491022913284655</v>
      </c>
      <c r="K75" s="275">
        <f>-K158*'Fixed Data'!$B$27/10^2</f>
        <v>-3.286885264964909</v>
      </c>
      <c r="L75" s="275">
        <f>-L158*'Fixed Data'!$B$27/10^2</f>
        <v>-3.3252434612140069</v>
      </c>
      <c r="M75" s="275">
        <f>-M158*'Fixed Data'!$B$27/10^2</f>
        <v>-3.3641898561798973</v>
      </c>
      <c r="N75" s="275">
        <f>-N158*'Fixed Data'!$B$27/10^2</f>
        <v>-3.4037378188860377</v>
      </c>
      <c r="O75" s="275">
        <f>-O158*'Fixed Data'!$B$27/10^2</f>
        <v>-3.4439011308084742</v>
      </c>
      <c r="P75" s="275">
        <f>-P158*'Fixed Data'!$B$27/10^2</f>
        <v>-3.4846939963937644</v>
      </c>
      <c r="Q75" s="275">
        <f>-Q158*'Fixed Data'!$B$27/10^2</f>
        <v>-3.5261310603384084</v>
      </c>
      <c r="R75" s="275">
        <f>-R158*'Fixed Data'!$B$27/10^2</f>
        <v>-3.5682274203606079</v>
      </c>
      <c r="S75" s="275">
        <f>-S158*'Fixed Data'!$B$27/10^2</f>
        <v>-3.6109986459822547</v>
      </c>
      <c r="T75" s="275">
        <f>-T158*'Fixed Data'!$B$27/10^2</f>
        <v>-3.654460793554533</v>
      </c>
      <c r="U75" s="275">
        <f>-U158*'Fixed Data'!$B$27/10^2</f>
        <v>-3.6986304235373488</v>
      </c>
      <c r="V75" s="275">
        <f>-V158*'Fixed Data'!$B$27/10^2</f>
        <v>-3.7435246177787671</v>
      </c>
      <c r="W75" s="275">
        <f>-W158*'Fixed Data'!$B$27/10^2</f>
        <v>-3.7891609997995666</v>
      </c>
      <c r="X75" s="275">
        <f>-X158*'Fixed Data'!$B$27/10^2</f>
        <v>-3.8355577505701088</v>
      </c>
      <c r="Y75" s="275">
        <f>-Y158*'Fixed Data'!$B$27/10^2</f>
        <v>-3.8827336318000207</v>
      </c>
      <c r="Z75" s="275">
        <f>-Z158*'Fixed Data'!$B$27/10^2</f>
        <v>-3.9307080047201799</v>
      </c>
      <c r="AA75" s="275">
        <f>-AA158*'Fixed Data'!$B$27/10^2</f>
        <v>-3.9795008518698318</v>
      </c>
      <c r="AB75" s="275">
        <f>-AB158*'Fixed Data'!$B$27/10^2</f>
        <v>-4.029132797381143</v>
      </c>
      <c r="AC75" s="275">
        <f>-AC158*'Fixed Data'!$B$27/10^2</f>
        <v>-4.0796251317714356</v>
      </c>
      <c r="AD75" s="275">
        <f>-AD158*'Fixed Data'!$B$27/10^2</f>
        <v>-4.1309998374866952</v>
      </c>
      <c r="AE75" s="275">
        <f>-AE158*'Fixed Data'!$B$27/10^2</f>
        <v>-4.1832796069322864</v>
      </c>
      <c r="AF75" s="275">
        <f>-AF158*'Fixed Data'!$B$27/10^2</f>
        <v>-4.2364878747779855</v>
      </c>
      <c r="AG75" s="275">
        <f>-AG158*'Fixed Data'!$B$27/10^2</f>
        <v>-4.290648841247652</v>
      </c>
      <c r="AH75" s="275">
        <f>-AH158*'Fixed Data'!$B$27/10^2</f>
        <v>-4.3457874991652981</v>
      </c>
      <c r="AI75" s="275">
        <f>-AI158*'Fixed Data'!$B$27/10^2</f>
        <v>-4.4019296640062802</v>
      </c>
      <c r="AJ75" s="275">
        <f>-AJ158*'Fixed Data'!$B$27/10^2</f>
        <v>-4.4591020001920967</v>
      </c>
      <c r="AK75" s="275">
        <f>-AK158*'Fixed Data'!$B$27/10^2</f>
        <v>-4.517332055649244</v>
      </c>
      <c r="AL75" s="275">
        <f>-AL158*'Fixed Data'!$B$27/10^2</f>
        <v>-4.5766482903578636</v>
      </c>
      <c r="AM75" s="275">
        <f>-AM158*'Fixed Data'!$B$27/10^2</f>
        <v>-4.6370801101593191</v>
      </c>
      <c r="AN75" s="275">
        <f>-AN158*'Fixed Data'!$B$27/10^2</f>
        <v>-4.6986579005637905</v>
      </c>
      <c r="AO75" s="275">
        <f>-AO158*'Fixed Data'!$B$27/10^2</f>
        <v>-4.7614130620604271</v>
      </c>
      <c r="AP75" s="275">
        <f>-AP158*'Fixed Data'!$B$27/10^2</f>
        <v>-4.8253780476813271</v>
      </c>
      <c r="AQ75" s="275">
        <f>-AQ158*'Fixed Data'!$B$27/10^2</f>
        <v>-4.8905863960578548</v>
      </c>
      <c r="AR75" s="275">
        <f>-AR158*'Fixed Data'!$B$27/10^2</f>
        <v>-4.9570727787512654</v>
      </c>
      <c r="AS75" s="275">
        <f>-AS158*'Fixed Data'!$B$27/10^2</f>
        <v>-5.0248730340602856</v>
      </c>
      <c r="AT75" s="275">
        <f>-AT158*'Fixed Data'!$B$27/10^2</f>
        <v>-5.0940242105953537</v>
      </c>
      <c r="AU75" s="275">
        <f>-AU158*'Fixed Data'!$B$27/10^2</f>
        <v>-5.164564614609235</v>
      </c>
      <c r="AV75" s="275">
        <f>-AV158*'Fixed Data'!$B$27/10^2</f>
        <v>-5.2365338498148537</v>
      </c>
      <c r="AW75" s="275">
        <f>-AW158*'Fixed Data'!$B$27/10^2</f>
        <v>-5.3099728692235955</v>
      </c>
      <c r="AX75" s="275">
        <f>-AX158*'Fixed Data'!$B$27/10^2</f>
        <v>-5.384924020222094</v>
      </c>
      <c r="AY75" s="275">
        <f>-AY158*'Fixed Data'!$B$27/10^2</f>
        <v>-5.4614310979130929</v>
      </c>
      <c r="AZ75" s="275">
        <f>-AZ158*'Fixed Data'!$B$27/10^2</f>
        <v>-5.5395393962024722</v>
      </c>
      <c r="BA75" s="275">
        <f>-BA158*'Fixed Data'!$B$27/10^2</f>
        <v>-5.6192957603888321</v>
      </c>
      <c r="BB75" s="275">
        <f>-BB158*'Fixed Data'!$B$27/10^2</f>
        <v>-5.7002004290050845</v>
      </c>
    </row>
    <row r="76" spans="1:54" ht="19.5" customHeight="1" outlineLevel="2">
      <c r="A76" s="425"/>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6"/>
      <c r="B77" s="273" t="s">
        <v>398</v>
      </c>
      <c r="C77" s="271"/>
      <c r="D77" s="123" t="s">
        <v>391</v>
      </c>
      <c r="E77" s="23">
        <f t="shared" ref="E77:AJ77" si="5">SUM(E75:E76)</f>
        <v>-3.5076575656736999</v>
      </c>
      <c r="F77" s="23">
        <f t="shared" si="5"/>
        <v>-3.4592187035196016</v>
      </c>
      <c r="G77" s="23">
        <f t="shared" si="5"/>
        <v>-3.4091863078616997</v>
      </c>
      <c r="H77" s="23">
        <f t="shared" si="5"/>
        <v>-3.3575185279092867</v>
      </c>
      <c r="I77" s="23">
        <f t="shared" si="5"/>
        <v>-3.3041721004656934</v>
      </c>
      <c r="J77" s="23">
        <f t="shared" si="5"/>
        <v>-3.2491022913284655</v>
      </c>
      <c r="K77" s="23">
        <f t="shared" si="5"/>
        <v>-3.286885264964909</v>
      </c>
      <c r="L77" s="23">
        <f t="shared" si="5"/>
        <v>-3.3252434612140069</v>
      </c>
      <c r="M77" s="23">
        <f t="shared" si="5"/>
        <v>-3.3641898561798973</v>
      </c>
      <c r="N77" s="23">
        <f t="shared" si="5"/>
        <v>-3.4037378188860377</v>
      </c>
      <c r="O77" s="23">
        <f t="shared" si="5"/>
        <v>-3.4439011308084742</v>
      </c>
      <c r="P77" s="23">
        <f t="shared" si="5"/>
        <v>-3.4846939963937644</v>
      </c>
      <c r="Q77" s="23">
        <f t="shared" si="5"/>
        <v>-3.5261310603384084</v>
      </c>
      <c r="R77" s="23">
        <f t="shared" si="5"/>
        <v>-3.5682274203606079</v>
      </c>
      <c r="S77" s="23">
        <f t="shared" si="5"/>
        <v>-3.6109986459822547</v>
      </c>
      <c r="T77" s="23">
        <f t="shared" si="5"/>
        <v>-3.654460793554533</v>
      </c>
      <c r="U77" s="23">
        <f t="shared" si="5"/>
        <v>-3.6986304235373488</v>
      </c>
      <c r="V77" s="23">
        <f t="shared" si="5"/>
        <v>-3.7435246177787671</v>
      </c>
      <c r="W77" s="23">
        <f t="shared" si="5"/>
        <v>-3.7891609997995666</v>
      </c>
      <c r="X77" s="23">
        <f t="shared" si="5"/>
        <v>-3.8355577505701088</v>
      </c>
      <c r="Y77" s="23">
        <f t="shared" si="5"/>
        <v>-3.8827336318000207</v>
      </c>
      <c r="Z77" s="23">
        <f t="shared" si="5"/>
        <v>-3.9307080047201799</v>
      </c>
      <c r="AA77" s="23">
        <f t="shared" si="5"/>
        <v>-3.9795008518698318</v>
      </c>
      <c r="AB77" s="23">
        <f t="shared" si="5"/>
        <v>-4.029132797381143</v>
      </c>
      <c r="AC77" s="23">
        <f t="shared" si="5"/>
        <v>-4.0796251317714356</v>
      </c>
      <c r="AD77" s="23">
        <f t="shared" si="5"/>
        <v>-4.1309998374866952</v>
      </c>
      <c r="AE77" s="23">
        <f t="shared" si="5"/>
        <v>-4.1832796069322864</v>
      </c>
      <c r="AF77" s="23">
        <f t="shared" si="5"/>
        <v>-4.2364878747779855</v>
      </c>
      <c r="AG77" s="23">
        <f t="shared" si="5"/>
        <v>-4.290648841247652</v>
      </c>
      <c r="AH77" s="23">
        <f t="shared" si="5"/>
        <v>-4.3457874991652981</v>
      </c>
      <c r="AI77" s="23">
        <f t="shared" si="5"/>
        <v>-4.4019296640062802</v>
      </c>
      <c r="AJ77" s="23">
        <f t="shared" si="5"/>
        <v>-4.4591020001920967</v>
      </c>
      <c r="AK77" s="23">
        <f t="shared" ref="AK77:BB77" si="6">SUM(AK75:AK76)</f>
        <v>-4.517332055649244</v>
      </c>
      <c r="AL77" s="23">
        <f t="shared" si="6"/>
        <v>-4.5766482903578636</v>
      </c>
      <c r="AM77" s="23">
        <f t="shared" si="6"/>
        <v>-4.6370801101593191</v>
      </c>
      <c r="AN77" s="23">
        <f t="shared" si="6"/>
        <v>-4.6986579005637905</v>
      </c>
      <c r="AO77" s="23">
        <f t="shared" si="6"/>
        <v>-4.7614130620604271</v>
      </c>
      <c r="AP77" s="23">
        <f t="shared" si="6"/>
        <v>-4.8253780476813271</v>
      </c>
      <c r="AQ77" s="23">
        <f t="shared" si="6"/>
        <v>-4.8905863960578548</v>
      </c>
      <c r="AR77" s="23">
        <f t="shared" si="6"/>
        <v>-4.9570727787512654</v>
      </c>
      <c r="AS77" s="23">
        <f t="shared" si="6"/>
        <v>-5.0248730340602856</v>
      </c>
      <c r="AT77" s="23">
        <f t="shared" si="6"/>
        <v>-5.0940242105953537</v>
      </c>
      <c r="AU77" s="23">
        <f t="shared" si="6"/>
        <v>-5.164564614609235</v>
      </c>
      <c r="AV77" s="23">
        <f t="shared" si="6"/>
        <v>-5.2365338498148537</v>
      </c>
      <c r="AW77" s="23">
        <f t="shared" si="6"/>
        <v>-5.3099728692235955</v>
      </c>
      <c r="AX77" s="23">
        <f t="shared" si="6"/>
        <v>-5.384924020222094</v>
      </c>
      <c r="AY77" s="23">
        <f t="shared" si="6"/>
        <v>-5.4614310979130929</v>
      </c>
      <c r="AZ77" s="23">
        <f t="shared" si="6"/>
        <v>-5.5395393962024722</v>
      </c>
      <c r="BA77" s="23">
        <f t="shared" si="6"/>
        <v>-5.6192957603888321</v>
      </c>
      <c r="BB77" s="255">
        <f t="shared" si="6"/>
        <v>-5.7002004290050845</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-7.2060341949697175</v>
      </c>
      <c r="F82" s="21">
        <f t="shared" si="8"/>
        <v>-7.6493293499926223</v>
      </c>
      <c r="G82" s="21">
        <f t="shared" si="8"/>
        <v>-8.1547107848700584</v>
      </c>
      <c r="H82" s="21">
        <f t="shared" si="8"/>
        <v>-8.6674312195955228</v>
      </c>
      <c r="I82" s="21">
        <f t="shared" si="8"/>
        <v>-9.1245851757145005</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-0.60050284958080979</v>
      </c>
      <c r="G84" s="21">
        <f>IF($E$82&lt;0,(IF(2050-F$80&lt;=0,0,(2/(2050-F$80+1))*(1-(SUM($E84:F84)/$E$82))*$E$82*'Fixed Data'!D$52)),0)</f>
        <v>-0.57439403003381806</v>
      </c>
      <c r="H84" s="21">
        <f>IF($E$82&lt;0,(IF(2050-G$80&lt;=0,0,(2/(2050-G$80+1))*(1-(SUM($E84:G84)/$E$82))*$E$82*'Fixed Data'!E$52)),0)</f>
        <v>-0.54828521048682632</v>
      </c>
      <c r="I84" s="21">
        <f>IF($E$82&lt;0,(IF(2050-H$80&lt;=0,0,(2/(2050-H$80+1))*(1-(SUM($E84:H84)/$E$82))*$E$82*'Fixed Data'!F$52)),0)</f>
        <v>-0.52217639093983459</v>
      </c>
      <c r="J84" s="21">
        <f>IF($E$82&lt;0,(IF(2050-I$80&lt;=0,0,(2/(2050-I$80+1))*(1-(SUM($E84:I84)/$E$82))*$E$82*'Fixed Data'!G$52)),0)</f>
        <v>-0.49606757139284297</v>
      </c>
      <c r="K84" s="21">
        <f>IF($E$82&lt;0,(IF(2050-J$80&lt;=0,0,(2/(2050-J$80+1))*(1-(SUM($E84:J84)/$E$82))*$E$82*'Fixed Data'!H$52)),0)</f>
        <v>-0.46995875184585123</v>
      </c>
      <c r="L84" s="21">
        <f>IF($E$82&lt;0,(IF(2050-K$80&lt;=0,0,(2/(2050-K$80+1))*(1-(SUM($E84:K84)/$E$82))*$E$82*'Fixed Data'!I$52)),0)</f>
        <v>-0.44384993229885938</v>
      </c>
      <c r="M84" s="21">
        <f>IF($E$82&lt;0,(IF(2050-L$80&lt;=0,0,(2/(2050-L$80+1))*(1-(SUM($E84:L84)/$E$82))*$E$82*'Fixed Data'!J$52)),0)</f>
        <v>-0.41774111275186765</v>
      </c>
      <c r="N84" s="21">
        <f>IF($E$82&lt;0,(IF(2050-M$80&lt;=0,0,(2/(2050-M$80+1))*(1-(SUM($E84:M84)/$E$82))*$E$82*'Fixed Data'!K$52)),0)</f>
        <v>-0.39163229320487591</v>
      </c>
      <c r="O84" s="21">
        <f>IF($E$82&lt;0,(IF(2050-N$80&lt;=0,0,(2/(2050-N$80+1))*(1-(SUM($E84:N84)/$E$82))*$E$82*'Fixed Data'!L$52)),0)</f>
        <v>-0.36552347365788412</v>
      </c>
      <c r="P84" s="21">
        <f>IF($E$82&lt;0,(IF(2050-O$80&lt;=0,0,(2/(2050-O$80+1))*(1-(SUM($E84:O84)/$E$82))*$E$82*'Fixed Data'!M$52)),0)</f>
        <v>-0.3394146541108925</v>
      </c>
      <c r="Q84" s="21">
        <f>IF($E$82&lt;0,(IF(2050-P$80&lt;=0,0,(2/(2050-P$80+1))*(1-(SUM($E84:P84)/$E$82))*$E$82*'Fixed Data'!N$52)),0)</f>
        <v>-0.31330583456390082</v>
      </c>
      <c r="R84" s="21">
        <f>IF($E$82&lt;0,(IF(2050-Q$80&lt;=0,0,(2/(2050-Q$80+1))*(1-(SUM($E84:Q84)/$E$82))*$E$82*'Fixed Data'!O$52)),0)</f>
        <v>-0.28719701501690909</v>
      </c>
      <c r="S84" s="21">
        <f>IF($E$82&lt;0,(IF(2050-R$80&lt;=0,0,(2/(2050-R$80+1))*(1-(SUM($E84:R84)/$E$82))*$E$82*'Fixed Data'!P$52)),0)</f>
        <v>-0.26108819546991729</v>
      </c>
      <c r="T84" s="21">
        <f>IF($E$82&lt;0,(IF(2050-S$80&lt;=0,0,(2/(2050-S$80+1))*(1-(SUM($E84:S84)/$E$82))*$E$82*'Fixed Data'!Q$52)),0)</f>
        <v>-0.2349793759229255</v>
      </c>
      <c r="U84" s="21">
        <f>IF($E$82&lt;0,(IF(2050-T$80&lt;=0,0,(2/(2050-T$80+1))*(1-(SUM($E84:T84)/$E$82))*$E$82*'Fixed Data'!R$52)),0)</f>
        <v>-0.20887055637593369</v>
      </c>
      <c r="V84" s="21">
        <f>IF($E$82&lt;0,(IF(2050-U$80&lt;=0,0,(2/(2050-U$80+1))*(1-(SUM($E84:U84)/$E$82))*$E$82*'Fixed Data'!S$52)),0)</f>
        <v>-0.18276173682894212</v>
      </c>
      <c r="W84" s="21">
        <f>IF($E$82&lt;0,(IF(2050-V$80&lt;=0,0,(2/(2050-V$80+1))*(1-(SUM($E84:V84)/$E$82))*$E$82*'Fixed Data'!T$52)),0)</f>
        <v>-0.15665291728195038</v>
      </c>
      <c r="X84" s="21">
        <f>IF($E$82&lt;0,(IF(2050-W$80&lt;=0,0,(2/(2050-W$80+1))*(1-(SUM($E84:W84)/$E$82))*$E$82*'Fixed Data'!U$52)),0)</f>
        <v>-0.13054409773495868</v>
      </c>
      <c r="Y84" s="21">
        <f>IF($E$82&lt;0,(IF(2050-X$80&lt;=0,0,(2/(2050-X$80+1))*(1-(SUM($E84:X84)/$E$82))*$E$82*'Fixed Data'!V$52)),0)</f>
        <v>-0.10443527818796708</v>
      </c>
      <c r="Z84" s="21">
        <f>IF($E$82&lt;0,(IF(2050-Y$80&lt;=0,0,(2/(2050-Y$80+1))*(1-(SUM($E84:Y84)/$E$82))*$E$82*'Fixed Data'!W$52)),0)</f>
        <v>-7.8326458640975136E-2</v>
      </c>
      <c r="AA84" s="21">
        <f>IF($E$82&lt;0,(IF(2050-Z$80&lt;=0,0,(2/(2050-Z$80+1))*(1-(SUM($E84:Z84)/$E$82))*$E$82*'Fixed Data'!X$52)),0)</f>
        <v>-5.2217639093983158E-2</v>
      </c>
      <c r="AB84" s="21">
        <f>IF($E$82&lt;0,(IF(2050-AA$80&lt;=0,0,(2/(2050-AA$80+1))*(1-(SUM($E84:AA84)/$E$82))*$E$82*'Fixed Data'!Y$52)),0)</f>
        <v>-2.6108819546991846E-2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-0.66515907391240192</v>
      </c>
      <c r="H85" s="21">
        <f>IF($F$82&lt;0,(IF(2050-G$80&lt;=0,0,(2/(2050-G$80+1))*(1-(SUM($E85:G85)/$F$82))*$F$82*'Fixed Data'!E$52)),0)</f>
        <v>-0.63492457055274731</v>
      </c>
      <c r="I85" s="21">
        <f>IF($F$82&lt;0,(IF(2050-H$80&lt;=0,0,(2/(2050-H$80+1))*(1-(SUM($E85:H85)/$F$82))*$F$82*'Fixed Data'!F$52)),0)</f>
        <v>-0.6046900671930926</v>
      </c>
      <c r="J85" s="21">
        <f>IF($F$82&lt;0,(IF(2050-I$80&lt;=0,0,(2/(2050-I$80+1))*(1-(SUM($E85:I85)/$F$82))*$F$82*'Fixed Data'!G$52)),0)</f>
        <v>-0.5744555638334381</v>
      </c>
      <c r="K85" s="21">
        <f>IF($F$82&lt;0,(IF(2050-J$80&lt;=0,0,(2/(2050-J$80+1))*(1-(SUM($E85:J85)/$F$82))*$F$82*'Fixed Data'!H$52)),0)</f>
        <v>-0.54422106047378349</v>
      </c>
      <c r="L85" s="21">
        <f>IF($F$82&lt;0,(IF(2050-K$80&lt;=0,0,(2/(2050-K$80+1))*(1-(SUM($E85:K85)/$F$82))*$F$82*'Fixed Data'!I$52)),0)</f>
        <v>-0.51398655711412877</v>
      </c>
      <c r="M85" s="21">
        <f>IF($F$82&lt;0,(IF(2050-L$80&lt;=0,0,(2/(2050-L$80+1))*(1-(SUM($E85:L85)/$F$82))*$F$82*'Fixed Data'!J$52)),0)</f>
        <v>-0.48375205375447411</v>
      </c>
      <c r="N85" s="21">
        <f>IF($F$82&lt;0,(IF(2050-M$80&lt;=0,0,(2/(2050-M$80+1))*(1-(SUM($E85:M85)/$F$82))*$F$82*'Fixed Data'!K$52)),0)</f>
        <v>-0.45351755039481956</v>
      </c>
      <c r="O85" s="21">
        <f>IF($F$82&lt;0,(IF(2050-N$80&lt;=0,0,(2/(2050-N$80+1))*(1-(SUM($E85:N85)/$F$82))*$F$82*'Fixed Data'!L$52)),0)</f>
        <v>-0.42328304703516489</v>
      </c>
      <c r="P85" s="21">
        <f>IF($F$82&lt;0,(IF(2050-O$80&lt;=0,0,(2/(2050-O$80+1))*(1-(SUM($E85:O85)/$F$82))*$F$82*'Fixed Data'!M$52)),0)</f>
        <v>-0.39304854367551034</v>
      </c>
      <c r="Q85" s="21">
        <f>IF($F$82&lt;0,(IF(2050-P$80&lt;=0,0,(2/(2050-P$80+1))*(1-(SUM($E85:P85)/$F$82))*$F$82*'Fixed Data'!N$52)),0)</f>
        <v>-0.36281404031585573</v>
      </c>
      <c r="R85" s="21">
        <f>IF($F$82&lt;0,(IF(2050-Q$80&lt;=0,0,(2/(2050-Q$80+1))*(1-(SUM($E85:Q85)/$F$82))*$F$82*'Fixed Data'!O$52)),0)</f>
        <v>-0.33257953695620102</v>
      </c>
      <c r="S85" s="21">
        <f>IF($F$82&lt;0,(IF(2050-R$80&lt;=0,0,(2/(2050-R$80+1))*(1-(SUM($E85:R85)/$F$82))*$F$82*'Fixed Data'!P$52)),0)</f>
        <v>-0.30234503359654646</v>
      </c>
      <c r="T85" s="21">
        <f>IF($F$82&lt;0,(IF(2050-S$80&lt;=0,0,(2/(2050-S$80+1))*(1-(SUM($E85:S85)/$F$82))*$F$82*'Fixed Data'!Q$52)),0)</f>
        <v>-0.27211053023689169</v>
      </c>
      <c r="U85" s="21">
        <f>IF($F$82&lt;0,(IF(2050-T$80&lt;=0,0,(2/(2050-T$80+1))*(1-(SUM($E85:T85)/$F$82))*$F$82*'Fixed Data'!R$52)),0)</f>
        <v>-0.24187602687723717</v>
      </c>
      <c r="V85" s="21">
        <f>IF($F$82&lt;0,(IF(2050-U$80&lt;=0,0,(2/(2050-U$80+1))*(1-(SUM($E85:U85)/$F$82))*$F$82*'Fixed Data'!S$52)),0)</f>
        <v>-0.21164152351758247</v>
      </c>
      <c r="W85" s="21">
        <f>IF($F$82&lt;0,(IF(2050-V$80&lt;=0,0,(2/(2050-V$80+1))*(1-(SUM($E85:V85)/$F$82))*$F$82*'Fixed Data'!T$52)),0)</f>
        <v>-0.18140702015792795</v>
      </c>
      <c r="X85" s="21">
        <f>IF($F$82&lt;0,(IF(2050-W$80&lt;=0,0,(2/(2050-W$80+1))*(1-(SUM($E85:W85)/$F$82))*$F$82*'Fixed Data'!U$52)),0)</f>
        <v>-0.1511725167982734</v>
      </c>
      <c r="Y85" s="21">
        <f>IF($F$82&lt;0,(IF(2050-X$80&lt;=0,0,(2/(2050-X$80+1))*(1-(SUM($E85:X85)/$F$82))*$F$82*'Fixed Data'!V$52)),0)</f>
        <v>-0.12093801343861887</v>
      </c>
      <c r="Z85" s="21">
        <f>IF($F$82&lt;0,(IF(2050-Y$80&lt;=0,0,(2/(2050-Y$80+1))*(1-(SUM($E85:Y85)/$F$82))*$F$82*'Fixed Data'!W$52)),0)</f>
        <v>-9.0703510078963795E-2</v>
      </c>
      <c r="AA85" s="21">
        <f>IF($F$82&lt;0,(IF(2050-Z$80&lt;=0,0,(2/(2050-Z$80+1))*(1-(SUM($E85:Z85)/$F$82))*$F$82*'Fixed Data'!X$52)),0)</f>
        <v>-6.0469006719309472E-2</v>
      </c>
      <c r="AB85" s="21">
        <f>IF($F$82&lt;0,(IF(2050-AA$80&lt;=0,0,(2/(2050-AA$80+1))*(1-(SUM($E85:AA85)/$F$82))*$F$82*'Fixed Data'!Y$52)),0)</f>
        <v>-3.0234503359654458E-2</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-0.74133734407909624</v>
      </c>
      <c r="I86" s="21">
        <f>IF($G$82&lt;0,(IF(2050-H$80&lt;=0,0,(2/(2050-H$80+1))*(1-(SUM($E86:H86)/$G$82))*$G$82*'Fixed Data'!F$52)),0)</f>
        <v>-0.70603556578961546</v>
      </c>
      <c r="J86" s="21">
        <f>IF($G$82&lt;0,(IF(2050-I$80&lt;=0,0,(2/(2050-I$80+1))*(1-(SUM($E86:I86)/$G$82))*$G$82*'Fixed Data'!G$52)),0)</f>
        <v>-0.67073378750013468</v>
      </c>
      <c r="K86" s="21">
        <f>IF($G$82&lt;0,(IF(2050-J$80&lt;=0,0,(2/(2050-J$80+1))*(1-(SUM($E86:J86)/$G$82))*$G$82*'Fixed Data'!H$52)),0)</f>
        <v>-0.6354320092106539</v>
      </c>
      <c r="L86" s="21">
        <f>IF($G$82&lt;0,(IF(2050-K$80&lt;=0,0,(2/(2050-K$80+1))*(1-(SUM($E86:K86)/$G$82))*$G$82*'Fixed Data'!I$52)),0)</f>
        <v>-0.60013023092117301</v>
      </c>
      <c r="M86" s="21">
        <f>IF($G$82&lt;0,(IF(2050-L$80&lt;=0,0,(2/(2050-L$80+1))*(1-(SUM($E86:L86)/$G$82))*$G$82*'Fixed Data'!J$52)),0)</f>
        <v>-0.56482845263169235</v>
      </c>
      <c r="N86" s="21">
        <f>IF($G$82&lt;0,(IF(2050-M$80&lt;=0,0,(2/(2050-M$80+1))*(1-(SUM($E86:M86)/$G$82))*$G$82*'Fixed Data'!K$52)),0)</f>
        <v>-0.52952667434221168</v>
      </c>
      <c r="O86" s="21">
        <f>IF($G$82&lt;0,(IF(2050-N$80&lt;=0,0,(2/(2050-N$80+1))*(1-(SUM($E86:N86)/$G$82))*$G$82*'Fixed Data'!L$52)),0)</f>
        <v>-0.49422489605273084</v>
      </c>
      <c r="P86" s="21">
        <f>IF($G$82&lt;0,(IF(2050-O$80&lt;=0,0,(2/(2050-O$80+1))*(1-(SUM($E86:O86)/$G$82))*$G$82*'Fixed Data'!M$52)),0)</f>
        <v>-0.45892311776325012</v>
      </c>
      <c r="Q86" s="21">
        <f>IF($G$82&lt;0,(IF(2050-P$80&lt;=0,0,(2/(2050-P$80+1))*(1-(SUM($E86:P86)/$G$82))*$G$82*'Fixed Data'!N$52)),0)</f>
        <v>-0.42362133947376929</v>
      </c>
      <c r="R86" s="21">
        <f>IF($G$82&lt;0,(IF(2050-Q$80&lt;=0,0,(2/(2050-Q$80+1))*(1-(SUM($E86:Q86)/$G$82))*$G$82*'Fixed Data'!O$52)),0)</f>
        <v>-0.38831956118428856</v>
      </c>
      <c r="S86" s="21">
        <f>IF($G$82&lt;0,(IF(2050-R$80&lt;=0,0,(2/(2050-R$80+1))*(1-(SUM($E86:R86)/$G$82))*$G$82*'Fixed Data'!P$52)),0)</f>
        <v>-0.35301778289480784</v>
      </c>
      <c r="T86" s="21">
        <f>IF($G$82&lt;0,(IF(2050-S$80&lt;=0,0,(2/(2050-S$80+1))*(1-(SUM($E86:S86)/$G$82))*$G$82*'Fixed Data'!Q$52)),0)</f>
        <v>-0.31771600460532706</v>
      </c>
      <c r="U86" s="21">
        <f>IF($G$82&lt;0,(IF(2050-T$80&lt;=0,0,(2/(2050-T$80+1))*(1-(SUM($E86:T86)/$G$82))*$G$82*'Fixed Data'!R$52)),0)</f>
        <v>-0.28241422631584623</v>
      </c>
      <c r="V86" s="21">
        <f>IF($G$82&lt;0,(IF(2050-U$80&lt;=0,0,(2/(2050-U$80+1))*(1-(SUM($E86:U86)/$G$82))*$G$82*'Fixed Data'!S$52)),0)</f>
        <v>-0.24711244802636564</v>
      </c>
      <c r="W86" s="21">
        <f>IF($G$82&lt;0,(IF(2050-V$80&lt;=0,0,(2/(2050-V$80+1))*(1-(SUM($E86:V86)/$G$82))*$G$82*'Fixed Data'!T$52)),0)</f>
        <v>-0.2118106697368847</v>
      </c>
      <c r="X86" s="21">
        <f>IF($G$82&lt;0,(IF(2050-W$80&lt;=0,0,(2/(2050-W$80+1))*(1-(SUM($E86:W86)/$G$82))*$G$82*'Fixed Data'!U$52)),0)</f>
        <v>-0.17650889144740392</v>
      </c>
      <c r="Y86" s="21">
        <f>IF($G$82&lt;0,(IF(2050-X$80&lt;=0,0,(2/(2050-X$80+1))*(1-(SUM($E86:X86)/$G$82))*$G$82*'Fixed Data'!V$52)),0)</f>
        <v>-0.14120711315792336</v>
      </c>
      <c r="Z86" s="21">
        <f>IF($G$82&lt;0,(IF(2050-Y$80&lt;=0,0,(2/(2050-Y$80+1))*(1-(SUM($E86:Y86)/$G$82))*$G$82*'Fixed Data'!W$52)),0)</f>
        <v>-0.10590533486844235</v>
      </c>
      <c r="AA86" s="21">
        <f>IF($G$82&lt;0,(IF(2050-Z$80&lt;=0,0,(2/(2050-Z$80+1))*(1-(SUM($E86:Z86)/$G$82))*$G$82*'Fixed Data'!X$52)),0)</f>
        <v>-7.0603556578961557E-2</v>
      </c>
      <c r="AB86" s="21">
        <f>IF($G$82&lt;0,(IF(2050-AA$80&lt;=0,0,(2/(2050-AA$80+1))*(1-(SUM($E86:AA86)/$G$82))*$G$82*'Fixed Data'!Y$52)),0)</f>
        <v>-3.5301778289481389E-2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-0.82546963996147826</v>
      </c>
      <c r="J87" s="21">
        <f>IF($H$82&lt;0,(IF(2050-I$80&lt;=0,0,(2/(2050-I$80+1))*(1-(SUM($E87:I87)/$H$82))*$H$82*'Fixed Data'!G$52)),0)</f>
        <v>-0.78419615796340458</v>
      </c>
      <c r="K87" s="21">
        <f>IF($H$82&lt;0,(IF(2050-J$80&lt;=0,0,(2/(2050-J$80+1))*(1-(SUM($E87:J87)/$H$82))*$H$82*'Fixed Data'!H$52)),0)</f>
        <v>-0.74292267596533057</v>
      </c>
      <c r="L87" s="21">
        <f>IF($H$82&lt;0,(IF(2050-K$80&lt;=0,0,(2/(2050-K$80+1))*(1-(SUM($E87:K87)/$H$82))*$H$82*'Fixed Data'!I$52)),0)</f>
        <v>-0.70164919396725667</v>
      </c>
      <c r="M87" s="21">
        <f>IF($H$82&lt;0,(IF(2050-L$80&lt;=0,0,(2/(2050-L$80+1))*(1-(SUM($E87:L87)/$H$82))*$H$82*'Fixed Data'!J$52)),0)</f>
        <v>-0.66037571196918277</v>
      </c>
      <c r="N87" s="21">
        <f>IF($H$82&lt;0,(IF(2050-M$80&lt;=0,0,(2/(2050-M$80+1))*(1-(SUM($E87:M87)/$H$82))*$H$82*'Fixed Data'!K$52)),0)</f>
        <v>-0.61910222997110875</v>
      </c>
      <c r="O87" s="21">
        <f>IF($H$82&lt;0,(IF(2050-N$80&lt;=0,0,(2/(2050-N$80+1))*(1-(SUM($E87:N87)/$H$82))*$H$82*'Fixed Data'!L$52)),0)</f>
        <v>-0.57782874797303485</v>
      </c>
      <c r="P87" s="21">
        <f>IF($H$82&lt;0,(IF(2050-O$80&lt;=0,0,(2/(2050-O$80+1))*(1-(SUM($E87:O87)/$H$82))*$H$82*'Fixed Data'!M$52)),0)</f>
        <v>-0.53655526597496095</v>
      </c>
      <c r="Q87" s="21">
        <f>IF($H$82&lt;0,(IF(2050-P$80&lt;=0,0,(2/(2050-P$80+1))*(1-(SUM($E87:P87)/$H$82))*$H$82*'Fixed Data'!N$52)),0)</f>
        <v>-0.49528178397688705</v>
      </c>
      <c r="R87" s="21">
        <f>IF($H$82&lt;0,(IF(2050-Q$80&lt;=0,0,(2/(2050-Q$80+1))*(1-(SUM($E87:Q87)/$H$82))*$H$82*'Fixed Data'!O$52)),0)</f>
        <v>-0.45400830197881303</v>
      </c>
      <c r="S87" s="21">
        <f>IF($H$82&lt;0,(IF(2050-R$80&lt;=0,0,(2/(2050-R$80+1))*(1-(SUM($E87:R87)/$H$82))*$H$82*'Fixed Data'!P$52)),0)</f>
        <v>-0.4127348199807393</v>
      </c>
      <c r="T87" s="21">
        <f>IF($H$82&lt;0,(IF(2050-S$80&lt;=0,0,(2/(2050-S$80+1))*(1-(SUM($E87:S87)/$H$82))*$H$82*'Fixed Data'!Q$52)),0)</f>
        <v>-0.37146133798266512</v>
      </c>
      <c r="U87" s="21">
        <f>IF($H$82&lt;0,(IF(2050-T$80&lt;=0,0,(2/(2050-T$80+1))*(1-(SUM($E87:T87)/$H$82))*$H$82*'Fixed Data'!R$52)),0)</f>
        <v>-0.33018785598459122</v>
      </c>
      <c r="V87" s="21">
        <f>IF($H$82&lt;0,(IF(2050-U$80&lt;=0,0,(2/(2050-U$80+1))*(1-(SUM($E87:U87)/$H$82))*$H$82*'Fixed Data'!S$52)),0)</f>
        <v>-0.28891437398651737</v>
      </c>
      <c r="W87" s="21">
        <f>IF($H$82&lt;0,(IF(2050-V$80&lt;=0,0,(2/(2050-V$80+1))*(1-(SUM($E87:V87)/$H$82))*$H$82*'Fixed Data'!T$52)),0)</f>
        <v>-0.24764089198844344</v>
      </c>
      <c r="X87" s="21">
        <f>IF($H$82&lt;0,(IF(2050-W$80&lt;=0,0,(2/(2050-W$80+1))*(1-(SUM($E87:W87)/$H$82))*$H$82*'Fixed Data'!U$52)),0)</f>
        <v>-0.20636740999036948</v>
      </c>
      <c r="Y87" s="21">
        <f>IF($H$82&lt;0,(IF(2050-X$80&lt;=0,0,(2/(2050-X$80+1))*(1-(SUM($E87:X87)/$H$82))*$H$82*'Fixed Data'!V$52)),0)</f>
        <v>-0.16509392799229586</v>
      </c>
      <c r="Z87" s="21">
        <f>IF($H$82&lt;0,(IF(2050-Y$80&lt;=0,0,(2/(2050-Y$80+1))*(1-(SUM($E87:Y87)/$H$82))*$H$82*'Fixed Data'!W$52)),0)</f>
        <v>-0.12382044599422228</v>
      </c>
      <c r="AA87" s="21">
        <f>IF($H$82&lt;0,(IF(2050-Z$80&lt;=0,0,(2/(2050-Z$80+1))*(1-(SUM($E87:Z87)/$H$82))*$H$82*'Fixed Data'!X$52)),0)</f>
        <v>-8.254696399614754E-2</v>
      </c>
      <c r="AB87" s="21">
        <f>IF($H$82&lt;0,(IF(2050-AA$80&lt;=0,0,(2/(2050-AA$80+1))*(1-(SUM($E87:AA87)/$H$82))*$H$82*'Fixed Data'!Y$52)),0)</f>
        <v>-4.127348199807377E-2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-0.91245851757145013</v>
      </c>
      <c r="K88" s="21">
        <f>IF($I$82&lt;0,(IF(2050-J$80&lt;=0,0,(2/(2050-J$80+1))*(1-(SUM($E88:J88)/$I$82))*$I$82*'Fixed Data'!H$52)),0)</f>
        <v>-0.86443438506768955</v>
      </c>
      <c r="L88" s="21">
        <f>IF($I$82&lt;0,(IF(2050-K$80&lt;=0,0,(2/(2050-K$80+1))*(1-(SUM($E88:K88)/$I$82))*$I$82*'Fixed Data'!I$52)),0)</f>
        <v>-0.81641025256392896</v>
      </c>
      <c r="M88" s="21">
        <f>IF($I$82&lt;0,(IF(2050-L$80&lt;=0,0,(2/(2050-L$80+1))*(1-(SUM($E88:L88)/$I$82))*$I$82*'Fixed Data'!J$52)),0)</f>
        <v>-0.76838612006016849</v>
      </c>
      <c r="N88" s="21">
        <f>IF($I$82&lt;0,(IF(2050-M$80&lt;=0,0,(2/(2050-M$80+1))*(1-(SUM($E88:M88)/$I$82))*$I$82*'Fixed Data'!K$52)),0)</f>
        <v>-0.7203619875564079</v>
      </c>
      <c r="O88" s="21">
        <f>IF($I$82&lt;0,(IF(2050-N$80&lt;=0,0,(2/(2050-N$80+1))*(1-(SUM($E88:N88)/$I$82))*$I$82*'Fixed Data'!L$52)),0)</f>
        <v>-0.67233785505264732</v>
      </c>
      <c r="P88" s="21">
        <f>IF($I$82&lt;0,(IF(2050-O$80&lt;=0,0,(2/(2050-O$80+1))*(1-(SUM($E88:O88)/$I$82))*$I$82*'Fixed Data'!M$52)),0)</f>
        <v>-0.62431372254888695</v>
      </c>
      <c r="Q88" s="21">
        <f>IF($I$82&lt;0,(IF(2050-P$80&lt;=0,0,(2/(2050-P$80+1))*(1-(SUM($E88:P88)/$I$82))*$I$82*'Fixed Data'!N$52)),0)</f>
        <v>-0.57628959004512625</v>
      </c>
      <c r="R88" s="21">
        <f>IF($I$82&lt;0,(IF(2050-Q$80&lt;=0,0,(2/(2050-Q$80+1))*(1-(SUM($E88:Q88)/$I$82))*$I$82*'Fixed Data'!O$52)),0)</f>
        <v>-0.52826545754136578</v>
      </c>
      <c r="S88" s="21">
        <f>IF($I$82&lt;0,(IF(2050-R$80&lt;=0,0,(2/(2050-R$80+1))*(1-(SUM($E88:R88)/$I$82))*$I$82*'Fixed Data'!P$52)),0)</f>
        <v>-0.48024132503760514</v>
      </c>
      <c r="T88" s="21">
        <f>IF($I$82&lt;0,(IF(2050-S$80&lt;=0,0,(2/(2050-S$80+1))*(1-(SUM($E88:S88)/$I$82))*$I$82*'Fixed Data'!Q$52)),0)</f>
        <v>-0.43221719253384472</v>
      </c>
      <c r="U88" s="21">
        <f>IF($I$82&lt;0,(IF(2050-T$80&lt;=0,0,(2/(2050-T$80+1))*(1-(SUM($E88:T88)/$I$82))*$I$82*'Fixed Data'!R$52)),0)</f>
        <v>-0.3841930600300843</v>
      </c>
      <c r="V88" s="21">
        <f>IF($I$82&lt;0,(IF(2050-U$80&lt;=0,0,(2/(2050-U$80+1))*(1-(SUM($E88:U88)/$I$82))*$I$82*'Fixed Data'!S$52)),0)</f>
        <v>-0.33616892752632349</v>
      </c>
      <c r="W88" s="21">
        <f>IF($I$82&lt;0,(IF(2050-V$80&lt;=0,0,(2/(2050-V$80+1))*(1-(SUM($E88:V88)/$I$82))*$I$82*'Fixed Data'!T$52)),0)</f>
        <v>-0.28814479502256318</v>
      </c>
      <c r="X88" s="21">
        <f>IF($I$82&lt;0,(IF(2050-W$80&lt;=0,0,(2/(2050-W$80+1))*(1-(SUM($E88:W88)/$I$82))*$I$82*'Fixed Data'!U$52)),0)</f>
        <v>-0.24012066251880304</v>
      </c>
      <c r="Y88" s="21">
        <f>IF($I$82&lt;0,(IF(2050-X$80&lt;=0,0,(2/(2050-X$80+1))*(1-(SUM($E88:X88)/$I$82))*$I$82*'Fixed Data'!V$52)),0)</f>
        <v>-0.19209653001504193</v>
      </c>
      <c r="Z88" s="21">
        <f>IF($I$82&lt;0,(IF(2050-Y$80&lt;=0,0,(2/(2050-Y$80+1))*(1-(SUM($E88:Y88)/$I$82))*$I$82*'Fixed Data'!W$52)),0)</f>
        <v>-0.14407239751128101</v>
      </c>
      <c r="AA88" s="21">
        <f>IF($I$82&lt;0,(IF(2050-Z$80&lt;=0,0,(2/(2050-Z$80+1))*(1-(SUM($E88:Z88)/$I$82))*$I$82*'Fixed Data'!X$52)),0)</f>
        <v>-9.6048265007521352E-2</v>
      </c>
      <c r="AB88" s="21">
        <f>IF($I$82&lt;0,(IF(2050-AA$80&lt;=0,0,(2/(2050-AA$80+1))*(1-(SUM($E88:AA88)/$I$82))*$I$82*'Fixed Data'!Y$52)),0)</f>
        <v>-4.8024132503760676E-2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-0.60050284958080979</v>
      </c>
      <c r="G128" s="21">
        <f t="shared" si="10"/>
        <v>-1.23955310394622</v>
      </c>
      <c r="H128" s="21">
        <f t="shared" si="10"/>
        <v>-1.9245471251186699</v>
      </c>
      <c r="I128" s="21">
        <f t="shared" si="10"/>
        <v>-2.6583716638840214</v>
      </c>
      <c r="J128" s="21">
        <f t="shared" si="10"/>
        <v>-3.4379115982612705</v>
      </c>
      <c r="K128" s="21">
        <f t="shared" si="10"/>
        <v>-3.2569688825633083</v>
      </c>
      <c r="L128" s="21">
        <f t="shared" si="10"/>
        <v>-3.076026166865347</v>
      </c>
      <c r="M128" s="21">
        <f t="shared" si="10"/>
        <v>-2.8950834511673853</v>
      </c>
      <c r="N128" s="21">
        <f t="shared" si="10"/>
        <v>-2.7141407354694236</v>
      </c>
      <c r="O128" s="21">
        <f t="shared" si="10"/>
        <v>-2.5331980197714623</v>
      </c>
      <c r="P128" s="21">
        <f t="shared" si="10"/>
        <v>-2.352255304073501</v>
      </c>
      <c r="Q128" s="21">
        <f t="shared" si="10"/>
        <v>-2.1713125883755393</v>
      </c>
      <c r="R128" s="21">
        <f t="shared" si="10"/>
        <v>-1.9903698726775776</v>
      </c>
      <c r="S128" s="21">
        <f t="shared" si="10"/>
        <v>-1.8094271569796161</v>
      </c>
      <c r="T128" s="21">
        <f t="shared" si="10"/>
        <v>-1.6284844412816539</v>
      </c>
      <c r="U128" s="21">
        <f t="shared" si="10"/>
        <v>-1.4475417255836924</v>
      </c>
      <c r="V128" s="21">
        <f t="shared" si="10"/>
        <v>-1.2665990098857312</v>
      </c>
      <c r="W128" s="21">
        <f t="shared" si="10"/>
        <v>-1.0856562941877697</v>
      </c>
      <c r="X128" s="21">
        <f t="shared" si="10"/>
        <v>-0.90471357848980849</v>
      </c>
      <c r="Y128" s="21">
        <f t="shared" si="10"/>
        <v>-0.7237708627918471</v>
      </c>
      <c r="Z128" s="21">
        <f t="shared" si="10"/>
        <v>-0.54282814709388449</v>
      </c>
      <c r="AA128" s="21">
        <f t="shared" si="10"/>
        <v>-0.36188543139592305</v>
      </c>
      <c r="AB128" s="21">
        <f t="shared" si="10"/>
        <v>-0.18094271569796214</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-7.2060341949697175</v>
      </c>
      <c r="G129" s="21">
        <f t="shared" ref="G129:AW129" si="11">F131</f>
        <v>-14.254860695381531</v>
      </c>
      <c r="H129" s="21">
        <f t="shared" si="11"/>
        <v>-21.170018376305372</v>
      </c>
      <c r="I129" s="21">
        <f t="shared" si="11"/>
        <v>-27.912902470782225</v>
      </c>
      <c r="J129" s="21">
        <f t="shared" si="11"/>
        <v>-34.379115982612703</v>
      </c>
      <c r="K129" s="21">
        <f t="shared" si="11"/>
        <v>-30.941204384351433</v>
      </c>
      <c r="L129" s="21">
        <f t="shared" si="11"/>
        <v>-27.684235501788123</v>
      </c>
      <c r="M129" s="21">
        <f t="shared" si="11"/>
        <v>-24.608209334922776</v>
      </c>
      <c r="N129" s="21">
        <f t="shared" si="11"/>
        <v>-21.713125883755392</v>
      </c>
      <c r="O129" s="21">
        <f t="shared" si="11"/>
        <v>-18.998985148285968</v>
      </c>
      <c r="P129" s="21">
        <f t="shared" si="11"/>
        <v>-16.465787128514506</v>
      </c>
      <c r="Q129" s="21">
        <f t="shared" si="11"/>
        <v>-14.113531824441004</v>
      </c>
      <c r="R129" s="21">
        <f t="shared" si="11"/>
        <v>-11.942219236065466</v>
      </c>
      <c r="S129" s="21">
        <f t="shared" si="11"/>
        <v>-9.9518493633878879</v>
      </c>
      <c r="T129" s="21">
        <f t="shared" si="11"/>
        <v>-8.1424222064082716</v>
      </c>
      <c r="U129" s="21">
        <f t="shared" si="11"/>
        <v>-6.5139377651266175</v>
      </c>
      <c r="V129" s="21">
        <f t="shared" si="11"/>
        <v>-5.0663960395429246</v>
      </c>
      <c r="W129" s="21">
        <f t="shared" si="11"/>
        <v>-3.7997970296571935</v>
      </c>
      <c r="X129" s="21">
        <f t="shared" si="11"/>
        <v>-2.7141407354694236</v>
      </c>
      <c r="Y129" s="21">
        <f t="shared" si="11"/>
        <v>-1.809427156979615</v>
      </c>
      <c r="Z129" s="21">
        <f t="shared" si="11"/>
        <v>-1.0856562941877679</v>
      </c>
      <c r="AA129" s="21">
        <f t="shared" si="11"/>
        <v>-0.54282814709388338</v>
      </c>
      <c r="AB129" s="21">
        <f t="shared" si="11"/>
        <v>-0.18094271569796033</v>
      </c>
      <c r="AC129" s="21">
        <f t="shared" si="11"/>
        <v>1.8041124150158794E-15</v>
      </c>
      <c r="AD129" s="21">
        <f t="shared" si="11"/>
        <v>1.8041124150158794E-15</v>
      </c>
      <c r="AE129" s="21">
        <f t="shared" si="11"/>
        <v>1.8041124150158794E-15</v>
      </c>
      <c r="AF129" s="21">
        <f t="shared" si="11"/>
        <v>1.8041124150158794E-15</v>
      </c>
      <c r="AG129" s="21">
        <f t="shared" si="11"/>
        <v>1.8041124150158794E-15</v>
      </c>
      <c r="AH129" s="21">
        <f t="shared" si="11"/>
        <v>1.8041124150158794E-15</v>
      </c>
      <c r="AI129" s="21">
        <f t="shared" si="11"/>
        <v>1.8041124150158794E-15</v>
      </c>
      <c r="AJ129" s="21">
        <f t="shared" si="11"/>
        <v>1.8041124150158794E-15</v>
      </c>
      <c r="AK129" s="21">
        <f t="shared" si="11"/>
        <v>1.8041124150158794E-15</v>
      </c>
      <c r="AL129" s="21">
        <f t="shared" si="11"/>
        <v>1.8041124150158794E-15</v>
      </c>
      <c r="AM129" s="21">
        <f t="shared" si="11"/>
        <v>1.8041124150158794E-15</v>
      </c>
      <c r="AN129" s="21">
        <f t="shared" si="11"/>
        <v>1.8041124150158794E-15</v>
      </c>
      <c r="AO129" s="21">
        <f t="shared" si="11"/>
        <v>1.8041124150158794E-15</v>
      </c>
      <c r="AP129" s="21">
        <f t="shared" si="11"/>
        <v>1.8041124150158794E-15</v>
      </c>
      <c r="AQ129" s="21">
        <f t="shared" si="11"/>
        <v>1.8041124150158794E-15</v>
      </c>
      <c r="AR129" s="21">
        <f t="shared" si="11"/>
        <v>1.8041124150158794E-15</v>
      </c>
      <c r="AS129" s="21">
        <f t="shared" si="11"/>
        <v>1.8041124150158794E-15</v>
      </c>
      <c r="AT129" s="21">
        <f t="shared" si="11"/>
        <v>1.8041124150158794E-15</v>
      </c>
      <c r="AU129" s="21">
        <f t="shared" si="11"/>
        <v>1.8041124150158794E-15</v>
      </c>
      <c r="AV129" s="21">
        <f t="shared" si="11"/>
        <v>1.8041124150158794E-15</v>
      </c>
      <c r="AW129" s="21">
        <f t="shared" si="11"/>
        <v>1.8041124150158794E-15</v>
      </c>
      <c r="AX129" s="21">
        <f>AW131</f>
        <v>1.8041124150158794E-15</v>
      </c>
      <c r="AY129" s="21">
        <f>AX131</f>
        <v>1.8041124150158794E-15</v>
      </c>
      <c r="AZ129" s="21">
        <f>AY131</f>
        <v>1.8041124150158794E-15</v>
      </c>
      <c r="BA129" s="21">
        <f>AZ131</f>
        <v>1.8041124150158794E-15</v>
      </c>
      <c r="BB129" s="21">
        <f>BA131</f>
        <v>1.8041124150158794E-15</v>
      </c>
    </row>
    <row r="130" spans="1:54" ht="15" customHeight="1" outlineLevel="2">
      <c r="A130" s="8"/>
      <c r="B130" t="s">
        <v>459</v>
      </c>
      <c r="C130" t="s">
        <v>460</v>
      </c>
      <c r="D130" t="s">
        <v>391</v>
      </c>
      <c r="E130" s="21">
        <f>E131*(1/(1+'Fixed Data'!$B$10))</f>
        <v>-6.9342130436583123</v>
      </c>
      <c r="F130" s="21">
        <f>F131*(1/(1+'Fixed Data'!$B$10))</f>
        <v>-13.71714847515544</v>
      </c>
      <c r="G130" s="21">
        <f>G131*(1/(1+'Fixed Data'!$B$10))</f>
        <v>-20.371457252025955</v>
      </c>
      <c r="H130" s="21">
        <f>H131*(1/(1+'Fixed Data'!$B$10))</f>
        <v>-26.859990830236939</v>
      </c>
      <c r="I130" s="21">
        <f>I131*(1/(1+'Fixed Data'!$B$10))</f>
        <v>-33.082290206517229</v>
      </c>
      <c r="J130" s="21">
        <f>J131*(1/(1+'Fixed Data'!$B$10))</f>
        <v>-29.774061185865509</v>
      </c>
      <c r="K130" s="21">
        <f>K131*(1/(1+'Fixed Data'!$B$10))</f>
        <v>-26.639949482090191</v>
      </c>
      <c r="L130" s="21">
        <f>L131*(1/(1+'Fixed Data'!$B$10))</f>
        <v>-23.679955095191282</v>
      </c>
      <c r="M130" s="21">
        <f>M131*(1/(1+'Fixed Data'!$B$10))</f>
        <v>-20.894078025168778</v>
      </c>
      <c r="N130" s="21">
        <f>N131*(1/(1+'Fixed Data'!$B$10))</f>
        <v>-18.282318272022682</v>
      </c>
      <c r="O130" s="21">
        <f>O131*(1/(1+'Fixed Data'!$B$10))</f>
        <v>-15.844675835752991</v>
      </c>
      <c r="P130" s="21">
        <f>P131*(1/(1+'Fixed Data'!$B$10))</f>
        <v>-13.581150716359705</v>
      </c>
      <c r="Q130" s="21">
        <f>Q131*(1/(1+'Fixed Data'!$B$10))</f>
        <v>-11.491742913842828</v>
      </c>
      <c r="R130" s="21">
        <f>R131*(1/(1+'Fixed Data'!$B$10))</f>
        <v>-9.5764524282023569</v>
      </c>
      <c r="S130" s="21">
        <f>S131*(1/(1+'Fixed Data'!$B$10))</f>
        <v>-7.8352792594382921</v>
      </c>
      <c r="T130" s="21">
        <f>T131*(1/(1+'Fixed Data'!$B$10))</f>
        <v>-6.2682234075506331</v>
      </c>
      <c r="U130" s="21">
        <f>U131*(1/(1+'Fixed Data'!$B$10))</f>
        <v>-4.8752848725393818</v>
      </c>
      <c r="V130" s="21">
        <f>V131*(1/(1+'Fixed Data'!$B$10))</f>
        <v>-3.6564636544045364</v>
      </c>
      <c r="W130" s="21">
        <f>W131*(1/(1+'Fixed Data'!$B$10))</f>
        <v>-2.6117597531460968</v>
      </c>
      <c r="X130" s="21">
        <f>X131*(1/(1+'Fixed Data'!$B$10))</f>
        <v>-1.7411731687640639</v>
      </c>
      <c r="Y130" s="21">
        <f>Y131*(1/(1+'Fixed Data'!$B$10))</f>
        <v>-1.0447039012584374</v>
      </c>
      <c r="Z130" s="21">
        <f>Z131*(1/(1+'Fixed Data'!$B$10))</f>
        <v>-0.52235195062921813</v>
      </c>
      <c r="AA130" s="21">
        <f>AA131*(1/(1+'Fixed Data'!$B$10))</f>
        <v>-0.17411731687640528</v>
      </c>
      <c r="AB130" s="21">
        <f>AB131*(1/(1+'Fixed Data'!$B$10))</f>
        <v>1.7360589059044261E-15</v>
      </c>
      <c r="AC130" s="21">
        <f>AC131*(1/(1+'Fixed Data'!$B$10))</f>
        <v>1.7360589059044261E-15</v>
      </c>
      <c r="AD130" s="21">
        <f>AD131*(1/(1+'Fixed Data'!$B$10))</f>
        <v>1.7360589059044261E-15</v>
      </c>
      <c r="AE130" s="21">
        <f>AE131*(1/(1+'Fixed Data'!$B$10))</f>
        <v>1.7360589059044261E-15</v>
      </c>
      <c r="AF130" s="21">
        <f>AF131*(1/(1+'Fixed Data'!$B$10))</f>
        <v>1.7360589059044261E-15</v>
      </c>
      <c r="AG130" s="21">
        <f>AG131*(1/(1+'Fixed Data'!$B$10))</f>
        <v>1.7360589059044261E-15</v>
      </c>
      <c r="AH130" s="21">
        <f>AH131*(1/(1+'Fixed Data'!$B$10))</f>
        <v>1.7360589059044261E-15</v>
      </c>
      <c r="AI130" s="21">
        <f>AI131*(1/(1+'Fixed Data'!$B$10))</f>
        <v>1.7360589059044261E-15</v>
      </c>
      <c r="AJ130" s="21">
        <f>AJ131*(1/(1+'Fixed Data'!$B$10))</f>
        <v>1.7360589059044261E-15</v>
      </c>
      <c r="AK130" s="21">
        <f>AK131*(1/(1+'Fixed Data'!$B$10))</f>
        <v>1.7360589059044261E-15</v>
      </c>
      <c r="AL130" s="21">
        <f>AL131*(1/(1+'Fixed Data'!$B$10))</f>
        <v>1.7360589059044261E-15</v>
      </c>
      <c r="AM130" s="21">
        <f>AM131*(1/(1+'Fixed Data'!$B$10))</f>
        <v>1.7360589059044261E-15</v>
      </c>
      <c r="AN130" s="21">
        <f>AN131*(1/(1+'Fixed Data'!$B$10))</f>
        <v>1.7360589059044261E-15</v>
      </c>
      <c r="AO130" s="21">
        <f>AO131*(1/(1+'Fixed Data'!$B$10))</f>
        <v>1.7360589059044261E-15</v>
      </c>
      <c r="AP130" s="21">
        <f>AP131*(1/(1+'Fixed Data'!$B$10))</f>
        <v>1.7360589059044261E-15</v>
      </c>
      <c r="AQ130" s="21">
        <f>AQ131*(1/(1+'Fixed Data'!$B$10))</f>
        <v>1.7360589059044261E-15</v>
      </c>
      <c r="AR130" s="21">
        <f>AR131*(1/(1+'Fixed Data'!$B$10))</f>
        <v>1.7360589059044261E-15</v>
      </c>
      <c r="AS130" s="21">
        <f>AS131*(1/(1+'Fixed Data'!$B$10))</f>
        <v>1.7360589059044261E-15</v>
      </c>
      <c r="AT130" s="21">
        <f>AT131*(1/(1+'Fixed Data'!$B$10))</f>
        <v>1.7360589059044261E-15</v>
      </c>
      <c r="AU130" s="21">
        <f>AU131*(1/(1+'Fixed Data'!$B$10))</f>
        <v>1.7360589059044261E-15</v>
      </c>
      <c r="AV130" s="21">
        <f>AV131*(1/(1+'Fixed Data'!$B$10))</f>
        <v>1.7360589059044261E-15</v>
      </c>
      <c r="AW130" s="21">
        <f>AW131*(1/(1+'Fixed Data'!$B$10))</f>
        <v>1.7360589059044261E-15</v>
      </c>
      <c r="AX130" s="21">
        <f>AX131*(1/(1+'Fixed Data'!$B$10))</f>
        <v>1.7360589059044261E-15</v>
      </c>
      <c r="AY130" s="21">
        <f>AY131*(1/(1+'Fixed Data'!$B$10))</f>
        <v>1.7360589059044261E-15</v>
      </c>
      <c r="AZ130" s="21">
        <f>AZ131*(1/(1+'Fixed Data'!$B$10))</f>
        <v>1.7360589059044261E-15</v>
      </c>
      <c r="BA130" s="21">
        <f>BA131*(1/(1+'Fixed Data'!$B$10))</f>
        <v>1.7360589059044261E-15</v>
      </c>
      <c r="BB130" s="21">
        <f>BB131*(1/(1+'Fixed Data'!$B$10))</f>
        <v>1.7360589059044261E-15</v>
      </c>
    </row>
    <row r="131" spans="1:54" ht="13.9" customHeight="1" outlineLevel="2">
      <c r="A131" s="8"/>
      <c r="B131" t="s">
        <v>461</v>
      </c>
      <c r="C131" t="s">
        <v>462</v>
      </c>
      <c r="D131" t="s">
        <v>391</v>
      </c>
      <c r="E131" s="21">
        <f t="shared" ref="E131:BB131" si="12">E82-E128+E129</f>
        <v>-7.2060341949697175</v>
      </c>
      <c r="F131" s="21">
        <f t="shared" si="12"/>
        <v>-14.254860695381531</v>
      </c>
      <c r="G131" s="21">
        <f t="shared" si="12"/>
        <v>-21.170018376305372</v>
      </c>
      <c r="H131" s="21">
        <f t="shared" si="12"/>
        <v>-27.912902470782225</v>
      </c>
      <c r="I131" s="21">
        <f t="shared" si="12"/>
        <v>-34.379115982612703</v>
      </c>
      <c r="J131" s="21">
        <f t="shared" si="12"/>
        <v>-30.941204384351433</v>
      </c>
      <c r="K131" s="21">
        <f t="shared" si="12"/>
        <v>-27.684235501788123</v>
      </c>
      <c r="L131" s="21">
        <f t="shared" si="12"/>
        <v>-24.608209334922776</v>
      </c>
      <c r="M131" s="21">
        <f t="shared" si="12"/>
        <v>-21.713125883755392</v>
      </c>
      <c r="N131" s="21">
        <f t="shared" si="12"/>
        <v>-18.998985148285968</v>
      </c>
      <c r="O131" s="21">
        <f t="shared" si="12"/>
        <v>-16.465787128514506</v>
      </c>
      <c r="P131" s="21">
        <f t="shared" si="12"/>
        <v>-14.113531824441004</v>
      </c>
      <c r="Q131" s="21">
        <f t="shared" si="12"/>
        <v>-11.942219236065466</v>
      </c>
      <c r="R131" s="21">
        <f t="shared" si="12"/>
        <v>-9.9518493633878879</v>
      </c>
      <c r="S131" s="21">
        <f t="shared" si="12"/>
        <v>-8.1424222064082716</v>
      </c>
      <c r="T131" s="21">
        <f t="shared" si="12"/>
        <v>-6.5139377651266175</v>
      </c>
      <c r="U131" s="21">
        <f t="shared" si="12"/>
        <v>-5.0663960395429246</v>
      </c>
      <c r="V131" s="21">
        <f t="shared" si="12"/>
        <v>-3.7997970296571935</v>
      </c>
      <c r="W131" s="21">
        <f t="shared" si="12"/>
        <v>-2.7141407354694236</v>
      </c>
      <c r="X131" s="21">
        <f t="shared" si="12"/>
        <v>-1.809427156979615</v>
      </c>
      <c r="Y131" s="21">
        <f t="shared" si="12"/>
        <v>-1.0856562941877679</v>
      </c>
      <c r="Z131" s="21">
        <f t="shared" si="12"/>
        <v>-0.54282814709388338</v>
      </c>
      <c r="AA131" s="21">
        <f t="shared" si="12"/>
        <v>-0.18094271569796033</v>
      </c>
      <c r="AB131" s="21">
        <f t="shared" si="12"/>
        <v>1.8041124150158794E-15</v>
      </c>
      <c r="AC131" s="21">
        <f t="shared" si="12"/>
        <v>1.8041124150158794E-15</v>
      </c>
      <c r="AD131" s="21">
        <f t="shared" si="12"/>
        <v>1.8041124150158794E-15</v>
      </c>
      <c r="AE131" s="21">
        <f t="shared" si="12"/>
        <v>1.8041124150158794E-15</v>
      </c>
      <c r="AF131" s="21">
        <f t="shared" si="12"/>
        <v>1.8041124150158794E-15</v>
      </c>
      <c r="AG131" s="21">
        <f t="shared" si="12"/>
        <v>1.8041124150158794E-15</v>
      </c>
      <c r="AH131" s="21">
        <f t="shared" si="12"/>
        <v>1.8041124150158794E-15</v>
      </c>
      <c r="AI131" s="21">
        <f t="shared" si="12"/>
        <v>1.8041124150158794E-15</v>
      </c>
      <c r="AJ131" s="21">
        <f t="shared" si="12"/>
        <v>1.8041124150158794E-15</v>
      </c>
      <c r="AK131" s="21">
        <f t="shared" si="12"/>
        <v>1.8041124150158794E-15</v>
      </c>
      <c r="AL131" s="21">
        <f t="shared" si="12"/>
        <v>1.8041124150158794E-15</v>
      </c>
      <c r="AM131" s="21">
        <f t="shared" si="12"/>
        <v>1.8041124150158794E-15</v>
      </c>
      <c r="AN131" s="21">
        <f t="shared" si="12"/>
        <v>1.8041124150158794E-15</v>
      </c>
      <c r="AO131" s="21">
        <f t="shared" si="12"/>
        <v>1.8041124150158794E-15</v>
      </c>
      <c r="AP131" s="21">
        <f t="shared" si="12"/>
        <v>1.8041124150158794E-15</v>
      </c>
      <c r="AQ131" s="21">
        <f t="shared" si="12"/>
        <v>1.8041124150158794E-15</v>
      </c>
      <c r="AR131" s="21">
        <f t="shared" si="12"/>
        <v>1.8041124150158794E-15</v>
      </c>
      <c r="AS131" s="21">
        <f t="shared" si="12"/>
        <v>1.8041124150158794E-15</v>
      </c>
      <c r="AT131" s="21">
        <f t="shared" si="12"/>
        <v>1.8041124150158794E-15</v>
      </c>
      <c r="AU131" s="21">
        <f t="shared" si="12"/>
        <v>1.8041124150158794E-15</v>
      </c>
      <c r="AV131" s="21">
        <f t="shared" si="12"/>
        <v>1.8041124150158794E-15</v>
      </c>
      <c r="AW131" s="21">
        <f t="shared" si="12"/>
        <v>1.8041124150158794E-15</v>
      </c>
      <c r="AX131" s="21">
        <f t="shared" si="12"/>
        <v>1.8041124150158794E-15</v>
      </c>
      <c r="AY131" s="21">
        <f t="shared" si="12"/>
        <v>1.8041124150158794E-15</v>
      </c>
      <c r="AZ131" s="21">
        <f t="shared" si="12"/>
        <v>1.8041124150158794E-15</v>
      </c>
      <c r="BA131" s="21">
        <f t="shared" si="12"/>
        <v>1.8041124150158794E-15</v>
      </c>
      <c r="BB131" s="21">
        <f t="shared" si="12"/>
        <v>1.8041124150158794E-15</v>
      </c>
    </row>
    <row r="132" spans="1:54" ht="14.5" outlineLevel="2">
      <c r="A132" s="8"/>
      <c r="B132" t="s">
        <v>463</v>
      </c>
      <c r="C132" t="s">
        <v>464</v>
      </c>
      <c r="D132" t="s">
        <v>391</v>
      </c>
      <c r="E132" s="21">
        <f>AVERAGE(E129:E130)*'Fixed Data'!$B$10</f>
        <v>-0.13591057565570291</v>
      </c>
      <c r="F132" s="21">
        <f>AVERAGE(F129:F130)*'Fixed Data'!$B$10</f>
        <v>-0.41009438033445306</v>
      </c>
      <c r="G132" s="21">
        <f>AVERAGE(G129:G130)*'Fixed Data'!$B$10</f>
        <v>-0.67867583176918667</v>
      </c>
      <c r="H132" s="21">
        <f>AVERAGE(H129:H130)*'Fixed Data'!$B$10</f>
        <v>-0.94138818044822925</v>
      </c>
      <c r="I132" s="21">
        <f>AVERAGE(I129:I130)*'Fixed Data'!$B$10</f>
        <v>-1.1955057764750694</v>
      </c>
      <c r="J132" s="21">
        <f>AVERAGE(J129:J130)*'Fixed Data'!$B$10</f>
        <v>-1.257402272502173</v>
      </c>
      <c r="K132" s="21">
        <f>AVERAGE(K129:K130)*'Fixed Data'!$B$10</f>
        <v>-1.1285906157822558</v>
      </c>
      <c r="L132" s="21">
        <f>AVERAGE(L129:L130)*'Fixed Data'!$B$10</f>
        <v>-1.0067381357007963</v>
      </c>
      <c r="M132" s="21">
        <f>AVERAGE(M129:M130)*'Fixed Data'!$B$10</f>
        <v>-0.89184483225779454</v>
      </c>
      <c r="N132" s="21">
        <f>AVERAGE(N129:N130)*'Fixed Data'!$B$10</f>
        <v>-0.78391070545325026</v>
      </c>
      <c r="O132" s="21">
        <f>AVERAGE(O129:O130)*'Fixed Data'!$B$10</f>
        <v>-0.68293575528716366</v>
      </c>
      <c r="P132" s="21">
        <f>AVERAGE(P129:P130)*'Fixed Data'!$B$10</f>
        <v>-0.58891998175953453</v>
      </c>
      <c r="Q132" s="21">
        <f>AVERAGE(Q129:Q130)*'Fixed Data'!$B$10</f>
        <v>-0.50186338487036308</v>
      </c>
      <c r="R132" s="21">
        <f>AVERAGE(R129:R130)*'Fixed Data'!$B$10</f>
        <v>-0.42176596461964927</v>
      </c>
      <c r="S132" s="21">
        <f>AVERAGE(S129:S130)*'Fixed Data'!$B$10</f>
        <v>-0.34862772100739314</v>
      </c>
      <c r="T132" s="21">
        <f>AVERAGE(T129:T130)*'Fixed Data'!$B$10</f>
        <v>-0.28244865403359454</v>
      </c>
      <c r="U132" s="21">
        <f>AVERAGE(U129:U130)*'Fixed Data'!$B$10</f>
        <v>-0.22322876369825356</v>
      </c>
      <c r="V132" s="21">
        <f>AVERAGE(V129:V130)*'Fixed Data'!$B$10</f>
        <v>-0.17096805000137022</v>
      </c>
      <c r="W132" s="21">
        <f>AVERAGE(W129:W130)*'Fixed Data'!$B$10</f>
        <v>-0.12566651294294448</v>
      </c>
      <c r="X132" s="21">
        <f>AVERAGE(X129:X130)*'Fixed Data'!$B$10</f>
        <v>-8.7324152522976359E-2</v>
      </c>
      <c r="Y132" s="21">
        <f>AVERAGE(Y129:Y130)*'Fixed Data'!$B$10</f>
        <v>-5.5940968741465827E-2</v>
      </c>
      <c r="Z132" s="21">
        <f>AVERAGE(Z129:Z130)*'Fixed Data'!$B$10</f>
        <v>-3.1516961598412926E-2</v>
      </c>
      <c r="AA132" s="21">
        <f>AVERAGE(AA129:AA130)*'Fixed Data'!$B$10</f>
        <v>-1.4052131093817657E-2</v>
      </c>
      <c r="AB132" s="21">
        <f>AVERAGE(AB129:AB130)*'Fixed Data'!$B$10</f>
        <v>-3.5464772276799883E-3</v>
      </c>
      <c r="AC132" s="21">
        <f>AVERAGE(AC129:AC130)*'Fixed Data'!$B$10</f>
        <v>6.9387357890037988E-17</v>
      </c>
      <c r="AD132" s="21">
        <f>AVERAGE(AD129:AD130)*'Fixed Data'!$B$10</f>
        <v>6.9387357890037988E-17</v>
      </c>
      <c r="AE132" s="21">
        <f>AVERAGE(AE129:AE130)*'Fixed Data'!$B$10</f>
        <v>6.9387357890037988E-17</v>
      </c>
      <c r="AF132" s="21">
        <f>AVERAGE(AF129:AF130)*'Fixed Data'!$B$10</f>
        <v>6.9387357890037988E-17</v>
      </c>
      <c r="AG132" s="21">
        <f>AVERAGE(AG129:AG130)*'Fixed Data'!$B$10</f>
        <v>6.9387357890037988E-17</v>
      </c>
      <c r="AH132" s="21">
        <f>AVERAGE(AH129:AH130)*'Fixed Data'!$B$10</f>
        <v>6.9387357890037988E-17</v>
      </c>
      <c r="AI132" s="21">
        <f>AVERAGE(AI129:AI130)*'Fixed Data'!$B$10</f>
        <v>6.9387357890037988E-17</v>
      </c>
      <c r="AJ132" s="21">
        <f>AVERAGE(AJ129:AJ130)*'Fixed Data'!$B$10</f>
        <v>6.9387357890037988E-17</v>
      </c>
      <c r="AK132" s="21">
        <f>AVERAGE(AK129:AK130)*'Fixed Data'!$B$10</f>
        <v>6.9387357890037988E-17</v>
      </c>
      <c r="AL132" s="21">
        <f>AVERAGE(AL129:AL130)*'Fixed Data'!$B$10</f>
        <v>6.9387357890037988E-17</v>
      </c>
      <c r="AM132" s="21">
        <f>AVERAGE(AM129:AM130)*'Fixed Data'!$B$10</f>
        <v>6.9387357890037988E-17</v>
      </c>
      <c r="AN132" s="21">
        <f>AVERAGE(AN129:AN130)*'Fixed Data'!$B$10</f>
        <v>6.9387357890037988E-17</v>
      </c>
      <c r="AO132" s="21">
        <f>AVERAGE(AO129:AO130)*'Fixed Data'!$B$10</f>
        <v>6.9387357890037988E-17</v>
      </c>
      <c r="AP132" s="21">
        <f>AVERAGE(AP129:AP130)*'Fixed Data'!$B$10</f>
        <v>6.9387357890037988E-17</v>
      </c>
      <c r="AQ132" s="21">
        <f>AVERAGE(AQ129:AQ130)*'Fixed Data'!$B$10</f>
        <v>6.9387357890037988E-17</v>
      </c>
      <c r="AR132" s="21">
        <f>AVERAGE(AR129:AR130)*'Fixed Data'!$B$10</f>
        <v>6.9387357890037988E-17</v>
      </c>
      <c r="AS132" s="21">
        <f>AVERAGE(AS129:AS130)*'Fixed Data'!$B$10</f>
        <v>6.9387357890037988E-17</v>
      </c>
      <c r="AT132" s="21">
        <f>AVERAGE(AT129:AT130)*'Fixed Data'!$B$10</f>
        <v>6.9387357890037988E-17</v>
      </c>
      <c r="AU132" s="21">
        <f>AVERAGE(AU129:AU130)*'Fixed Data'!$B$10</f>
        <v>6.9387357890037988E-17</v>
      </c>
      <c r="AV132" s="21">
        <f>AVERAGE(AV129:AV130)*'Fixed Data'!$B$10</f>
        <v>6.9387357890037988E-17</v>
      </c>
      <c r="AW132" s="21">
        <f>AVERAGE(AW129:AW130)*'Fixed Data'!$B$10</f>
        <v>6.9387357890037988E-17</v>
      </c>
      <c r="AX132" s="21">
        <f>AVERAGE(AX129:AX130)*'Fixed Data'!$B$10</f>
        <v>6.9387357890037988E-17</v>
      </c>
      <c r="AY132" s="21">
        <f>AVERAGE(AY129:AY130)*'Fixed Data'!$B$10</f>
        <v>6.9387357890037988E-17</v>
      </c>
      <c r="AZ132" s="21">
        <f>AVERAGE(AZ129:AZ130)*'Fixed Data'!$B$10</f>
        <v>6.9387357890037988E-17</v>
      </c>
      <c r="BA132" s="21">
        <f>AVERAGE(BA129:BA130)*'Fixed Data'!$B$10</f>
        <v>6.9387357890037988E-17</v>
      </c>
      <c r="BB132" s="21">
        <f>AVERAGE(BB129:BB130)*'Fixed Data'!$B$10</f>
        <v>6.9387357890037988E-17</v>
      </c>
    </row>
    <row r="133" spans="1:54" ht="14" outlineLevel="2" thickBot="1">
      <c r="A133" s="9"/>
      <c r="B133" s="3" t="s">
        <v>465</v>
      </c>
      <c r="C133" s="7" t="s">
        <v>466</v>
      </c>
      <c r="D133" s="7" t="s">
        <v>391</v>
      </c>
      <c r="E133" s="21">
        <f>E128+E132</f>
        <v>-0.13591057565570291</v>
      </c>
      <c r="F133" s="21">
        <f t="shared" ref="F133:BB133" si="13">F128+F132</f>
        <v>-1.0105972299152628</v>
      </c>
      <c r="G133" s="21">
        <f t="shared" si="13"/>
        <v>-1.9182289357154065</v>
      </c>
      <c r="H133" s="21">
        <f t="shared" si="13"/>
        <v>-2.8659353055668992</v>
      </c>
      <c r="I133" s="21">
        <f t="shared" si="13"/>
        <v>-3.8538774403590907</v>
      </c>
      <c r="J133" s="21">
        <f t="shared" si="13"/>
        <v>-4.6953138707634432</v>
      </c>
      <c r="K133" s="21">
        <f t="shared" si="13"/>
        <v>-4.3855594983455646</v>
      </c>
      <c r="L133" s="21">
        <f t="shared" si="13"/>
        <v>-4.0827643025661438</v>
      </c>
      <c r="M133" s="21">
        <f t="shared" si="13"/>
        <v>-3.7869282834251798</v>
      </c>
      <c r="N133" s="21">
        <f t="shared" si="13"/>
        <v>-3.4980514409226737</v>
      </c>
      <c r="O133" s="21">
        <f t="shared" si="13"/>
        <v>-3.2161337750586259</v>
      </c>
      <c r="P133" s="21">
        <f t="shared" si="13"/>
        <v>-2.9411752858330358</v>
      </c>
      <c r="Q133" s="21">
        <f t="shared" si="13"/>
        <v>-2.6731759732459022</v>
      </c>
      <c r="R133" s="21">
        <f t="shared" si="13"/>
        <v>-2.4121358372972268</v>
      </c>
      <c r="S133" s="21">
        <f t="shared" si="13"/>
        <v>-2.1580548779870092</v>
      </c>
      <c r="T133" s="21">
        <f t="shared" si="13"/>
        <v>-1.9109330953152486</v>
      </c>
      <c r="U133" s="21">
        <f t="shared" si="13"/>
        <v>-1.6707704892819459</v>
      </c>
      <c r="V133" s="21">
        <f t="shared" si="13"/>
        <v>-1.4375670598871013</v>
      </c>
      <c r="W133" s="21">
        <f t="shared" si="13"/>
        <v>-1.2113228071307141</v>
      </c>
      <c r="X133" s="21">
        <f t="shared" si="13"/>
        <v>-0.99203773101278481</v>
      </c>
      <c r="Y133" s="21">
        <f t="shared" si="13"/>
        <v>-0.77971183153331292</v>
      </c>
      <c r="Z133" s="21">
        <f t="shared" si="13"/>
        <v>-0.57434510869229738</v>
      </c>
      <c r="AA133" s="21">
        <f t="shared" si="13"/>
        <v>-0.3759375624897407</v>
      </c>
      <c r="AB133" s="21">
        <f t="shared" si="13"/>
        <v>-0.18448919292564211</v>
      </c>
      <c r="AC133" s="21">
        <f t="shared" si="13"/>
        <v>6.9387357890037988E-17</v>
      </c>
      <c r="AD133" s="21">
        <f t="shared" si="13"/>
        <v>6.9387357890037988E-17</v>
      </c>
      <c r="AE133" s="21">
        <f t="shared" si="13"/>
        <v>6.9387357890037988E-17</v>
      </c>
      <c r="AF133" s="21">
        <f t="shared" si="13"/>
        <v>6.9387357890037988E-17</v>
      </c>
      <c r="AG133" s="21">
        <f t="shared" si="13"/>
        <v>6.9387357890037988E-17</v>
      </c>
      <c r="AH133" s="21">
        <f t="shared" si="13"/>
        <v>6.9387357890037988E-17</v>
      </c>
      <c r="AI133" s="21">
        <f t="shared" si="13"/>
        <v>6.9387357890037988E-17</v>
      </c>
      <c r="AJ133" s="21">
        <f t="shared" si="13"/>
        <v>6.9387357890037988E-17</v>
      </c>
      <c r="AK133" s="21">
        <f t="shared" si="13"/>
        <v>6.9387357890037988E-17</v>
      </c>
      <c r="AL133" s="21">
        <f t="shared" si="13"/>
        <v>6.9387357890037988E-17</v>
      </c>
      <c r="AM133" s="21">
        <f t="shared" si="13"/>
        <v>6.9387357890037988E-17</v>
      </c>
      <c r="AN133" s="21">
        <f t="shared" si="13"/>
        <v>6.9387357890037988E-17</v>
      </c>
      <c r="AO133" s="21">
        <f t="shared" si="13"/>
        <v>6.9387357890037988E-17</v>
      </c>
      <c r="AP133" s="21">
        <f t="shared" si="13"/>
        <v>6.9387357890037988E-17</v>
      </c>
      <c r="AQ133" s="21">
        <f t="shared" si="13"/>
        <v>6.9387357890037988E-17</v>
      </c>
      <c r="AR133" s="21">
        <f t="shared" si="13"/>
        <v>6.9387357890037988E-17</v>
      </c>
      <c r="AS133" s="21">
        <f t="shared" si="13"/>
        <v>6.9387357890037988E-17</v>
      </c>
      <c r="AT133" s="21">
        <f t="shared" si="13"/>
        <v>6.9387357890037988E-17</v>
      </c>
      <c r="AU133" s="21">
        <f t="shared" si="13"/>
        <v>6.9387357890037988E-17</v>
      </c>
      <c r="AV133" s="21">
        <f t="shared" si="13"/>
        <v>6.9387357890037988E-17</v>
      </c>
      <c r="AW133" s="21">
        <f t="shared" si="13"/>
        <v>6.9387357890037988E-17</v>
      </c>
      <c r="AX133" s="21">
        <f t="shared" si="13"/>
        <v>6.9387357890037988E-17</v>
      </c>
      <c r="AY133" s="21">
        <f t="shared" si="13"/>
        <v>6.9387357890037988E-17</v>
      </c>
      <c r="AZ133" s="21">
        <f t="shared" si="13"/>
        <v>6.9387357890037988E-17</v>
      </c>
      <c r="BA133" s="21">
        <f t="shared" si="13"/>
        <v>6.9387357890037988E-17</v>
      </c>
      <c r="BB133" s="21">
        <f t="shared" si="13"/>
        <v>6.9387357890037988E-17</v>
      </c>
    </row>
    <row r="134" spans="1:54" ht="14" outlineLevel="2" thickBot="1">
      <c r="A134" s="139"/>
      <c r="B134" s="142" t="s">
        <v>467</v>
      </c>
      <c r="C134" s="143"/>
      <c r="D134" s="243"/>
      <c r="E134" s="245">
        <f t="shared" ref="E134:AJ134" si="14">E83+E77+E71</f>
        <v>-3.5076575656736999</v>
      </c>
      <c r="F134" s="245">
        <f t="shared" si="14"/>
        <v>-3.4592187035196016</v>
      </c>
      <c r="G134" s="245">
        <f t="shared" si="14"/>
        <v>-3.4091863078616997</v>
      </c>
      <c r="H134" s="245">
        <f t="shared" si="14"/>
        <v>-3.3575185279092867</v>
      </c>
      <c r="I134" s="245">
        <f t="shared" si="14"/>
        <v>-3.3041721004656934</v>
      </c>
      <c r="J134" s="245">
        <f t="shared" si="14"/>
        <v>-3.2491022913284655</v>
      </c>
      <c r="K134" s="245">
        <f t="shared" si="14"/>
        <v>-3.286885264964909</v>
      </c>
      <c r="L134" s="245">
        <f t="shared" si="14"/>
        <v>-3.3252434612140069</v>
      </c>
      <c r="M134" s="245">
        <f t="shared" si="14"/>
        <v>-3.3641898561798973</v>
      </c>
      <c r="N134" s="245">
        <f t="shared" si="14"/>
        <v>-3.4037378188860377</v>
      </c>
      <c r="O134" s="245">
        <f t="shared" si="14"/>
        <v>-3.4439011308084742</v>
      </c>
      <c r="P134" s="245">
        <f t="shared" si="14"/>
        <v>-3.4846939963937644</v>
      </c>
      <c r="Q134" s="245">
        <f t="shared" si="14"/>
        <v>-3.5261310603384084</v>
      </c>
      <c r="R134" s="245">
        <f t="shared" si="14"/>
        <v>-3.5682274203606079</v>
      </c>
      <c r="S134" s="245">
        <f t="shared" si="14"/>
        <v>-3.6109986459822547</v>
      </c>
      <c r="T134" s="245">
        <f t="shared" si="14"/>
        <v>-3.654460793554533</v>
      </c>
      <c r="U134" s="245">
        <f t="shared" si="14"/>
        <v>-3.6986304235373488</v>
      </c>
      <c r="V134" s="245">
        <f t="shared" si="14"/>
        <v>-3.7435246177787671</v>
      </c>
      <c r="W134" s="245">
        <f t="shared" si="14"/>
        <v>-3.7891609997995666</v>
      </c>
      <c r="X134" s="245">
        <f t="shared" si="14"/>
        <v>-3.8355577505701088</v>
      </c>
      <c r="Y134" s="245">
        <f t="shared" si="14"/>
        <v>-3.8827336318000207</v>
      </c>
      <c r="Z134" s="245">
        <f t="shared" si="14"/>
        <v>-3.9307080047201799</v>
      </c>
      <c r="AA134" s="245">
        <f t="shared" si="14"/>
        <v>-3.9795008518698318</v>
      </c>
      <c r="AB134" s="245">
        <f t="shared" si="14"/>
        <v>-4.029132797381143</v>
      </c>
      <c r="AC134" s="245">
        <f t="shared" si="14"/>
        <v>-4.0796251317714356</v>
      </c>
      <c r="AD134" s="245">
        <f t="shared" si="14"/>
        <v>-4.1309998374866952</v>
      </c>
      <c r="AE134" s="245">
        <f t="shared" si="14"/>
        <v>-4.1832796069322864</v>
      </c>
      <c r="AF134" s="245">
        <f t="shared" si="14"/>
        <v>-4.2364878747779855</v>
      </c>
      <c r="AG134" s="245">
        <f t="shared" si="14"/>
        <v>-4.290648841247652</v>
      </c>
      <c r="AH134" s="245">
        <f t="shared" si="14"/>
        <v>-4.3457874991652981</v>
      </c>
      <c r="AI134" s="245">
        <f t="shared" si="14"/>
        <v>-4.4019296640062802</v>
      </c>
      <c r="AJ134" s="245">
        <f t="shared" si="14"/>
        <v>-4.4591020001920967</v>
      </c>
      <c r="AK134" s="245">
        <f t="shared" ref="AK134:BB134" si="15">AK83+AK77+AK71</f>
        <v>-4.517332055649244</v>
      </c>
      <c r="AL134" s="245">
        <f t="shared" si="15"/>
        <v>-4.5766482903578636</v>
      </c>
      <c r="AM134" s="245">
        <f t="shared" si="15"/>
        <v>-4.6370801101593191</v>
      </c>
      <c r="AN134" s="245">
        <f t="shared" si="15"/>
        <v>-4.6986579005637905</v>
      </c>
      <c r="AO134" s="245">
        <f t="shared" si="15"/>
        <v>-4.7614130620604271</v>
      </c>
      <c r="AP134" s="245">
        <f t="shared" si="15"/>
        <v>-4.8253780476813271</v>
      </c>
      <c r="AQ134" s="245">
        <f t="shared" si="15"/>
        <v>-4.8905863960578548</v>
      </c>
      <c r="AR134" s="245">
        <f t="shared" si="15"/>
        <v>-4.9570727787512654</v>
      </c>
      <c r="AS134" s="245">
        <f t="shared" si="15"/>
        <v>-5.0248730340602856</v>
      </c>
      <c r="AT134" s="245">
        <f t="shared" si="15"/>
        <v>-5.0940242105953537</v>
      </c>
      <c r="AU134" s="245">
        <f t="shared" si="15"/>
        <v>-5.164564614609235</v>
      </c>
      <c r="AV134" s="245">
        <f t="shared" si="15"/>
        <v>-5.2365338498148537</v>
      </c>
      <c r="AW134" s="245">
        <f t="shared" si="15"/>
        <v>-5.3099728692235955</v>
      </c>
      <c r="AX134" s="245">
        <f t="shared" si="15"/>
        <v>-5.384924020222094</v>
      </c>
      <c r="AY134" s="245">
        <f t="shared" si="15"/>
        <v>-5.4614310979130929</v>
      </c>
      <c r="AZ134" s="245">
        <f t="shared" si="15"/>
        <v>-5.5395393962024722</v>
      </c>
      <c r="BA134" s="245">
        <f t="shared" si="15"/>
        <v>-5.6192957603888321</v>
      </c>
      <c r="BB134" s="245">
        <f t="shared" si="15"/>
        <v>-5.7002004290050845</v>
      </c>
    </row>
    <row r="135" spans="1:54" ht="14" outlineLevel="2" thickBot="1">
      <c r="A135" s="138"/>
      <c r="B135" s="140" t="s">
        <v>468</v>
      </c>
      <c r="C135" s="141"/>
      <c r="D135" s="244"/>
      <c r="E135" s="245">
        <f>E133+E134</f>
        <v>-3.643568141329403</v>
      </c>
      <c r="F135" s="245">
        <f t="shared" ref="F135:AW135" si="16">F133+F134</f>
        <v>-4.4698159334348642</v>
      </c>
      <c r="G135" s="245">
        <f t="shared" si="16"/>
        <v>-5.3274152435771063</v>
      </c>
      <c r="H135" s="245">
        <f t="shared" si="16"/>
        <v>-6.223453833476186</v>
      </c>
      <c r="I135" s="245">
        <f t="shared" si="16"/>
        <v>-7.1580495408247842</v>
      </c>
      <c r="J135" s="245">
        <f t="shared" si="16"/>
        <v>-7.9444161620919083</v>
      </c>
      <c r="K135" s="245">
        <f t="shared" si="16"/>
        <v>-7.6724447633104731</v>
      </c>
      <c r="L135" s="245">
        <f t="shared" si="16"/>
        <v>-7.4080077637801507</v>
      </c>
      <c r="M135" s="245">
        <f t="shared" si="16"/>
        <v>-7.1511181396050771</v>
      </c>
      <c r="N135" s="245">
        <f t="shared" si="16"/>
        <v>-6.9017892598087114</v>
      </c>
      <c r="O135" s="245">
        <f t="shared" si="16"/>
        <v>-6.6600349058671</v>
      </c>
      <c r="P135" s="245">
        <f t="shared" si="16"/>
        <v>-6.4258692822268006</v>
      </c>
      <c r="Q135" s="245">
        <f t="shared" si="16"/>
        <v>-6.1993070335843106</v>
      </c>
      <c r="R135" s="245">
        <f t="shared" si="16"/>
        <v>-5.9803632576578352</v>
      </c>
      <c r="S135" s="245">
        <f t="shared" si="16"/>
        <v>-5.769053523969264</v>
      </c>
      <c r="T135" s="245">
        <f t="shared" si="16"/>
        <v>-5.5653938888697816</v>
      </c>
      <c r="U135" s="245">
        <f t="shared" si="16"/>
        <v>-5.3694009128192945</v>
      </c>
      <c r="V135" s="245">
        <f t="shared" si="16"/>
        <v>-5.1810916776658686</v>
      </c>
      <c r="W135" s="245">
        <f t="shared" si="16"/>
        <v>-5.0004838069302808</v>
      </c>
      <c r="X135" s="245">
        <f t="shared" si="16"/>
        <v>-4.8275954815828932</v>
      </c>
      <c r="Y135" s="245">
        <f t="shared" si="16"/>
        <v>-4.6624454633333334</v>
      </c>
      <c r="Z135" s="245">
        <f t="shared" si="16"/>
        <v>-4.5050531134124769</v>
      </c>
      <c r="AA135" s="245">
        <f t="shared" si="16"/>
        <v>-4.3554384143595728</v>
      </c>
      <c r="AB135" s="245">
        <f t="shared" si="16"/>
        <v>-4.2136219903067849</v>
      </c>
      <c r="AC135" s="245">
        <f t="shared" si="16"/>
        <v>-4.0796251317714356</v>
      </c>
      <c r="AD135" s="245">
        <f t="shared" si="16"/>
        <v>-4.1309998374866952</v>
      </c>
      <c r="AE135" s="245">
        <f t="shared" si="16"/>
        <v>-4.1832796069322864</v>
      </c>
      <c r="AF135" s="245">
        <f t="shared" si="16"/>
        <v>-4.2364878747779855</v>
      </c>
      <c r="AG135" s="245">
        <f t="shared" si="16"/>
        <v>-4.290648841247652</v>
      </c>
      <c r="AH135" s="245">
        <f t="shared" si="16"/>
        <v>-4.3457874991652981</v>
      </c>
      <c r="AI135" s="245">
        <f t="shared" si="16"/>
        <v>-4.4019296640062802</v>
      </c>
      <c r="AJ135" s="245">
        <f t="shared" si="16"/>
        <v>-4.4591020001920967</v>
      </c>
      <c r="AK135" s="245">
        <f t="shared" si="16"/>
        <v>-4.517332055649244</v>
      </c>
      <c r="AL135" s="245">
        <f t="shared" si="16"/>
        <v>-4.5766482903578636</v>
      </c>
      <c r="AM135" s="245">
        <f t="shared" si="16"/>
        <v>-4.6370801101593191</v>
      </c>
      <c r="AN135" s="245">
        <f t="shared" si="16"/>
        <v>-4.6986579005637905</v>
      </c>
      <c r="AO135" s="245">
        <f t="shared" si="16"/>
        <v>-4.7614130620604271</v>
      </c>
      <c r="AP135" s="245">
        <f t="shared" si="16"/>
        <v>-4.8253780476813271</v>
      </c>
      <c r="AQ135" s="245">
        <f t="shared" si="16"/>
        <v>-4.8905863960578548</v>
      </c>
      <c r="AR135" s="245">
        <f t="shared" si="16"/>
        <v>-4.9570727787512654</v>
      </c>
      <c r="AS135" s="245">
        <f t="shared" si="16"/>
        <v>-5.0248730340602856</v>
      </c>
      <c r="AT135" s="245">
        <f t="shared" si="16"/>
        <v>-5.0940242105953537</v>
      </c>
      <c r="AU135" s="245">
        <f t="shared" si="16"/>
        <v>-5.164564614609235</v>
      </c>
      <c r="AV135" s="245">
        <f t="shared" si="16"/>
        <v>-5.2365338498148537</v>
      </c>
      <c r="AW135" s="245">
        <f t="shared" si="16"/>
        <v>-5.3099728692235955</v>
      </c>
      <c r="AX135" s="245">
        <f>AX133+AX134</f>
        <v>-5.384924020222094</v>
      </c>
      <c r="AY135" s="245">
        <f>AY133+AY134</f>
        <v>-5.4614310979130929</v>
      </c>
      <c r="AZ135" s="245">
        <f>AZ133+AZ134</f>
        <v>-5.5395393962024722</v>
      </c>
      <c r="BA135" s="245">
        <f>BA133+BA134</f>
        <v>-5.6192957603888321</v>
      </c>
      <c r="BB135" s="245">
        <f>BB133+BB134</f>
        <v>-5.7002004290050845</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7" t="s">
        <v>472</v>
      </c>
      <c r="B143" s="135" t="s">
        <v>289</v>
      </c>
      <c r="C143" s="135" t="s">
        <v>397</v>
      </c>
      <c r="D143" s="135" t="s">
        <v>391</v>
      </c>
      <c r="E143" s="21">
        <f>-(E$158*'Fixed Data'!$B$25*'Fixed Data'!E$47*'Fixed Data'!$B$24*'Fixed Data'!$B$23+E$158*'Fixed Data'!$B$26)*'Fixed Data'!L42/10^6</f>
        <v>-20.914748955515304</v>
      </c>
      <c r="F143" s="21">
        <f>-(F$158*'Fixed Data'!$B$25*'Fixed Data'!F$47*'Fixed Data'!$B$24*'Fixed Data'!$B$23+F$158*'Fixed Data'!$B$26)*'Fixed Data'!M42/10^6</f>
        <v>-20.992936921498682</v>
      </c>
      <c r="G143" s="21">
        <f>-(G$158*'Fixed Data'!$B$25*'Fixed Data'!G$47*'Fixed Data'!$B$24*'Fixed Data'!$B$23+G$158*'Fixed Data'!$B$26)*'Fixed Data'!N42/10^6</f>
        <v>-20.978666582036077</v>
      </c>
      <c r="H143" s="21">
        <f>-(H$158*'Fixed Data'!$B$25*'Fixed Data'!H$47*'Fixed Data'!$B$24*'Fixed Data'!$B$23+H$158*'Fixed Data'!$B$26)*'Fixed Data'!O42/10^6</f>
        <v>-20.945700802575271</v>
      </c>
      <c r="I143" s="21">
        <f>-(I$158*'Fixed Data'!$B$25*'Fixed Data'!I$47*'Fixed Data'!$B$24*'Fixed Data'!$B$23+I$158*'Fixed Data'!$B$26)*'Fixed Data'!P42/10^6</f>
        <v>-20.963461508629258</v>
      </c>
      <c r="J143" s="21">
        <f>-(J$158*'Fixed Data'!$B$25*'Fixed Data'!J$47*'Fixed Data'!$B$24*'Fixed Data'!$B$23+J$158*'Fixed Data'!$B$26)*'Fixed Data'!Q42/10^6</f>
        <v>-20.958785612892395</v>
      </c>
      <c r="K143" s="21">
        <f>-(K$158*'Fixed Data'!$B$25*'Fixed Data'!K$47*'Fixed Data'!$B$24*'Fixed Data'!$B$23+K$158*'Fixed Data'!$B$26)*'Fixed Data'!R42/10^6</f>
        <v>-21.481490326028815</v>
      </c>
      <c r="L143" s="21">
        <f>-(L$158*'Fixed Data'!$B$25*'Fixed Data'!L$47*'Fixed Data'!$B$24*'Fixed Data'!$B$23+L$158*'Fixed Data'!$B$26)*'Fixed Data'!S42/10^6</f>
        <v>-22.084976065503859</v>
      </c>
      <c r="M143" s="21">
        <f>-(M$158*'Fixed Data'!$B$25*'Fixed Data'!M$47*'Fixed Data'!$B$24*'Fixed Data'!$B$23+M$158*'Fixed Data'!$B$26)*'Fixed Data'!T42/10^6</f>
        <v>-22.700570103064262</v>
      </c>
      <c r="N143" s="21">
        <f>-(N$158*'Fixed Data'!$B$25*'Fixed Data'!N$47*'Fixed Data'!$B$24*'Fixed Data'!$B$23+N$158*'Fixed Data'!$B$26)*'Fixed Data'!U42/10^6</f>
        <v>-23.256326667049684</v>
      </c>
      <c r="O143" s="21">
        <f>-(O$158*'Fixed Data'!$B$25*'Fixed Data'!O$47*'Fixed Data'!$B$24*'Fixed Data'!$B$23+O$158*'Fixed Data'!$B$26)*'Fixed Data'!V42/10^6</f>
        <v>-23.89613014734017</v>
      </c>
      <c r="P143" s="21">
        <f>-(P$158*'Fixed Data'!$B$25*'Fixed Data'!P$47*'Fixed Data'!$B$24*'Fixed Data'!$B$23+P$158*'Fixed Data'!$B$26)*'Fixed Data'!W42/10^6</f>
        <v>-24.548891028848985</v>
      </c>
      <c r="Q143" s="21">
        <f>-(Q$158*'Fixed Data'!$B$25*'Fixed Data'!Q$47*'Fixed Data'!$B$24*'Fixed Data'!$B$23+Q$158*'Fixed Data'!$B$26)*'Fixed Data'!X42/10^6</f>
        <v>-25.214914413378139</v>
      </c>
      <c r="R143" s="21">
        <f>-(R$158*'Fixed Data'!$B$25*'Fixed Data'!R$47*'Fixed Data'!$B$24*'Fixed Data'!$B$23+R$158*'Fixed Data'!$B$26)*'Fixed Data'!Y42/10^6</f>
        <v>-25.970229861134261</v>
      </c>
      <c r="S143" s="21">
        <f>-(S$158*'Fixed Data'!$B$25*'Fixed Data'!S$47*'Fixed Data'!$B$24*'Fixed Data'!$B$23+S$158*'Fixed Data'!$B$26)*'Fixed Data'!Z42/10^6</f>
        <v>-26.664639517372567</v>
      </c>
      <c r="T143" s="21">
        <f>-(T$158*'Fixed Data'!$B$25*'Fixed Data'!T$47*'Fixed Data'!$B$24*'Fixed Data'!$B$23+T$158*'Fixed Data'!$B$26)*'Fixed Data'!AA42/10^6</f>
        <v>-27.373300156447751</v>
      </c>
      <c r="U143" s="21">
        <f>-(U$158*'Fixed Data'!$B$25*'Fixed Data'!U$47*'Fixed Data'!$B$24*'Fixed Data'!$B$23+U$158*'Fixed Data'!$B$26)*'Fixed Data'!AB42/10^6</f>
        <v>-28.096557491734352</v>
      </c>
      <c r="V143" s="21">
        <f>-(V$158*'Fixed Data'!$B$25*'Fixed Data'!V$47*'Fixed Data'!$B$24*'Fixed Data'!$B$23+V$158*'Fixed Data'!$B$26)*'Fixed Data'!AC42/10^6</f>
        <v>-28.914202903995964</v>
      </c>
      <c r="W143" s="21">
        <f>-(W$158*'Fixed Data'!$B$25*'Fixed Data'!W$47*'Fixed Data'!$B$24*'Fixed Data'!$B$23+W$158*'Fixed Data'!$B$26)*'Fixed Data'!AD42/10^6</f>
        <v>-29.668703750747913</v>
      </c>
      <c r="X143" s="21">
        <f>-(X$158*'Fixed Data'!$B$25*'Fixed Data'!X$47*'Fixed Data'!$B$24*'Fixed Data'!$B$23+X$158*'Fixed Data'!$B$26)*'Fixed Data'!AE42/10^6</f>
        <v>-30.520310043024306</v>
      </c>
      <c r="Y143" s="21">
        <f>-(Y$158*'Fixed Data'!$B$25*'Fixed Data'!Y$47*'Fixed Data'!$B$24*'Fixed Data'!$B$23+Y$158*'Fixed Data'!$B$26)*'Fixed Data'!AF42/10^6</f>
        <v>-31.307640728198958</v>
      </c>
      <c r="Z143" s="21">
        <f>-(Z$158*'Fixed Data'!$B$25*'Fixed Data'!Z$47*'Fixed Data'!$B$24*'Fixed Data'!$B$23+Z$158*'Fixed Data'!$B$26)*'Fixed Data'!AG42/10^6</f>
        <v>-32.194911461335003</v>
      </c>
      <c r="AA143" s="21">
        <f>-(AA$158*'Fixed Data'!$B$25*'Fixed Data'!AA$47*'Fixed Data'!$B$24*'Fixed Data'!$B$23+AA$158*'Fixed Data'!$B$26)*'Fixed Data'!AH42/10^6</f>
        <v>-33.101205942815852</v>
      </c>
      <c r="AB143" s="21">
        <f>-(AB$158*'Fixed Data'!$B$25*'Fixed Data'!AB$47*'Fixed Data'!$B$24*'Fixed Data'!$B$23+AB$158*'Fixed Data'!$B$26)*'Fixed Data'!AI42/10^6</f>
        <v>-34.027010961209172</v>
      </c>
      <c r="AC143" s="21">
        <f>-(AC$158*'Fixed Data'!$B$25*'Fixed Data'!AC$47*'Fixed Data'!$B$24*'Fixed Data'!$B$23+AC$158*'Fixed Data'!$B$26)*'Fixed Data'!AJ42/10^6</f>
        <v>-34.953042912841944</v>
      </c>
      <c r="AD143" s="21">
        <f>-(AD$158*'Fixed Data'!$B$25*'Fixed Data'!AD$47*'Fixed Data'!$B$24*'Fixed Data'!$B$23+AD$158*'Fixed Data'!$B$26)*'Fixed Data'!AK42/10^6</f>
        <v>-35.903761090011052</v>
      </c>
      <c r="AE143" s="21">
        <f>-(AE$158*'Fixed Data'!$B$25*'Fixed Data'!AE$47*'Fixed Data'!$B$24*'Fixed Data'!$B$23+AE$158*'Fixed Data'!$B$26)*'Fixed Data'!AL42/10^6</f>
        <v>-36.883872350009128</v>
      </c>
      <c r="AF143" s="21">
        <f>-(AF$158*'Fixed Data'!$B$25*'Fixed Data'!AF$47*'Fixed Data'!$B$24*'Fixed Data'!$B$23+AF$158*'Fixed Data'!$B$26)*'Fixed Data'!AM42/10^6</f>
        <v>-37.882494977416037</v>
      </c>
      <c r="AG143" s="21">
        <f>-(AG$158*'Fixed Data'!$B$25*'Fixed Data'!AG$47*'Fixed Data'!$B$24*'Fixed Data'!$B$23+AG$158*'Fixed Data'!$B$26)*'Fixed Data'!AN42/10^6</f>
        <v>-38.901160639198991</v>
      </c>
      <c r="AH143" s="21">
        <f>-(AH$158*'Fixed Data'!$B$25*'Fixed Data'!AH$47*'Fixed Data'!$B$24*'Fixed Data'!$B$23+AH$158*'Fixed Data'!$B$26)*'Fixed Data'!AO42/10^6</f>
        <v>-39.941776710041175</v>
      </c>
      <c r="AI143" s="21">
        <f>-(AI$158*'Fixed Data'!$B$25*'Fixed Data'!AI$47*'Fixed Data'!$B$24*'Fixed Data'!$B$23+AI$158*'Fixed Data'!$B$26)*'Fixed Data'!AP42/10^6</f>
        <v>-41.006961841339582</v>
      </c>
      <c r="AJ143" s="21">
        <f>-(AJ$158*'Fixed Data'!$B$25*'Fixed Data'!AJ$47*'Fixed Data'!$B$24*'Fixed Data'!$B$23+AJ$158*'Fixed Data'!$B$26)*'Fixed Data'!AQ42/10^6</f>
        <v>-42.09608994985954</v>
      </c>
      <c r="AK143" s="21">
        <f>-(AK$158*'Fixed Data'!$B$25*'Fixed Data'!AK$47*'Fixed Data'!$B$24*'Fixed Data'!$B$23+AK$158*'Fixed Data'!$B$26)*'Fixed Data'!AR42/10^6</f>
        <v>-43.208945330352805</v>
      </c>
      <c r="AL143" s="21">
        <f>-(AL$158*'Fixed Data'!$B$25*'Fixed Data'!AL$47*'Fixed Data'!$B$24*'Fixed Data'!$B$23+AL$158*'Fixed Data'!$B$26)*'Fixed Data'!AS42/10^6</f>
        <v>-44.346782664279552</v>
      </c>
      <c r="AM143" s="21">
        <f>-(AM$158*'Fixed Data'!$B$25*'Fixed Data'!AM$47*'Fixed Data'!$B$24*'Fixed Data'!$B$23+AM$158*'Fixed Data'!$B$26)*'Fixed Data'!AT42/10^6</f>
        <v>-45.510529130048077</v>
      </c>
      <c r="AN143" s="21">
        <f>-(AN$158*'Fixed Data'!$B$25*'Fixed Data'!AN$47*'Fixed Data'!$B$24*'Fixed Data'!$B$23+AN$158*'Fixed Data'!$B$26)*'Fixed Data'!AU42/10^6</f>
        <v>-46.700848512045567</v>
      </c>
      <c r="AO143" s="21">
        <f>-(AO$158*'Fixed Data'!$B$25*'Fixed Data'!AO$47*'Fixed Data'!$B$24*'Fixed Data'!$B$23+AO$158*'Fixed Data'!$B$26)*'Fixed Data'!AV42/10^6</f>
        <v>-47.918288718231842</v>
      </c>
      <c r="AP143" s="21">
        <f>-(AP$158*'Fixed Data'!$B$25*'Fixed Data'!AP$47*'Fixed Data'!$B$24*'Fixed Data'!$B$23+AP$158*'Fixed Data'!$B$26)*'Fixed Data'!AW42/10^6</f>
        <v>-49.16364998299742</v>
      </c>
      <c r="AQ143" s="21">
        <f>-(AQ$158*'Fixed Data'!$B$25*'Fixed Data'!AQ$47*'Fixed Data'!$B$24*'Fixed Data'!$B$23+AQ$158*'Fixed Data'!$B$26)*'Fixed Data'!AX42/10^6</f>
        <v>-50.437818864265921</v>
      </c>
      <c r="AR143" s="21">
        <f>-(AR$158*'Fixed Data'!$B$25*'Fixed Data'!AR$47*'Fixed Data'!$B$24*'Fixed Data'!$B$23+AR$158*'Fixed Data'!$B$26)*'Fixed Data'!AY42/10^6</f>
        <v>-51.741611409181779</v>
      </c>
      <c r="AS143" s="21">
        <f>-(AS$158*'Fixed Data'!$B$25*'Fixed Data'!AS$47*'Fixed Data'!$B$24*'Fixed Data'!$B$23+AS$158*'Fixed Data'!$B$26)*'Fixed Data'!AZ42/10^6</f>
        <v>-53.075855237831178</v>
      </c>
      <c r="AT143" s="21">
        <f>-(AT$158*'Fixed Data'!$B$25*'Fixed Data'!AT$47*'Fixed Data'!$B$24*'Fixed Data'!$B$23+AT$158*'Fixed Data'!$B$26)*'Fixed Data'!BA42/10^6</f>
        <v>-54.441431563339599</v>
      </c>
      <c r="AU143" s="21">
        <f>-(AU$158*'Fixed Data'!$B$25*'Fixed Data'!AU$47*'Fixed Data'!$B$24*'Fixed Data'!$B$23+AU$158*'Fixed Data'!$B$26)*'Fixed Data'!BB42/10^6</f>
        <v>-55.839274949443251</v>
      </c>
      <c r="AV143" s="21">
        <f>-(AV$158*'Fixed Data'!$B$25*'Fixed Data'!AV$47*'Fixed Data'!$B$24*'Fixed Data'!$B$23+AV$158*'Fixed Data'!$B$26)*'Fixed Data'!BC42/10^6</f>
        <v>-57.270341978396061</v>
      </c>
      <c r="AW143" s="21">
        <f>-(AW$158*'Fixed Data'!$B$25*'Fixed Data'!AW$47*'Fixed Data'!$B$24*'Fixed Data'!$B$23+AW$158*'Fixed Data'!$B$26)*'Fixed Data'!BD42/10^6</f>
        <v>-58.735613876500132</v>
      </c>
      <c r="AX143" s="21">
        <f>-(AX$158*'Fixed Data'!$B$25*'Fixed Data'!AX$47*'Fixed Data'!$B$24*'Fixed Data'!$B$23+AX$158*'Fixed Data'!$B$26)*'Fixed Data'!BE42/10^6</f>
        <v>-60.236112224373421</v>
      </c>
      <c r="AY143" s="21">
        <f>-(AY$158*'Fixed Data'!$B$25*'Fixed Data'!AY$47*'Fixed Data'!$B$24*'Fixed Data'!$B$23+AY$158*'Fixed Data'!$B$26)*'Fixed Data'!BF42/10^6</f>
        <v>-61.772899969398665</v>
      </c>
      <c r="AZ143" s="21">
        <f>-(AZ$158*'Fixed Data'!$B$25*'Fixed Data'!AZ$47*'Fixed Data'!$B$24*'Fixed Data'!$B$23+AZ$158*'Fixed Data'!$B$26)*'Fixed Data'!BG42/10^6</f>
        <v>-63.347078465745739</v>
      </c>
      <c r="BA143" s="21">
        <f>-(BA$158*'Fixed Data'!$B$25*'Fixed Data'!BA$47*'Fixed Data'!$B$24*'Fixed Data'!$B$23+BA$158*'Fixed Data'!$B$26)*'Fixed Data'!BH42/10^6</f>
        <v>-64.959787429316577</v>
      </c>
      <c r="BB143" s="21">
        <f>-(BB$158*'Fixed Data'!$B$25*'Fixed Data'!BB$47*'Fixed Data'!$B$24*'Fixed Data'!$B$23+BB$158*'Fixed Data'!$B$26)*'Fixed Data'!BI42/10^6</f>
        <v>-66.605803037931906</v>
      </c>
    </row>
    <row r="144" spans="1:54" outlineLevel="2">
      <c r="A144" s="428"/>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8"/>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8"/>
      <c r="B146" s="135" t="s">
        <v>292</v>
      </c>
      <c r="C146" s="135" t="s">
        <v>473</v>
      </c>
      <c r="D146" s="135" t="s">
        <v>391</v>
      </c>
      <c r="E146" s="21">
        <f>-E$161*'Fixed Data'!$B$20*'Fixed Data'!$B$22</f>
        <v>-0.7848466581290634</v>
      </c>
      <c r="F146" s="21">
        <f>-F$161*'Fixed Data'!$B$20*'Fixed Data'!$B$22</f>
        <v>-0.80650105195369948</v>
      </c>
      <c r="G146" s="21">
        <f>-G$161*'Fixed Data'!$B$20*'Fixed Data'!$B$22</f>
        <v>-0.82715237352327098</v>
      </c>
      <c r="H146" s="21">
        <f>-H$161*'Fixed Data'!$B$20*'Fixed Data'!$B$22</f>
        <v>-0.84576365710342971</v>
      </c>
      <c r="I146" s="21">
        <f>-I$161*'Fixed Data'!$B$20*'Fixed Data'!$B$22</f>
        <v>-0.86117710323394459</v>
      </c>
      <c r="J146" s="21">
        <f>-J$161*'Fixed Data'!$B$20*'Fixed Data'!$B$22</f>
        <v>-0.87210397564928666</v>
      </c>
      <c r="K146" s="21">
        <f>-K$161*'Fixed Data'!$B$20*'Fixed Data'!$B$22</f>
        <v>-0.89784572594235057</v>
      </c>
      <c r="L146" s="21">
        <f>-L$161*'Fixed Data'!$B$20*'Fixed Data'!$B$22</f>
        <v>-0.92447632320900452</v>
      </c>
      <c r="M146" s="21">
        <f>-M$161*'Fixed Data'!$B$20*'Fixed Data'!$B$22</f>
        <v>-0.95202791361102856</v>
      </c>
      <c r="N146" s="21">
        <f>-N$161*'Fixed Data'!$B$20*'Fixed Data'!$B$22</f>
        <v>-0.98053380818853864</v>
      </c>
      <c r="O146" s="21">
        <f>-O$161*'Fixed Data'!$B$20*'Fixed Data'!$B$22</f>
        <v>-1.0100285948675196</v>
      </c>
      <c r="P146" s="21">
        <f>-P$161*'Fixed Data'!$B$20*'Fixed Data'!$B$22</f>
        <v>-1.040548048853799</v>
      </c>
      <c r="Q146" s="21">
        <f>-Q$161*'Fixed Data'!$B$20*'Fixed Data'!$B$22</f>
        <v>-1.0721293566481116</v>
      </c>
      <c r="R146" s="21">
        <f>-R$161*'Fixed Data'!$B$20*'Fixed Data'!$B$22</f>
        <v>-1.1048110264400739</v>
      </c>
      <c r="S146" s="21">
        <f>-S$161*'Fixed Data'!$B$20*'Fixed Data'!$B$22</f>
        <v>-1.138632932911197</v>
      </c>
      <c r="T146" s="21">
        <f>-T$161*'Fixed Data'!$B$20*'Fixed Data'!$B$22</f>
        <v>-1.1736365188484443</v>
      </c>
      <c r="U146" s="21">
        <f>-U$161*'Fixed Data'!$B$20*'Fixed Data'!$B$22</f>
        <v>-1.2098646831366999</v>
      </c>
      <c r="V146" s="21">
        <f>-V$161*'Fixed Data'!$B$20*'Fixed Data'!$B$22</f>
        <v>-1.2473619151678068</v>
      </c>
      <c r="W146" s="21">
        <f>-W$161*'Fixed Data'!$B$20*'Fixed Data'!$B$22</f>
        <v>-1.2861743620450863</v>
      </c>
      <c r="X146" s="21">
        <f>-X$161*'Fixed Data'!$B$20*'Fixed Data'!$B$22</f>
        <v>-1.3263498509848457</v>
      </c>
      <c r="Y146" s="21">
        <f>-Y$161*'Fixed Data'!$B$20*'Fixed Data'!$B$22</f>
        <v>-1.3679379341193894</v>
      </c>
      <c r="Z146" s="21">
        <f>-Z$161*'Fixed Data'!$B$20*'Fixed Data'!$B$22</f>
        <v>-1.4109900901105776</v>
      </c>
      <c r="AA146" s="21">
        <f>-AA$161*'Fixed Data'!$B$20*'Fixed Data'!$B$22</f>
        <v>-1.4555595897407889</v>
      </c>
      <c r="AB146" s="21">
        <f>-AB$161*'Fixed Data'!$B$20*'Fixed Data'!$B$22</f>
        <v>-1.5017016975264765</v>
      </c>
      <c r="AC146" s="21">
        <f>-AC$161*'Fixed Data'!$B$20*'Fixed Data'!$B$22</f>
        <v>-1.5494737613241962</v>
      </c>
      <c r="AD146" s="21">
        <f>-AD$161*'Fixed Data'!$B$20*'Fixed Data'!$B$22</f>
        <v>-1.5989351899290971</v>
      </c>
      <c r="AE146" s="21">
        <f>-AE$161*'Fixed Data'!$B$20*'Fixed Data'!$B$22</f>
        <v>-1.6501475874839637</v>
      </c>
      <c r="AF146" s="21">
        <f>-AF$161*'Fixed Data'!$B$20*'Fixed Data'!$B$22</f>
        <v>-1.7031748206837323</v>
      </c>
      <c r="AG146" s="21">
        <f>-AG$161*'Fixed Data'!$B$20*'Fixed Data'!$B$22</f>
        <v>-1.7580831531845318</v>
      </c>
      <c r="AH146" s="21">
        <f>-AH$161*'Fixed Data'!$B$20*'Fixed Data'!$B$22</f>
        <v>-1.81494126800519</v>
      </c>
      <c r="AI146" s="21">
        <f>-AI$161*'Fixed Data'!$B$20*'Fixed Data'!$B$22</f>
        <v>-1.873820334731751</v>
      </c>
      <c r="AJ146" s="21">
        <f>-AJ$161*'Fixed Data'!$B$20*'Fixed Data'!$B$22</f>
        <v>-1.934794233532543</v>
      </c>
      <c r="AK146" s="21">
        <f>-AK$161*'Fixed Data'!$B$20*'Fixed Data'!$B$22</f>
        <v>-1.9979395103551632</v>
      </c>
      <c r="AL146" s="21">
        <f>-AL$161*'Fixed Data'!$B$20*'Fixed Data'!$B$22</f>
        <v>-2.0633355337370225</v>
      </c>
      <c r="AM146" s="21">
        <f>-AM$161*'Fixed Data'!$B$20*'Fixed Data'!$B$22</f>
        <v>-2.131064629214388</v>
      </c>
      <c r="AN146" s="21">
        <f>-AN$161*'Fixed Data'!$B$20*'Fixed Data'!$B$22</f>
        <v>-2.2012121465268972</v>
      </c>
      <c r="AO146" s="21">
        <f>-AO$161*'Fixed Data'!$B$20*'Fixed Data'!$B$22</f>
        <v>-2.2738665716250943</v>
      </c>
      <c r="AP146" s="21">
        <f>-AP$161*'Fixed Data'!$B$20*'Fixed Data'!$B$22</f>
        <v>-2.3491196386779611</v>
      </c>
      <c r="AQ146" s="21">
        <f>-AQ$161*'Fixed Data'!$B$20*'Fixed Data'!$B$22</f>
        <v>-2.4270665540879808</v>
      </c>
      <c r="AR146" s="21">
        <f>-AR$161*'Fixed Data'!$B$20*'Fixed Data'!$B$22</f>
        <v>-2.5078059292866213</v>
      </c>
      <c r="AS146" s="21">
        <f>-AS$161*'Fixed Data'!$B$20*'Fixed Data'!$B$22</f>
        <v>-2.5914400943554217</v>
      </c>
      <c r="AT146" s="21">
        <f>-AT$161*'Fixed Data'!$B$20*'Fixed Data'!$B$22</f>
        <v>-2.6780750980259969</v>
      </c>
      <c r="AU146" s="21">
        <f>-AU$161*'Fixed Data'!$B$20*'Fixed Data'!$B$22</f>
        <v>-2.7678209540966057</v>
      </c>
      <c r="AV146" s="21">
        <f>-AV$161*'Fixed Data'!$B$20*'Fixed Data'!$B$22</f>
        <v>-2.8607917310381765</v>
      </c>
      <c r="AW146" s="21">
        <f>-AW$161*'Fixed Data'!$B$20*'Fixed Data'!$B$22</f>
        <v>-2.9571056416003345</v>
      </c>
      <c r="AX146" s="21">
        <f>-AX$161*'Fixed Data'!$B$20*'Fixed Data'!$B$22</f>
        <v>-3.0568853564324923</v>
      </c>
      <c r="AY146" s="21">
        <f>-AY$161*'Fixed Data'!$B$20*'Fixed Data'!$B$22</f>
        <v>-3.160258026485355</v>
      </c>
      <c r="AZ146" s="21">
        <f>-AZ$161*'Fixed Data'!$B$20*'Fixed Data'!$B$22</f>
        <v>-3.2673555070259868</v>
      </c>
      <c r="BA146" s="21">
        <f>-BA$161*'Fixed Data'!$B$20*'Fixed Data'!$B$22</f>
        <v>-3.3783145144483546</v>
      </c>
      <c r="BB146" s="21">
        <f>-BB$161*'Fixed Data'!$B$20*'Fixed Data'!$B$22</f>
        <v>-3.4930416766679828</v>
      </c>
    </row>
    <row r="147" spans="1:54" outlineLevel="2">
      <c r="A147" s="428"/>
      <c r="B147" s="135" t="s">
        <v>292</v>
      </c>
      <c r="C147" s="135" t="s">
        <v>474</v>
      </c>
      <c r="D147" s="135" t="s">
        <v>391</v>
      </c>
      <c r="E147" s="21">
        <f>-E$162*'Fixed Data'!$B$21*'Fixed Data'!$B$22</f>
        <v>-1.1730833582522552E-2</v>
      </c>
      <c r="F147" s="21">
        <f>-F$162*'Fixed Data'!$B$21*'Fixed Data'!$B$22</f>
        <v>-1.2054494543377699E-2</v>
      </c>
      <c r="G147" s="21">
        <f>-G$162*'Fixed Data'!$B$21*'Fixed Data'!$B$22</f>
        <v>-1.2363162542405097E-2</v>
      </c>
      <c r="H147" s="21">
        <f>-H$162*'Fixed Data'!$B$21*'Fixed Data'!$B$22</f>
        <v>-1.2641339111763017E-2</v>
      </c>
      <c r="I147" s="21">
        <f>-I$162*'Fixed Data'!$B$21*'Fixed Data'!$B$22</f>
        <v>-1.2871718769116287E-2</v>
      </c>
      <c r="J147" s="21">
        <f>-J$162*'Fixed Data'!$B$21*'Fixed Data'!$B$22</f>
        <v>-1.3035038797220198E-2</v>
      </c>
      <c r="K147" s="21">
        <f>-K$162*'Fixed Data'!$B$21*'Fixed Data'!$B$22</f>
        <v>-1.3419792005600926E-2</v>
      </c>
      <c r="L147" s="21">
        <f>-L$162*'Fixed Data'!$B$21*'Fixed Data'!$B$22</f>
        <v>-1.3817830454449545E-2</v>
      </c>
      <c r="M147" s="21">
        <f>-M$162*'Fixed Data'!$B$21*'Fixed Data'!$B$22</f>
        <v>-1.422963448748365E-2</v>
      </c>
      <c r="N147" s="21">
        <f>-N$162*'Fixed Data'!$B$21*'Fixed Data'!$B$22</f>
        <v>-1.4655702378440414E-2</v>
      </c>
      <c r="O147" s="21">
        <f>-O$162*'Fixed Data'!$B$21*'Fixed Data'!$B$22</f>
        <v>-1.5096550632421435E-2</v>
      </c>
      <c r="P147" s="21">
        <f>-P$162*'Fixed Data'!$B$21*'Fixed Data'!$B$22</f>
        <v>-1.5552714739254932E-2</v>
      </c>
      <c r="Q147" s="21">
        <f>-Q$162*'Fixed Data'!$B$21*'Fixed Data'!$B$22</f>
        <v>-1.6024749625513018E-2</v>
      </c>
      <c r="R147" s="21">
        <f>-R$162*'Fixed Data'!$B$21*'Fixed Data'!$B$22</f>
        <v>-1.6513231161236049E-2</v>
      </c>
      <c r="S147" s="21">
        <f>-S$162*'Fixed Data'!$B$21*'Fixed Data'!$B$22</f>
        <v>-1.7018755858587753E-2</v>
      </c>
      <c r="T147" s="21">
        <f>-T$162*'Fixed Data'!$B$21*'Fixed Data'!$B$22</f>
        <v>-1.7541942378579565E-2</v>
      </c>
      <c r="U147" s="21">
        <f>-U$162*'Fixed Data'!$B$21*'Fixed Data'!$B$22</f>
        <v>-1.808343228443279E-2</v>
      </c>
      <c r="V147" s="21">
        <f>-V$162*'Fixed Data'!$B$21*'Fixed Data'!$B$22</f>
        <v>-1.8643890644268343E-2</v>
      </c>
      <c r="W147" s="21">
        <f>-W$162*'Fixed Data'!$B$21*'Fixed Data'!$B$22</f>
        <v>-1.9224006935141341E-2</v>
      </c>
      <c r="X147" s="21">
        <f>-X$162*'Fixed Data'!$B$21*'Fixed Data'!$B$22</f>
        <v>-1.9824495947075714E-2</v>
      </c>
      <c r="Y147" s="21">
        <f>-Y$162*'Fixed Data'!$B$21*'Fixed Data'!$B$22</f>
        <v>-2.0446098988443663E-2</v>
      </c>
      <c r="Z147" s="21">
        <f>-Z$162*'Fixed Data'!$B$21*'Fixed Data'!$B$22</f>
        <v>-2.1089584639327821E-2</v>
      </c>
      <c r="AA147" s="21">
        <f>-AA$162*'Fixed Data'!$B$21*'Fixed Data'!$B$22</f>
        <v>-2.1755749504883445E-2</v>
      </c>
      <c r="AB147" s="21">
        <f>-AB$162*'Fixed Data'!$B$21*'Fixed Data'!$B$22</f>
        <v>-2.2445420023407589E-2</v>
      </c>
      <c r="AC147" s="21">
        <f>-AC$162*'Fixed Data'!$B$21*'Fixed Data'!$B$22</f>
        <v>-2.315945261701155E-2</v>
      </c>
      <c r="AD147" s="21">
        <f>-AD$162*'Fixed Data'!$B$21*'Fixed Data'!$B$22</f>
        <v>-2.3898735499690071E-2</v>
      </c>
      <c r="AE147" s="21">
        <f>-AE$162*'Fixed Data'!$B$21*'Fixed Data'!$B$22</f>
        <v>-2.4664189581355932E-2</v>
      </c>
      <c r="AF147" s="21">
        <f>-AF$162*'Fixed Data'!$B$21*'Fixed Data'!$B$22</f>
        <v>-2.5456769673219429E-2</v>
      </c>
      <c r="AG147" s="21">
        <f>-AG$162*'Fixed Data'!$B$21*'Fixed Data'!$B$22</f>
        <v>-2.6277465693167815E-2</v>
      </c>
      <c r="AH147" s="21">
        <f>-AH$162*'Fixed Data'!$B$21*'Fixed Data'!$B$22</f>
        <v>-2.7127304172489684E-2</v>
      </c>
      <c r="AI147" s="21">
        <f>-AI$162*'Fixed Data'!$B$21*'Fixed Data'!$B$22</f>
        <v>-2.8007349611926819E-2</v>
      </c>
      <c r="AJ147" s="21">
        <f>-AJ$162*'Fixed Data'!$B$21*'Fixed Data'!$B$22</f>
        <v>-2.8918705536381248E-2</v>
      </c>
      <c r="AK147" s="21">
        <f>-AK$162*'Fixed Data'!$B$21*'Fixed Data'!$B$22</f>
        <v>-2.9862516302984449E-2</v>
      </c>
      <c r="AL147" s="21">
        <f>-AL$162*'Fixed Data'!$B$21*'Fixed Data'!$B$22</f>
        <v>-3.0839968306476812E-2</v>
      </c>
      <c r="AM147" s="21">
        <f>-AM$162*'Fixed Data'!$B$21*'Fixed Data'!$B$22</f>
        <v>-3.1852291787276832E-2</v>
      </c>
      <c r="AN147" s="21">
        <f>-AN$162*'Fixed Data'!$B$21*'Fixed Data'!$B$22</f>
        <v>-3.290076248887789E-2</v>
      </c>
      <c r="AO147" s="21">
        <f>-AO$162*'Fixed Data'!$B$21*'Fixed Data'!$B$22</f>
        <v>-3.3986703164572571E-2</v>
      </c>
      <c r="AP147" s="21">
        <f>-AP$162*'Fixed Data'!$B$21*'Fixed Data'!$B$22</f>
        <v>-3.5111485234849457E-2</v>
      </c>
      <c r="AQ147" s="21">
        <f>-AQ$162*'Fixed Data'!$B$21*'Fixed Data'!$B$22</f>
        <v>-3.6276530896807158E-2</v>
      </c>
      <c r="AR147" s="21">
        <f>-AR$162*'Fixed Data'!$B$21*'Fixed Data'!$B$22</f>
        <v>-3.7483314781551105E-2</v>
      </c>
      <c r="AS147" s="21">
        <f>-AS$162*'Fixed Data'!$B$21*'Fixed Data'!$B$22</f>
        <v>-3.8733365762262745E-2</v>
      </c>
      <c r="AT147" s="21">
        <f>-AT$162*'Fixed Data'!$B$21*'Fixed Data'!$B$22</f>
        <v>-4.0028269666303351E-2</v>
      </c>
      <c r="AU147" s="21">
        <f>-AU$162*'Fixed Data'!$B$21*'Fixed Data'!$B$22</f>
        <v>-4.1369670179248572E-2</v>
      </c>
      <c r="AV147" s="21">
        <f>-AV$162*'Fixed Data'!$B$21*'Fixed Data'!$B$22</f>
        <v>-4.2759272159682074E-2</v>
      </c>
      <c r="AW147" s="21">
        <f>-AW$162*'Fixed Data'!$B$21*'Fixed Data'!$B$22</f>
        <v>-4.4198843145919736E-2</v>
      </c>
      <c r="AX147" s="21">
        <f>-AX$162*'Fixed Data'!$B$21*'Fixed Data'!$B$22</f>
        <v>-4.5690216369458435E-2</v>
      </c>
      <c r="AY147" s="21">
        <f>-AY$162*'Fixed Data'!$B$21*'Fixed Data'!$B$22</f>
        <v>-4.7235292111027893E-2</v>
      </c>
      <c r="AZ147" s="21">
        <f>-AZ$162*'Fixed Data'!$B$21*'Fixed Data'!$B$22</f>
        <v>-4.8836041467401489E-2</v>
      </c>
      <c r="BA147" s="21">
        <f>-BA$162*'Fixed Data'!$B$21*'Fixed Data'!$B$22</f>
        <v>-5.0494507858120659E-2</v>
      </c>
      <c r="BB147" s="21">
        <f>-BB$162*'Fixed Data'!$B$21*'Fixed Data'!$B$22</f>
        <v>-5.2209295578056925E-2</v>
      </c>
    </row>
    <row r="148" spans="1:54" outlineLevel="2">
      <c r="A148" s="428"/>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8"/>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8"/>
      <c r="B150" s="135" t="s">
        <v>295</v>
      </c>
      <c r="C150" s="135" t="s">
        <v>475</v>
      </c>
      <c r="D150" s="135" t="s">
        <v>391</v>
      </c>
      <c r="E150" s="279">
        <v>-10.7269144</v>
      </c>
      <c r="F150" s="279">
        <v>-10.720436960000001</v>
      </c>
      <c r="G150" s="279">
        <v>-10.708280050000001</v>
      </c>
      <c r="H150" s="279">
        <v>-10.690060039999999</v>
      </c>
      <c r="I150" s="279">
        <v>-10.665372509999999</v>
      </c>
      <c r="J150" s="279">
        <v>-10.633791260000001</v>
      </c>
      <c r="K150" s="279">
        <v>-10.82592251</v>
      </c>
      <c r="L150" s="279">
        <v>-11.024392599999999</v>
      </c>
      <c r="M150" s="279">
        <v>-11.22942853</v>
      </c>
      <c r="N150" s="279">
        <v>-11.44126563</v>
      </c>
      <c r="O150" s="279">
        <v>-11.66014784</v>
      </c>
      <c r="P150" s="279">
        <v>-11.88632806</v>
      </c>
      <c r="Q150" s="279">
        <v>-12.120068460000001</v>
      </c>
      <c r="R150" s="279">
        <v>-12.36164084</v>
      </c>
      <c r="S150" s="279">
        <v>-12.61132694</v>
      </c>
      <c r="T150" s="279">
        <v>-12.86941889</v>
      </c>
      <c r="U150" s="279">
        <v>-13.136219499999999</v>
      </c>
      <c r="V150" s="279">
        <v>-13.412042720000001</v>
      </c>
      <c r="W150" s="279">
        <v>-13.69721403</v>
      </c>
      <c r="X150" s="279">
        <v>-13.99207086</v>
      </c>
      <c r="Y150" s="279">
        <v>-14.29696305</v>
      </c>
      <c r="Z150" s="279">
        <v>-14.61225329</v>
      </c>
      <c r="AA150" s="279">
        <v>-14.93831759</v>
      </c>
      <c r="AB150" s="279">
        <v>-15.275545800000002</v>
      </c>
      <c r="AC150" s="279">
        <v>-15.6243421</v>
      </c>
      <c r="AD150" s="279">
        <v>-15.985125539999999</v>
      </c>
      <c r="AE150" s="279">
        <v>-16.358330580000001</v>
      </c>
      <c r="AF150" s="279">
        <v>-16.744407670000001</v>
      </c>
      <c r="AG150" s="279">
        <v>-17.143823820000001</v>
      </c>
      <c r="AH150" s="279">
        <v>-17.557063260000003</v>
      </c>
      <c r="AI150" s="279">
        <v>-17.984628000000001</v>
      </c>
      <c r="AJ150" s="279">
        <v>-18.427038579999998</v>
      </c>
      <c r="AK150" s="279">
        <v>-18.884834680000001</v>
      </c>
      <c r="AL150" s="279">
        <v>-19.358575850000001</v>
      </c>
      <c r="AM150" s="279">
        <v>-19.848842269999999</v>
      </c>
      <c r="AN150" s="279">
        <v>-20.35623549</v>
      </c>
      <c r="AO150" s="279">
        <v>-20.881379219999999</v>
      </c>
      <c r="AP150" s="279">
        <v>-21.424920140000001</v>
      </c>
      <c r="AQ150" s="279">
        <v>-21.987528789999999</v>
      </c>
      <c r="AR150" s="279">
        <v>-22.569900409999999</v>
      </c>
      <c r="AS150" s="279">
        <v>-23.172755859999999</v>
      </c>
      <c r="AT150" s="279">
        <v>-23.796842609999999</v>
      </c>
      <c r="AU150" s="279">
        <v>-24.44293566</v>
      </c>
      <c r="AV150" s="279">
        <v>-25.111838600000002</v>
      </c>
      <c r="AW150" s="279">
        <v>-25.804384679999998</v>
      </c>
      <c r="AX150" s="279">
        <v>-26.521437859999999</v>
      </c>
      <c r="AY150" s="279">
        <v>-27.26389399</v>
      </c>
      <c r="AZ150" s="279">
        <v>-28.032681950000001</v>
      </c>
      <c r="BA150" s="279">
        <v>-28.828764920000001</v>
      </c>
      <c r="BB150" s="279">
        <v>-29.647455362815283</v>
      </c>
    </row>
    <row r="151" spans="1:54" outlineLevel="2">
      <c r="A151" s="428"/>
      <c r="B151" s="135" t="s">
        <v>295</v>
      </c>
      <c r="C151" s="135" t="s">
        <v>476</v>
      </c>
      <c r="D151" s="135" t="s">
        <v>391</v>
      </c>
      <c r="E151" s="279">
        <v>-0.55719298220000002</v>
      </c>
      <c r="F151" s="279">
        <v>-0.56048677159999993</v>
      </c>
      <c r="G151" s="279">
        <v>-0.56240507700000009</v>
      </c>
      <c r="H151" s="279">
        <v>-0.56282093570000002</v>
      </c>
      <c r="I151" s="279">
        <v>-0.56159877359999999</v>
      </c>
      <c r="J151" s="279">
        <v>-0.55859389190000008</v>
      </c>
      <c r="K151" s="279">
        <v>-0.56389952389999998</v>
      </c>
      <c r="L151" s="279">
        <v>-0.56935625919999999</v>
      </c>
      <c r="M151" s="279">
        <v>-0.57496936850000002</v>
      </c>
      <c r="N151" s="279">
        <v>-0.5807443149999999</v>
      </c>
      <c r="O151" s="279">
        <v>-0.58668676109999995</v>
      </c>
      <c r="P151" s="279">
        <v>-0.59280257629999999</v>
      </c>
      <c r="Q151" s="279">
        <v>-0.59909784430000002</v>
      </c>
      <c r="R151" s="279">
        <v>-0.60557887109999997</v>
      </c>
      <c r="S151" s="279">
        <v>-0.61225219330000002</v>
      </c>
      <c r="T151" s="279">
        <v>-0.61912458650000002</v>
      </c>
      <c r="U151" s="279">
        <v>-0.62620307419999999</v>
      </c>
      <c r="V151" s="279">
        <v>-0.63349493680000002</v>
      </c>
      <c r="W151" s="279">
        <v>-0.64100772129999994</v>
      </c>
      <c r="X151" s="279">
        <v>-0.64874925110000004</v>
      </c>
      <c r="Y151" s="279">
        <v>-0.65672763600000006</v>
      </c>
      <c r="Z151" s="279">
        <v>-0.66495128289999994</v>
      </c>
      <c r="AA151" s="279">
        <v>-0.6734289068999999</v>
      </c>
      <c r="AB151" s="279">
        <v>-0.68216954260000007</v>
      </c>
      <c r="AC151" s="279">
        <v>-0.69118255579999999</v>
      </c>
      <c r="AD151" s="279">
        <v>-0.700477656</v>
      </c>
      <c r="AE151" s="279">
        <v>-0.71006490850000004</v>
      </c>
      <c r="AF151" s="279">
        <v>-0.71995474840000007</v>
      </c>
      <c r="AG151" s="279">
        <v>-0.73015799370000001</v>
      </c>
      <c r="AH151" s="279">
        <v>-0.74068585949999999</v>
      </c>
      <c r="AI151" s="279">
        <v>-0.75154997280000002</v>
      </c>
      <c r="AJ151" s="279">
        <v>-0.76276238780000005</v>
      </c>
      <c r="AK151" s="279">
        <v>-0.77433560130000001</v>
      </c>
      <c r="AL151" s="279">
        <v>-0.78628256949999997</v>
      </c>
      <c r="AM151" s="279">
        <v>-0.79861672500000003</v>
      </c>
      <c r="AN151" s="279">
        <v>-0.81135199390000001</v>
      </c>
      <c r="AO151" s="279">
        <v>-0.82450281460000008</v>
      </c>
      <c r="AP151" s="279">
        <v>-0.8380841564</v>
      </c>
      <c r="AQ151" s="279">
        <v>-0.85211153940000006</v>
      </c>
      <c r="AR151" s="279">
        <v>-0.86660105450000002</v>
      </c>
      <c r="AS151" s="279">
        <v>-0.88156938489999992</v>
      </c>
      <c r="AT151" s="279">
        <v>-0.89703382779999996</v>
      </c>
      <c r="AU151" s="279">
        <v>-0.91301231709999997</v>
      </c>
      <c r="AV151" s="279">
        <v>-0.92952344720000002</v>
      </c>
      <c r="AW151" s="279">
        <v>-0.94658649690000007</v>
      </c>
      <c r="AX151" s="279">
        <v>-0.96422145530000003</v>
      </c>
      <c r="AY151" s="279">
        <v>-0.98244904769999997</v>
      </c>
      <c r="AZ151" s="279">
        <v>-1.0012907630000001</v>
      </c>
      <c r="BA151" s="279">
        <v>-1.020768882</v>
      </c>
      <c r="BB151" s="279">
        <v>-1.0406259090393004</v>
      </c>
    </row>
    <row r="152" spans="1:54" outlineLevel="2">
      <c r="A152" s="428"/>
      <c r="B152" s="135" t="s">
        <v>295</v>
      </c>
      <c r="C152" s="135" t="s">
        <v>477</v>
      </c>
      <c r="D152" s="135" t="s">
        <v>391</v>
      </c>
      <c r="E152" s="279">
        <v>-0.12726986009999999</v>
      </c>
      <c r="F152" s="279">
        <v>-0.13078064240000001</v>
      </c>
      <c r="G152" s="279">
        <v>-0.13412877919999999</v>
      </c>
      <c r="H152" s="279">
        <v>-0.13714614220000002</v>
      </c>
      <c r="I152" s="279">
        <v>-0.1396450034</v>
      </c>
      <c r="J152" s="279">
        <v>-0.14141639640000001</v>
      </c>
      <c r="K152" s="279">
        <v>-0.14559022289999998</v>
      </c>
      <c r="L152" s="279">
        <v>-0.14990816759999998</v>
      </c>
      <c r="M152" s="279">
        <v>-0.15437544330000003</v>
      </c>
      <c r="N152" s="279">
        <v>-0.15899745409999999</v>
      </c>
      <c r="O152" s="279">
        <v>-0.16377980280000001</v>
      </c>
      <c r="P152" s="279">
        <v>-0.168728298</v>
      </c>
      <c r="Q152" s="279">
        <v>-0.173848962</v>
      </c>
      <c r="R152" s="279">
        <v>-0.17914803870000001</v>
      </c>
      <c r="S152" s="279">
        <v>-0.18463200120000001</v>
      </c>
      <c r="T152" s="279">
        <v>-0.19030756109999999</v>
      </c>
      <c r="U152" s="279">
        <v>-0.1961816767</v>
      </c>
      <c r="V152" s="279">
        <v>-0.2022615626</v>
      </c>
      <c r="W152" s="279">
        <v>-0.2085546986</v>
      </c>
      <c r="X152" s="279">
        <v>-0.21506883999999998</v>
      </c>
      <c r="Y152" s="279">
        <v>-0.22181202780000001</v>
      </c>
      <c r="Z152" s="279">
        <v>-0.22879259870000002</v>
      </c>
      <c r="AA152" s="279">
        <v>-0.23601919660000001</v>
      </c>
      <c r="AB152" s="279">
        <v>-0.24350078390000002</v>
      </c>
      <c r="AC152" s="279">
        <v>-0.25124665299999999</v>
      </c>
      <c r="AD152" s="279">
        <v>-0.25926643859999998</v>
      </c>
      <c r="AE152" s="279">
        <v>-0.26757013069999996</v>
      </c>
      <c r="AF152" s="279">
        <v>-0.27616808720000002</v>
      </c>
      <c r="AG152" s="279">
        <v>-0.28507104779999998</v>
      </c>
      <c r="AH152" s="279">
        <v>-0.29429014819999999</v>
      </c>
      <c r="AI152" s="279">
        <v>-0.30383693470000001</v>
      </c>
      <c r="AJ152" s="279">
        <v>-0.31372337910000003</v>
      </c>
      <c r="AK152" s="279">
        <v>-0.32396189489999999</v>
      </c>
      <c r="AL152" s="279">
        <v>-0.33456535340000004</v>
      </c>
      <c r="AM152" s="279">
        <v>-0.34554710059999999</v>
      </c>
      <c r="AN152" s="279">
        <v>-0.3569209747</v>
      </c>
      <c r="AO152" s="279">
        <v>-0.36870132480000001</v>
      </c>
      <c r="AP152" s="279">
        <v>-0.38090302919999997</v>
      </c>
      <c r="AQ152" s="279">
        <v>-0.39354151520000002</v>
      </c>
      <c r="AR152" s="279">
        <v>-0.40663277959999999</v>
      </c>
      <c r="AS152" s="279">
        <v>-0.42019340960000001</v>
      </c>
      <c r="AT152" s="279">
        <v>-0.43424060460000002</v>
      </c>
      <c r="AU152" s="279">
        <v>-0.448792199</v>
      </c>
      <c r="AV152" s="279">
        <v>-0.46386668569999995</v>
      </c>
      <c r="AW152" s="279">
        <v>-0.4794832403</v>
      </c>
      <c r="AX152" s="279">
        <v>-0.49566174660000001</v>
      </c>
      <c r="AY152" s="279">
        <v>-0.51242282270000006</v>
      </c>
      <c r="AZ152" s="279">
        <v>-0.52978784820000002</v>
      </c>
      <c r="BA152" s="279">
        <v>-0.54777899239999994</v>
      </c>
      <c r="BB152" s="279">
        <v>-0.56638110053721546</v>
      </c>
    </row>
    <row r="153" spans="1:54" outlineLevel="2">
      <c r="A153" s="428"/>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9"/>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7" t="s">
        <v>479</v>
      </c>
      <c r="B158" s="135" t="s">
        <v>289</v>
      </c>
      <c r="C158" s="135" t="s">
        <v>397</v>
      </c>
      <c r="D158" s="135" t="s">
        <v>480</v>
      </c>
      <c r="E158" s="238">
        <v>51.358004105199583</v>
      </c>
      <c r="F158" s="36">
        <v>50.648777724122219</v>
      </c>
      <c r="G158" s="36">
        <v>49.916219333378066</v>
      </c>
      <c r="H158" s="36">
        <v>49.159716167028385</v>
      </c>
      <c r="I158" s="36">
        <v>48.378634779136519</v>
      </c>
      <c r="J158" s="36">
        <v>47.572320185767978</v>
      </c>
      <c r="K158" s="36">
        <v>48.125526443447356</v>
      </c>
      <c r="L158" s="36">
        <v>48.687154927284503</v>
      </c>
      <c r="M158" s="36">
        <v>49.257395629260429</v>
      </c>
      <c r="N158" s="36">
        <v>49.836444294355573</v>
      </c>
      <c r="O158" s="36">
        <v>50.424502706549724</v>
      </c>
      <c r="P158" s="36">
        <v>51.021778842822116</v>
      </c>
      <c r="Q158" s="36">
        <v>51.628487126151278</v>
      </c>
      <c r="R158" s="36">
        <v>52.244848612515142</v>
      </c>
      <c r="S158" s="36">
        <v>52.871091265890868</v>
      </c>
      <c r="T158" s="36">
        <v>53.507450178254985</v>
      </c>
      <c r="U158" s="36">
        <v>54.154167822583211</v>
      </c>
      <c r="V158" s="36">
        <v>54.811494305850559</v>
      </c>
      <c r="W158" s="36">
        <v>55.479687666031232</v>
      </c>
      <c r="X158" s="36">
        <v>56.159014103098578</v>
      </c>
      <c r="Y158" s="36">
        <v>56.849748320025164</v>
      </c>
      <c r="Z158" s="36">
        <v>57.552173797782615</v>
      </c>
      <c r="AA158" s="36">
        <v>58.266583114341685</v>
      </c>
      <c r="AB158" s="36">
        <v>58.993278241672172</v>
      </c>
      <c r="AC158" s="36">
        <v>59.732570908742908</v>
      </c>
      <c r="AD158" s="36">
        <v>60.484782975521703</v>
      </c>
      <c r="AE158" s="36">
        <v>61.250246696975331</v>
      </c>
      <c r="AF158" s="36">
        <v>62.02930519606948</v>
      </c>
      <c r="AG158" s="36">
        <v>62.822312804768721</v>
      </c>
      <c r="AH158" s="36">
        <v>63.629635460036454</v>
      </c>
      <c r="AI158" s="36">
        <v>64.45165114383488</v>
      </c>
      <c r="AJ158" s="36">
        <v>65.288750268124971</v>
      </c>
      <c r="AK158" s="36">
        <v>66.141336180866375</v>
      </c>
      <c r="AL158" s="36">
        <v>67.009825584017435</v>
      </c>
      <c r="AM158" s="36">
        <v>67.894649028535099</v>
      </c>
      <c r="AN158" s="36">
        <v>68.796251409374847</v>
      </c>
      <c r="AO158" s="36">
        <v>69.715092482490746</v>
      </c>
      <c r="AP158" s="36">
        <v>70.651647414835253</v>
      </c>
      <c r="AQ158" s="36">
        <v>71.606407268359263</v>
      </c>
      <c r="AR158" s="36">
        <v>72.579879693012032</v>
      </c>
      <c r="AS158" s="36">
        <v>73.572589421741057</v>
      </c>
      <c r="AT158" s="36">
        <v>74.585078908492108</v>
      </c>
      <c r="AU158" s="36">
        <v>75.617909021209101</v>
      </c>
      <c r="AV158" s="36">
        <v>76.671659624834035</v>
      </c>
      <c r="AW158" s="36">
        <v>77.74693034030696</v>
      </c>
      <c r="AX158" s="36">
        <v>78.844341204565879</v>
      </c>
      <c r="AY158" s="36">
        <v>79.964533451546657</v>
      </c>
      <c r="AZ158" s="36">
        <v>81.108170260182973</v>
      </c>
      <c r="BA158" s="36">
        <v>82.275937524406245</v>
      </c>
      <c r="BB158" s="36">
        <v>83.460517896100896</v>
      </c>
    </row>
    <row r="159" spans="1:54" outlineLevel="2">
      <c r="A159" s="428"/>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8"/>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8"/>
      <c r="B161" s="135" t="s">
        <v>292</v>
      </c>
      <c r="C161" s="135" t="s">
        <v>473</v>
      </c>
      <c r="D161" s="135"/>
      <c r="E161" s="238">
        <v>3.5035441E-2</v>
      </c>
      <c r="F161" s="36">
        <v>3.600209E-2</v>
      </c>
      <c r="G161" s="36">
        <v>3.6923961999999998E-2</v>
      </c>
      <c r="H161" s="36">
        <v>3.7754767000000002E-2</v>
      </c>
      <c r="I161" s="36">
        <v>3.8442821000000002E-2</v>
      </c>
      <c r="J161" s="36">
        <v>3.8930594999999998E-2</v>
      </c>
      <c r="K161" s="36">
        <v>4.0079703000000001E-2</v>
      </c>
      <c r="L161" s="36">
        <v>4.1268488999999998E-2</v>
      </c>
      <c r="M161" s="36">
        <v>4.2498387999999998E-2</v>
      </c>
      <c r="N161" s="36">
        <v>4.3770887000000001E-2</v>
      </c>
      <c r="O161" s="36">
        <v>4.5087530000000001E-2</v>
      </c>
      <c r="P161" s="36">
        <v>4.6449914000000002E-2</v>
      </c>
      <c r="Q161" s="36">
        <v>4.7859698999999999E-2</v>
      </c>
      <c r="R161" s="36">
        <v>4.9318604000000002E-2</v>
      </c>
      <c r="S161" s="36">
        <v>5.0828408999999998E-2</v>
      </c>
      <c r="T161" s="36">
        <v>5.2390963999999998E-2</v>
      </c>
      <c r="U161" s="36">
        <v>5.4008184000000001E-2</v>
      </c>
      <c r="V161" s="36">
        <v>5.5682055000000001E-2</v>
      </c>
      <c r="W161" s="36">
        <v>5.7414636999999998E-2</v>
      </c>
      <c r="X161" s="36">
        <v>5.9208064999999997E-2</v>
      </c>
      <c r="Y161" s="36">
        <v>6.1064551000000002E-2</v>
      </c>
      <c r="Z161" s="36">
        <v>6.2986393000000002E-2</v>
      </c>
      <c r="AA161" s="36">
        <v>6.4975968999999995E-2</v>
      </c>
      <c r="AB161" s="36">
        <v>6.7035745999999993E-2</v>
      </c>
      <c r="AC161" s="36">
        <v>6.9168283999999997E-2</v>
      </c>
      <c r="AD161" s="36">
        <v>7.1376234999999996E-2</v>
      </c>
      <c r="AE161" s="36">
        <v>7.3662349000000002E-2</v>
      </c>
      <c r="AF161" s="36">
        <v>7.6029476999999998E-2</v>
      </c>
      <c r="AG161" s="36">
        <v>7.8480576999999996E-2</v>
      </c>
      <c r="AH161" s="36">
        <v>8.1018715000000005E-2</v>
      </c>
      <c r="AI161" s="36">
        <v>8.3647068000000005E-2</v>
      </c>
      <c r="AJ161" s="36">
        <v>8.6368933999999994E-2</v>
      </c>
      <c r="AK161" s="36">
        <v>8.9187730000000007E-2</v>
      </c>
      <c r="AL161" s="36">
        <v>9.2106998999999995E-2</v>
      </c>
      <c r="AM161" s="36">
        <v>9.5130415999999995E-2</v>
      </c>
      <c r="AN161" s="36">
        <v>9.8261791000000001E-2</v>
      </c>
      <c r="AO161" s="36">
        <v>0.101505074</v>
      </c>
      <c r="AP161" s="36">
        <v>0.10486436</v>
      </c>
      <c r="AQ161" s="36">
        <v>0.10834389899999999</v>
      </c>
      <c r="AR161" s="36">
        <v>0.111948093</v>
      </c>
      <c r="AS161" s="36">
        <v>0.11568151</v>
      </c>
      <c r="AT161" s="36">
        <v>0.11954888399999999</v>
      </c>
      <c r="AU161" s="36">
        <v>0.123555126</v>
      </c>
      <c r="AV161" s="36">
        <v>0.12770532800000001</v>
      </c>
      <c r="AW161" s="36">
        <v>0.132004767</v>
      </c>
      <c r="AX161" s="36">
        <v>0.13645891900000001</v>
      </c>
      <c r="AY161" s="36">
        <v>0.14107346000000001</v>
      </c>
      <c r="AZ161" s="36">
        <v>0.145854276</v>
      </c>
      <c r="BA161" s="36">
        <v>0.15080747</v>
      </c>
      <c r="BB161" s="36">
        <v>0.15592887388368989</v>
      </c>
    </row>
    <row r="162" spans="1:54" outlineLevel="2">
      <c r="A162" s="428"/>
      <c r="B162" s="135" t="s">
        <v>292</v>
      </c>
      <c r="C162" s="135" t="s">
        <v>474</v>
      </c>
      <c r="D162" s="135"/>
      <c r="E162" s="238">
        <v>7.7856535000000004E-2</v>
      </c>
      <c r="F162" s="36">
        <v>8.0004644999999999E-2</v>
      </c>
      <c r="G162" s="36">
        <v>8.2053247999999995E-2</v>
      </c>
      <c r="H162" s="36">
        <v>8.3899481999999997E-2</v>
      </c>
      <c r="I162" s="36">
        <v>8.5428491999999995E-2</v>
      </c>
      <c r="J162" s="36">
        <v>8.6512433E-2</v>
      </c>
      <c r="K162" s="36">
        <v>8.9066007000000003E-2</v>
      </c>
      <c r="L162" s="36">
        <v>9.1707754000000002E-2</v>
      </c>
      <c r="M162" s="36">
        <v>9.4440862E-2</v>
      </c>
      <c r="N162" s="36">
        <v>9.7268638000000004E-2</v>
      </c>
      <c r="O162" s="36">
        <v>0.10019451</v>
      </c>
      <c r="P162" s="36">
        <v>0.10322203200000001</v>
      </c>
      <c r="Q162" s="36">
        <v>0.106354887</v>
      </c>
      <c r="R162" s="36">
        <v>0.109596897</v>
      </c>
      <c r="S162" s="36">
        <v>0.112952021</v>
      </c>
      <c r="T162" s="36">
        <v>0.116424365</v>
      </c>
      <c r="U162" s="36">
        <v>0.120018187</v>
      </c>
      <c r="V162" s="36">
        <v>0.123737901</v>
      </c>
      <c r="W162" s="36">
        <v>0.12758808299999999</v>
      </c>
      <c r="X162" s="36">
        <v>0.13157347699999999</v>
      </c>
      <c r="Y162" s="36">
        <v>0.13569900300000001</v>
      </c>
      <c r="Z162" s="36">
        <v>0.139969762</v>
      </c>
      <c r="AA162" s="36">
        <v>0.144391041</v>
      </c>
      <c r="AB162" s="36">
        <v>0.14896832500000001</v>
      </c>
      <c r="AC162" s="36">
        <v>0.15370729799999999</v>
      </c>
      <c r="AD162" s="36">
        <v>0.158613855</v>
      </c>
      <c r="AE162" s="36">
        <v>0.163694108</v>
      </c>
      <c r="AF162" s="36">
        <v>0.16895439400000001</v>
      </c>
      <c r="AG162" s="36">
        <v>0.17440128299999999</v>
      </c>
      <c r="AH162" s="36">
        <v>0.180041588</v>
      </c>
      <c r="AI162" s="36">
        <v>0.18588237399999999</v>
      </c>
      <c r="AJ162" s="36">
        <v>0.19193096500000001</v>
      </c>
      <c r="AK162" s="36">
        <v>0.19819495600000001</v>
      </c>
      <c r="AL162" s="36">
        <v>0.204682221</v>
      </c>
      <c r="AM162" s="36">
        <v>0.21140092499999999</v>
      </c>
      <c r="AN162" s="36">
        <v>0.21835953499999999</v>
      </c>
      <c r="AO162" s="36">
        <v>0.22556683</v>
      </c>
      <c r="AP162" s="36">
        <v>0.23303191200000001</v>
      </c>
      <c r="AQ162" s="36">
        <v>0.24076422</v>
      </c>
      <c r="AR162" s="36">
        <v>0.24877354099999999</v>
      </c>
      <c r="AS162" s="36">
        <v>0.25707002200000001</v>
      </c>
      <c r="AT162" s="36">
        <v>0.26566418800000002</v>
      </c>
      <c r="AU162" s="36">
        <v>0.27456694799999998</v>
      </c>
      <c r="AV162" s="36">
        <v>0.28378961699999999</v>
      </c>
      <c r="AW162" s="36">
        <v>0.29334392599999998</v>
      </c>
      <c r="AX162" s="36">
        <v>0.30324204199999999</v>
      </c>
      <c r="AY162" s="36">
        <v>0.313496577</v>
      </c>
      <c r="AZ162" s="36">
        <v>0.324120613</v>
      </c>
      <c r="BA162" s="36">
        <v>0.33512771200000002</v>
      </c>
      <c r="BB162" s="36">
        <v>0.34650861082493067</v>
      </c>
    </row>
    <row r="163" spans="1:54" outlineLevel="2">
      <c r="A163" s="428"/>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8"/>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8"/>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8"/>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8"/>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8"/>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9"/>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7" t="s">
        <v>484</v>
      </c>
      <c r="B172" s="135" t="s">
        <v>289</v>
      </c>
      <c r="C172" s="135" t="s">
        <v>397</v>
      </c>
      <c r="D172" s="135" t="s">
        <v>391</v>
      </c>
      <c r="E172" s="262">
        <f>-(E$158*'Fixed Data'!$B$25*'Fixed Data'!E$47*'Fixed Data'!$B$24*'Fixed Data'!$B$23+E$158*'Fixed Data'!$B$26)*'Fixed Data'!L44/10^6</f>
        <v>-10.473924690754705</v>
      </c>
      <c r="F172" s="262">
        <f>-(F$158*'Fixed Data'!$B$25*'Fixed Data'!F$47*'Fixed Data'!$B$24*'Fixed Data'!$B$23+F$158*'Fixed Data'!$B$26)*'Fixed Data'!M44/10^6</f>
        <v>-10.486584193306426</v>
      </c>
      <c r="G172" s="262">
        <f>-(G$158*'Fixed Data'!$B$25*'Fixed Data'!G$47*'Fixed Data'!$B$24*'Fixed Data'!$B$23+G$158*'Fixed Data'!$B$26)*'Fixed Data'!N44/10^6</f>
        <v>-10.492295963418959</v>
      </c>
      <c r="H172" s="262">
        <f>-(H$158*'Fixed Data'!$B$25*'Fixed Data'!H$47*'Fixed Data'!$B$24*'Fixed Data'!$B$23+H$158*'Fixed Data'!$B$26)*'Fixed Data'!O44/10^6</f>
        <v>-10.490640012442546</v>
      </c>
      <c r="I172" s="262">
        <f>-(I$158*'Fixed Data'!$B$25*'Fixed Data'!I$47*'Fixed Data'!$B$24*'Fixed Data'!$B$23+I$158*'Fixed Data'!$B$26)*'Fixed Data'!P44/10^6</f>
        <v>-10.481175566133016</v>
      </c>
      <c r="J172" s="262">
        <f>-(J$158*'Fixed Data'!$B$25*'Fixed Data'!J$47*'Fixed Data'!$B$24*'Fixed Data'!$B$23+J$158*'Fixed Data'!$B$26)*'Fixed Data'!Q44/10^6</f>
        <v>-10.463440040565619</v>
      </c>
      <c r="K172" s="262">
        <f>-(K$158*'Fixed Data'!$B$25*'Fixed Data'!K$47*'Fixed Data'!$B$24*'Fixed Data'!$B$23+K$158*'Fixed Data'!$B$26)*'Fixed Data'!R44/10^6</f>
        <v>-10.746311358908866</v>
      </c>
      <c r="L172" s="262">
        <f>-(L$158*'Fixed Data'!$B$25*'Fixed Data'!L$47*'Fixed Data'!$B$24*'Fixed Data'!$B$23+L$158*'Fixed Data'!$B$26)*'Fixed Data'!S44/10^6</f>
        <v>-11.037280825805761</v>
      </c>
      <c r="M172" s="262">
        <f>-(M$158*'Fixed Data'!$B$25*'Fixed Data'!M$47*'Fixed Data'!$B$24*'Fixed Data'!$B$23+M$158*'Fixed Data'!$B$26)*'Fixed Data'!T44/10^6</f>
        <v>-11.336602290041052</v>
      </c>
      <c r="N172" s="262">
        <f>-(N$158*'Fixed Data'!$B$25*'Fixed Data'!N$47*'Fixed Data'!$B$24*'Fixed Data'!$B$23+N$158*'Fixed Data'!$B$26)*'Fixed Data'!U44/10^6</f>
        <v>-11.644538568146199</v>
      </c>
      <c r="O172" s="262">
        <f>-(O$158*'Fixed Data'!$B$25*'Fixed Data'!O$47*'Fixed Data'!$B$24*'Fixed Data'!$B$23+O$158*'Fixed Data'!$B$26)*'Fixed Data'!V44/10^6</f>
        <v>-11.961361830483122</v>
      </c>
      <c r="P172" s="262">
        <f>-(P$158*'Fixed Data'!$B$25*'Fixed Data'!P$47*'Fixed Data'!$B$24*'Fixed Data'!$B$23+P$158*'Fixed Data'!$B$26)*'Fixed Data'!W44/10^6</f>
        <v>-12.287353972020957</v>
      </c>
      <c r="Q172" s="262">
        <f>-(Q$158*'Fixed Data'!$B$25*'Fixed Data'!Q$47*'Fixed Data'!$B$24*'Fixed Data'!$B$23+Q$158*'Fixed Data'!$B$26)*'Fixed Data'!X44/10^6</f>
        <v>-12.622807006562239</v>
      </c>
      <c r="R172" s="262">
        <f>-(R$158*'Fixed Data'!$B$25*'Fixed Data'!R$47*'Fixed Data'!$B$24*'Fixed Data'!$B$23+R$158*'Fixed Data'!$B$26)*'Fixed Data'!Y44/10^6</f>
        <v>-12.968023468005784</v>
      </c>
      <c r="S172" s="262">
        <f>-(S$158*'Fixed Data'!$B$25*'Fixed Data'!S$47*'Fixed Data'!$B$24*'Fixed Data'!$B$23+S$158*'Fixed Data'!$B$26)*'Fixed Data'!Z44/10^6</f>
        <v>-13.320319115466161</v>
      </c>
      <c r="T172" s="262">
        <f>-(T$158*'Fixed Data'!$B$25*'Fixed Data'!T$47*'Fixed Data'!$B$24*'Fixed Data'!$B$23+T$158*'Fixed Data'!$B$26)*'Fixed Data'!AA44/10^6</f>
        <v>-13.682852742361719</v>
      </c>
      <c r="U172" s="262">
        <f>-(U$158*'Fixed Data'!$B$25*'Fixed Data'!U$47*'Fixed Data'!$B$24*'Fixed Data'!$B$23+U$158*'Fixed Data'!$B$26)*'Fixed Data'!AB44/10^6</f>
        <v>-14.055953956250278</v>
      </c>
      <c r="V172" s="262">
        <f>-(V$158*'Fixed Data'!$B$25*'Fixed Data'!V$47*'Fixed Data'!$B$24*'Fixed Data'!$B$23+V$158*'Fixed Data'!$B$26)*'Fixed Data'!AC44/10^6</f>
        <v>-14.439964448770676</v>
      </c>
      <c r="W172" s="262">
        <f>-(W$158*'Fixed Data'!$B$25*'Fixed Data'!W$47*'Fixed Data'!$B$24*'Fixed Data'!$B$23+W$158*'Fixed Data'!$B$26)*'Fixed Data'!AD44/10^6</f>
        <v>-14.835238455036958</v>
      </c>
      <c r="X172" s="262">
        <f>-(X$158*'Fixed Data'!$B$25*'Fixed Data'!X$47*'Fixed Data'!$B$24*'Fixed Data'!$B$23+X$158*'Fixed Data'!$B$26)*'Fixed Data'!AE44/10^6</f>
        <v>-15.242143326250897</v>
      </c>
      <c r="Y172" s="262">
        <f>-(Y$158*'Fixed Data'!$B$25*'Fixed Data'!Y$47*'Fixed Data'!$B$24*'Fixed Data'!$B$23+Y$158*'Fixed Data'!$B$26)*'Fixed Data'!AF44/10^6</f>
        <v>-15.661060050046556</v>
      </c>
      <c r="Z172" s="262">
        <f>-(Z$158*'Fixed Data'!$B$25*'Fixed Data'!Z$47*'Fixed Data'!$B$24*'Fixed Data'!$B$23+Z$158*'Fixed Data'!$B$26)*'Fixed Data'!AG44/10^6</f>
        <v>-16.092383831058651</v>
      </c>
      <c r="AA172" s="262">
        <f>-(AA$158*'Fixed Data'!$B$25*'Fixed Data'!AA$47*'Fixed Data'!$B$24*'Fixed Data'!$B$23+AA$158*'Fixed Data'!$B$26)*'Fixed Data'!AH44/10^6</f>
        <v>-16.536524690753041</v>
      </c>
      <c r="AB172" s="262">
        <f>-(AB$158*'Fixed Data'!$B$25*'Fixed Data'!AB$47*'Fixed Data'!$B$24*'Fixed Data'!$B$23+AB$158*'Fixed Data'!$B$26)*'Fixed Data'!AI44/10^6</f>
        <v>-16.993908110962991</v>
      </c>
      <c r="AC172" s="262">
        <f>-(AC$158*'Fixed Data'!$B$25*'Fixed Data'!AC$47*'Fixed Data'!$B$24*'Fixed Data'!$B$23+AC$158*'Fixed Data'!$B$26)*'Fixed Data'!AJ44/10^6</f>
        <v>-17.453744714847609</v>
      </c>
      <c r="AD172" s="262">
        <f>-(AD$158*'Fixed Data'!$B$25*'Fixed Data'!AD$47*'Fixed Data'!$B$24*'Fixed Data'!$B$23+AD$158*'Fixed Data'!$B$26)*'Fixed Data'!AK44/10^6</f>
        <v>-17.925645757617858</v>
      </c>
      <c r="AE172" s="262">
        <f>-(AE$158*'Fixed Data'!$B$25*'Fixed Data'!AE$47*'Fixed Data'!$B$24*'Fixed Data'!$B$23+AE$158*'Fixed Data'!$B$26)*'Fixed Data'!AL44/10^6</f>
        <v>-18.408762079887971</v>
      </c>
      <c r="AF172" s="262">
        <f>-(AF$158*'Fixed Data'!$B$25*'Fixed Data'!AF$47*'Fixed Data'!$B$24*'Fixed Data'!$B$23+AF$158*'Fixed Data'!$B$26)*'Fixed Data'!AM44/10^6</f>
        <v>-18.902524403333622</v>
      </c>
      <c r="AG172" s="262">
        <f>-(AG$158*'Fixed Data'!$B$25*'Fixed Data'!AG$47*'Fixed Data'!$B$24*'Fixed Data'!$B$23+AG$158*'Fixed Data'!$B$26)*'Fixed Data'!AN44/10^6</f>
        <v>-19.406706243257613</v>
      </c>
      <c r="AH172" s="262">
        <f>-(AH$158*'Fixed Data'!$B$25*'Fixed Data'!AH$47*'Fixed Data'!$B$24*'Fixed Data'!$B$23+AH$158*'Fixed Data'!$B$26)*'Fixed Data'!AO44/10^6</f>
        <v>-19.921600633379438</v>
      </c>
      <c r="AI172" s="262">
        <f>-(AI$158*'Fixed Data'!$B$25*'Fixed Data'!AI$47*'Fixed Data'!$B$24*'Fixed Data'!$B$23+AI$158*'Fixed Data'!$B$26)*'Fixed Data'!AP44/10^6</f>
        <v>-20.448321079672361</v>
      </c>
      <c r="AJ172" s="262">
        <f>-(AJ$158*'Fixed Data'!$B$25*'Fixed Data'!AJ$47*'Fixed Data'!$B$24*'Fixed Data'!$B$23+AJ$158*'Fixed Data'!$B$26)*'Fixed Data'!AQ44/10^6</f>
        <v>-20.986789800646072</v>
      </c>
      <c r="AK172" s="262">
        <f>-(AK$158*'Fixed Data'!$B$25*'Fixed Data'!AK$47*'Fixed Data'!$B$24*'Fixed Data'!$B$23+AK$158*'Fixed Data'!$B$26)*'Fixed Data'!AR44/10^6</f>
        <v>-21.53721334284867</v>
      </c>
      <c r="AL172" s="262">
        <f>-(AL$158*'Fixed Data'!$B$25*'Fixed Data'!AL$47*'Fixed Data'!$B$24*'Fixed Data'!$B$23+AL$158*'Fixed Data'!$B$26)*'Fixed Data'!AS44/10^6</f>
        <v>-22.099957174385754</v>
      </c>
      <c r="AM172" s="262">
        <f>-(AM$158*'Fixed Data'!$B$25*'Fixed Data'!AM$47*'Fixed Data'!$B$24*'Fixed Data'!$B$23+AM$158*'Fixed Data'!$B$26)*'Fixed Data'!AT44/10^6</f>
        <v>-22.675435535500931</v>
      </c>
      <c r="AN172" s="262">
        <f>-(AN$158*'Fixed Data'!$B$25*'Fixed Data'!AN$47*'Fixed Data'!$B$24*'Fixed Data'!$B$23+AN$158*'Fixed Data'!$B$26)*'Fixed Data'!AU44/10^6</f>
        <v>-23.264022257144131</v>
      </c>
      <c r="AO172" s="262">
        <f>-(AO$158*'Fixed Data'!$B$25*'Fixed Data'!AO$47*'Fixed Data'!$B$24*'Fixed Data'!$B$23+AO$158*'Fixed Data'!$B$26)*'Fixed Data'!AV44/10^6</f>
        <v>-23.866027031295772</v>
      </c>
      <c r="AP172" s="262">
        <f>-(AP$158*'Fixed Data'!$B$25*'Fixed Data'!AP$47*'Fixed Data'!$B$24*'Fixed Data'!$B$23+AP$158*'Fixed Data'!$B$26)*'Fixed Data'!AW44/10^6</f>
        <v>-24.481836375298172</v>
      </c>
      <c r="AQ172" s="262">
        <f>-(AQ$158*'Fixed Data'!$B$25*'Fixed Data'!AQ$47*'Fixed Data'!$B$24*'Fixed Data'!$B$23+AQ$158*'Fixed Data'!$B$26)*'Fixed Data'!AX44/10^6</f>
        <v>-25.111859045355043</v>
      </c>
      <c r="AR172" s="262">
        <f>-(AR$158*'Fixed Data'!$B$25*'Fixed Data'!AR$47*'Fixed Data'!$B$24*'Fixed Data'!$B$23+AR$158*'Fixed Data'!$B$26)*'Fixed Data'!AY44/10^6</f>
        <v>-25.75650666653052</v>
      </c>
      <c r="AS172" s="262">
        <f>-(AS$158*'Fixed Data'!$B$25*'Fixed Data'!AS$47*'Fixed Data'!$B$24*'Fixed Data'!$B$23+AS$158*'Fixed Data'!$B$26)*'Fixed Data'!AZ44/10^6</f>
        <v>-26.416196492556232</v>
      </c>
      <c r="AT172" s="262">
        <f>-(AT$158*'Fixed Data'!$B$25*'Fixed Data'!AT$47*'Fixed Data'!$B$24*'Fixed Data'!$B$23+AT$158*'Fixed Data'!$B$26)*'Fixed Data'!BA44/10^6</f>
        <v>-27.091363050776724</v>
      </c>
      <c r="AU172" s="262">
        <f>-(AU$158*'Fixed Data'!$B$25*'Fixed Data'!AU$47*'Fixed Data'!$B$24*'Fixed Data'!$B$23+AU$158*'Fixed Data'!$B$26)*'Fixed Data'!BB44/10^6</f>
        <v>-27.782463732567255</v>
      </c>
      <c r="AV172" s="262">
        <f>-(AV$158*'Fixed Data'!$B$25*'Fixed Data'!AV$47*'Fixed Data'!$B$24*'Fixed Data'!$B$23+AV$158*'Fixed Data'!$B$26)*'Fixed Data'!BC44/10^6</f>
        <v>-28.489970087256516</v>
      </c>
      <c r="AW172" s="262">
        <f>-(AW$158*'Fixed Data'!$B$25*'Fixed Data'!AW$47*'Fixed Data'!$B$24*'Fixed Data'!$B$23+AW$158*'Fixed Data'!$B$26)*'Fixed Data'!BD44/10^6</f>
        <v>-29.214368770060005</v>
      </c>
      <c r="AX172" s="262">
        <f>-(AX$158*'Fixed Data'!$B$25*'Fixed Data'!AX$47*'Fixed Data'!$B$24*'Fixed Data'!$B$23+AX$158*'Fixed Data'!$B$26)*'Fixed Data'!BE44/10^6</f>
        <v>-29.956164396154968</v>
      </c>
      <c r="AY172" s="262">
        <f>-(AY$158*'Fixed Data'!$B$25*'Fixed Data'!AY$47*'Fixed Data'!$B$24*'Fixed Data'!$B$23+AY$158*'Fixed Data'!$B$26)*'Fixed Data'!BF44/10^6</f>
        <v>-30.715881044298101</v>
      </c>
      <c r="AZ172" s="262">
        <f>-(AZ$158*'Fixed Data'!$B$25*'Fixed Data'!AZ$47*'Fixed Data'!$B$24*'Fixed Data'!$B$23+AZ$158*'Fixed Data'!$B$26)*'Fixed Data'!BG44/10^6</f>
        <v>-31.494062201922326</v>
      </c>
      <c r="BA172" s="262">
        <f>-(BA$158*'Fixed Data'!$B$25*'Fixed Data'!BA$47*'Fixed Data'!$B$24*'Fixed Data'!$B$23+BA$158*'Fixed Data'!$B$26)*'Fixed Data'!BH44/10^6</f>
        <v>-32.291270820455615</v>
      </c>
      <c r="BB172" s="262">
        <f>-(BB$158*'Fixed Data'!$B$25*'Fixed Data'!BB$47*'Fixed Data'!$B$24*'Fixed Data'!$B$23+BB$158*'Fixed Data'!$B$26)*'Fixed Data'!BI44/10^6</f>
        <v>-33.104906756319664</v>
      </c>
    </row>
    <row r="173" spans="1:54" outlineLevel="2">
      <c r="A173" s="428"/>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9"/>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7" t="s">
        <v>485</v>
      </c>
      <c r="B176" s="135" t="s">
        <v>289</v>
      </c>
      <c r="C176" s="135" t="s">
        <v>397</v>
      </c>
      <c r="D176" s="135" t="s">
        <v>391</v>
      </c>
      <c r="E176" s="262">
        <f>-(E$158*'Fixed Data'!$B$25*'Fixed Data'!E$47*'Fixed Data'!$B$24*'Fixed Data'!$B$23+E$158*'Fixed Data'!$B$26)*'Fixed Data'!L46/10^6</f>
        <v>-31.421774064821154</v>
      </c>
      <c r="F176" s="262">
        <f>-(F$158*'Fixed Data'!$B$25*'Fixed Data'!F$47*'Fixed Data'!$B$24*'Fixed Data'!$B$23+F$158*'Fixed Data'!$B$26)*'Fixed Data'!M46/10^6</f>
        <v>-31.459752572579085</v>
      </c>
      <c r="G176" s="262">
        <f>-(G$158*'Fixed Data'!$B$25*'Fixed Data'!G$47*'Fixed Data'!$B$24*'Fixed Data'!$B$23+G$158*'Fixed Data'!$B$26)*'Fixed Data'!N46/10^6</f>
        <v>-31.476887890256886</v>
      </c>
      <c r="H176" s="262">
        <f>-(H$158*'Fixed Data'!$B$25*'Fixed Data'!H$47*'Fixed Data'!$B$24*'Fixed Data'!$B$23+H$158*'Fixed Data'!$B$26)*'Fixed Data'!O46/10^6</f>
        <v>-31.471920037327635</v>
      </c>
      <c r="I176" s="262">
        <f>-(I$158*'Fixed Data'!$B$25*'Fixed Data'!I$47*'Fixed Data'!$B$24*'Fixed Data'!$B$23+I$158*'Fixed Data'!$B$26)*'Fixed Data'!P46/10^6</f>
        <v>-31.443526698399047</v>
      </c>
      <c r="J176" s="262">
        <f>-(J$158*'Fixed Data'!$B$25*'Fixed Data'!J$47*'Fixed Data'!$B$24*'Fixed Data'!$B$23+J$158*'Fixed Data'!$B$26)*'Fixed Data'!Q46/10^6</f>
        <v>-31.39032011480252</v>
      </c>
      <c r="K176" s="262">
        <f>-(K$158*'Fixed Data'!$B$25*'Fixed Data'!K$47*'Fixed Data'!$B$24*'Fixed Data'!$B$23+K$158*'Fixed Data'!$B$26)*'Fixed Data'!R46/10^6</f>
        <v>-32.238934076726594</v>
      </c>
      <c r="L176" s="262">
        <f>-(L$158*'Fixed Data'!$B$25*'Fixed Data'!L$47*'Fixed Data'!$B$24*'Fixed Data'!$B$23+L$158*'Fixed Data'!$B$26)*'Fixed Data'!S46/10^6</f>
        <v>-33.111842477417277</v>
      </c>
      <c r="M176" s="262">
        <f>-(M$158*'Fixed Data'!$B$25*'Fixed Data'!M$47*'Fixed Data'!$B$24*'Fixed Data'!$B$23+M$158*'Fixed Data'!$B$26)*'Fixed Data'!T46/10^6</f>
        <v>-34.009806862984611</v>
      </c>
      <c r="N176" s="262">
        <f>-(N$158*'Fixed Data'!$B$25*'Fixed Data'!N$47*'Fixed Data'!$B$24*'Fixed Data'!$B$23+N$158*'Fixed Data'!$B$26)*'Fixed Data'!U46/10^6</f>
        <v>-34.933615697216133</v>
      </c>
      <c r="O176" s="262">
        <f>-(O$158*'Fixed Data'!$B$25*'Fixed Data'!O$47*'Fixed Data'!$B$24*'Fixed Data'!$B$23+O$158*'Fixed Data'!$B$26)*'Fixed Data'!V46/10^6</f>
        <v>-35.884085491449369</v>
      </c>
      <c r="P176" s="262">
        <f>-(P$158*'Fixed Data'!$B$25*'Fixed Data'!P$47*'Fixed Data'!$B$24*'Fixed Data'!$B$23+P$158*'Fixed Data'!$B$26)*'Fixed Data'!W46/10^6</f>
        <v>-36.862061923457105</v>
      </c>
      <c r="Q176" s="262">
        <f>-(Q$158*'Fixed Data'!$B$25*'Fixed Data'!Q$47*'Fixed Data'!$B$24*'Fixed Data'!$B$23+Q$158*'Fixed Data'!$B$26)*'Fixed Data'!X46/10^6</f>
        <v>-37.868421019686721</v>
      </c>
      <c r="R176" s="262">
        <f>-(R$158*'Fixed Data'!$B$25*'Fixed Data'!R$47*'Fixed Data'!$B$24*'Fixed Data'!$B$23+R$158*'Fixed Data'!$B$26)*'Fixed Data'!Y46/10^6</f>
        <v>-38.904070404017354</v>
      </c>
      <c r="S176" s="262">
        <f>-(S$158*'Fixed Data'!$B$25*'Fixed Data'!S$47*'Fixed Data'!$B$24*'Fixed Data'!$B$23+S$158*'Fixed Data'!$B$26)*'Fixed Data'!Z46/10^6</f>
        <v>-39.960957338736229</v>
      </c>
      <c r="T176" s="262">
        <f>-(T$158*'Fixed Data'!$B$25*'Fixed Data'!T$47*'Fixed Data'!$B$24*'Fixed Data'!$B$23+T$158*'Fixed Data'!$B$26)*'Fixed Data'!AA46/10^6</f>
        <v>-41.048558219330673</v>
      </c>
      <c r="U176" s="262">
        <f>-(U$158*'Fixed Data'!$B$25*'Fixed Data'!U$47*'Fixed Data'!$B$24*'Fixed Data'!$B$23+U$158*'Fixed Data'!$B$26)*'Fixed Data'!AB46/10^6</f>
        <v>-42.167861876599027</v>
      </c>
      <c r="V176" s="262">
        <f>-(V$158*'Fixed Data'!$B$25*'Fixed Data'!V$47*'Fixed Data'!$B$24*'Fixed Data'!$B$23+V$158*'Fixed Data'!$B$26)*'Fixed Data'!AC46/10^6</f>
        <v>-43.319893338368566</v>
      </c>
      <c r="W176" s="262">
        <f>-(W$158*'Fixed Data'!$B$25*'Fixed Data'!W$47*'Fixed Data'!$B$24*'Fixed Data'!$B$23+W$158*'Fixed Data'!$B$26)*'Fixed Data'!AD46/10^6</f>
        <v>-44.505715365110881</v>
      </c>
      <c r="X176" s="262">
        <f>-(X$158*'Fixed Data'!$B$25*'Fixed Data'!X$47*'Fixed Data'!$B$24*'Fixed Data'!$B$23+X$158*'Fixed Data'!$B$26)*'Fixed Data'!AE46/10^6</f>
        <v>-45.726429978752691</v>
      </c>
      <c r="Y176" s="262">
        <f>-(Y$158*'Fixed Data'!$B$25*'Fixed Data'!Y$47*'Fixed Data'!$B$24*'Fixed Data'!$B$23+Y$158*'Fixed Data'!$B$26)*'Fixed Data'!AF46/10^6</f>
        <v>-46.983180150139667</v>
      </c>
      <c r="Z176" s="262">
        <f>-(Z$158*'Fixed Data'!$B$25*'Fixed Data'!Z$47*'Fixed Data'!$B$24*'Fixed Data'!$B$23+Z$158*'Fixed Data'!$B$26)*'Fixed Data'!AG46/10^6</f>
        <v>-48.277151484835308</v>
      </c>
      <c r="AA176" s="262">
        <f>-(AA$158*'Fixed Data'!$B$25*'Fixed Data'!AA$47*'Fixed Data'!$B$24*'Fixed Data'!$B$23+AA$158*'Fixed Data'!$B$26)*'Fixed Data'!AH46/10^6</f>
        <v>-49.609574080703304</v>
      </c>
      <c r="AB176" s="262">
        <f>-(AB$158*'Fixed Data'!$B$25*'Fixed Data'!AB$47*'Fixed Data'!$B$24*'Fixed Data'!$B$23+AB$158*'Fixed Data'!$B$26)*'Fixed Data'!AI46/10^6</f>
        <v>-50.981724332888959</v>
      </c>
      <c r="AC176" s="262">
        <f>-(AC$158*'Fixed Data'!$B$25*'Fixed Data'!AC$47*'Fixed Data'!$B$24*'Fixed Data'!$B$23+AC$158*'Fixed Data'!$B$26)*'Fixed Data'!AJ46/10^6</f>
        <v>-52.361234145037493</v>
      </c>
      <c r="AD176" s="262">
        <f>-(AD$158*'Fixed Data'!$B$25*'Fixed Data'!AD$47*'Fixed Data'!$B$24*'Fixed Data'!$B$23+AD$158*'Fixed Data'!$B$26)*'Fixed Data'!AK46/10^6</f>
        <v>-53.776937273926912</v>
      </c>
      <c r="AE176" s="262">
        <f>-(AE$158*'Fixed Data'!$B$25*'Fixed Data'!AE$47*'Fixed Data'!$B$24*'Fixed Data'!$B$23+AE$158*'Fixed Data'!$B$26)*'Fixed Data'!AL46/10^6</f>
        <v>-55.226286241456819</v>
      </c>
      <c r="AF176" s="262">
        <f>-(AF$158*'Fixed Data'!$B$25*'Fixed Data'!AF$47*'Fixed Data'!$B$24*'Fixed Data'!$B$23+AF$158*'Fixed Data'!$B$26)*'Fixed Data'!AM46/10^6</f>
        <v>-56.707573212698691</v>
      </c>
      <c r="AG176" s="262">
        <f>-(AG$158*'Fixed Data'!$B$25*'Fixed Data'!AG$47*'Fixed Data'!$B$24*'Fixed Data'!$B$23+AG$158*'Fixed Data'!$B$26)*'Fixed Data'!AN46/10^6</f>
        <v>-58.22011873176946</v>
      </c>
      <c r="AH176" s="262">
        <f>-(AH$158*'Fixed Data'!$B$25*'Fixed Data'!AH$47*'Fixed Data'!$B$24*'Fixed Data'!$B$23+AH$158*'Fixed Data'!$B$26)*'Fixed Data'!AO46/10^6</f>
        <v>-59.76480190266247</v>
      </c>
      <c r="AI176" s="262">
        <f>-(AI$158*'Fixed Data'!$B$25*'Fixed Data'!AI$47*'Fixed Data'!$B$24*'Fixed Data'!$B$23+AI$158*'Fixed Data'!$B$26)*'Fixed Data'!AP46/10^6</f>
        <v>-61.344963241966575</v>
      </c>
      <c r="AJ176" s="262">
        <f>-(AJ$158*'Fixed Data'!$B$25*'Fixed Data'!AJ$47*'Fixed Data'!$B$24*'Fixed Data'!$B$23+AJ$158*'Fixed Data'!$B$26)*'Fixed Data'!AQ46/10^6</f>
        <v>-62.960369405223673</v>
      </c>
      <c r="AK176" s="262">
        <f>-(AK$158*'Fixed Data'!$B$25*'Fixed Data'!AK$47*'Fixed Data'!$B$24*'Fixed Data'!$B$23+AK$158*'Fixed Data'!$B$26)*'Fixed Data'!AR46/10^6</f>
        <v>-64.611640032101036</v>
      </c>
      <c r="AL176" s="262">
        <f>-(AL$158*'Fixed Data'!$B$25*'Fixed Data'!AL$47*'Fixed Data'!$B$24*'Fixed Data'!$B$23+AL$158*'Fixed Data'!$B$26)*'Fixed Data'!AS46/10^6</f>
        <v>-66.299871526975295</v>
      </c>
      <c r="AM176" s="262">
        <f>-(AM$158*'Fixed Data'!$B$25*'Fixed Data'!AM$47*'Fixed Data'!$B$24*'Fixed Data'!$B$23+AM$158*'Fixed Data'!$B$26)*'Fixed Data'!AT46/10^6</f>
        <v>-68.026306610706399</v>
      </c>
      <c r="AN176" s="262">
        <f>-(AN$158*'Fixed Data'!$B$25*'Fixed Data'!AN$47*'Fixed Data'!$B$24*'Fixed Data'!$B$23+AN$158*'Fixed Data'!$B$26)*'Fixed Data'!AU46/10^6</f>
        <v>-69.792066775983301</v>
      </c>
      <c r="AO176" s="262">
        <f>-(AO$158*'Fixed Data'!$B$25*'Fixed Data'!AO$47*'Fixed Data'!$B$24*'Fixed Data'!$B$23+AO$158*'Fixed Data'!$B$26)*'Fixed Data'!AV46/10^6</f>
        <v>-71.598081098777755</v>
      </c>
      <c r="AP176" s="262">
        <f>-(AP$158*'Fixed Data'!$B$25*'Fixed Data'!AP$47*'Fixed Data'!$B$24*'Fixed Data'!$B$23+AP$158*'Fixed Data'!$B$26)*'Fixed Data'!AW46/10^6</f>
        <v>-73.445509131135836</v>
      </c>
      <c r="AQ176" s="262">
        <f>-(AQ$158*'Fixed Data'!$B$25*'Fixed Data'!AQ$47*'Fixed Data'!$B$24*'Fixed Data'!$B$23+AQ$158*'Fixed Data'!$B$26)*'Fixed Data'!AX46/10^6</f>
        <v>-75.335577141675842</v>
      </c>
      <c r="AR176" s="262">
        <f>-(AR$158*'Fixed Data'!$B$25*'Fixed Data'!AR$47*'Fixed Data'!$B$24*'Fixed Data'!$B$23+AR$158*'Fixed Data'!$B$26)*'Fixed Data'!AY46/10^6</f>
        <v>-77.269520005584837</v>
      </c>
      <c r="AS176" s="262">
        <f>-(AS$158*'Fixed Data'!$B$25*'Fixed Data'!AS$47*'Fixed Data'!$B$24*'Fixed Data'!$B$23+AS$158*'Fixed Data'!$B$26)*'Fixed Data'!AZ46/10^6</f>
        <v>-79.248589484046548</v>
      </c>
      <c r="AT176" s="262">
        <f>-(AT$158*'Fixed Data'!$B$25*'Fixed Data'!AT$47*'Fixed Data'!$B$24*'Fixed Data'!$B$23+AT$158*'Fixed Data'!$B$26)*'Fixed Data'!BA46/10^6</f>
        <v>-81.274089159102942</v>
      </c>
      <c r="AU176" s="262">
        <f>-(AU$158*'Fixed Data'!$B$25*'Fixed Data'!AU$47*'Fixed Data'!$B$24*'Fixed Data'!$B$23+AU$158*'Fixed Data'!$B$26)*'Fixed Data'!BB46/10^6</f>
        <v>-83.347391204881617</v>
      </c>
      <c r="AV176" s="262">
        <f>-(AV$158*'Fixed Data'!$B$25*'Fixed Data'!AV$47*'Fixed Data'!$B$24*'Fixed Data'!$B$23+AV$158*'Fixed Data'!$B$26)*'Fixed Data'!BC46/10^6</f>
        <v>-85.469910269367716</v>
      </c>
      <c r="AW176" s="262">
        <f>-(AW$158*'Fixed Data'!$B$25*'Fixed Data'!AW$47*'Fixed Data'!$B$24*'Fixed Data'!$B$23+AW$158*'Fixed Data'!$B$26)*'Fixed Data'!BD46/10^6</f>
        <v>-87.643106318206776</v>
      </c>
      <c r="AX176" s="262">
        <f>-(AX$158*'Fixed Data'!$B$25*'Fixed Data'!AX$47*'Fixed Data'!$B$24*'Fixed Data'!$B$23+AX$158*'Fixed Data'!$B$26)*'Fixed Data'!BE46/10^6</f>
        <v>-89.868493196930928</v>
      </c>
      <c r="AY176" s="262">
        <f>-(AY$158*'Fixed Data'!$B$25*'Fixed Data'!AY$47*'Fixed Data'!$B$24*'Fixed Data'!$B$23+AY$158*'Fixed Data'!$B$26)*'Fixed Data'!BF46/10^6</f>
        <v>-92.147643141811685</v>
      </c>
      <c r="AZ176" s="262">
        <f>-(AZ$158*'Fixed Data'!$B$25*'Fixed Data'!AZ$47*'Fixed Data'!$B$24*'Fixed Data'!$B$23+AZ$158*'Fixed Data'!$B$26)*'Fixed Data'!BG46/10^6</f>
        <v>-94.482186615147839</v>
      </c>
      <c r="BA176" s="262">
        <f>-(BA$158*'Fixed Data'!$B$25*'Fixed Data'!BA$47*'Fixed Data'!$B$24*'Fixed Data'!$B$23+BA$158*'Fixed Data'!$B$26)*'Fixed Data'!BH46/10^6</f>
        <v>-96.873812471223474</v>
      </c>
      <c r="BB176" s="262">
        <f>-(BB$158*'Fixed Data'!$B$25*'Fixed Data'!BB$47*'Fixed Data'!$B$24*'Fixed Data'!$B$23+BB$158*'Fixed Data'!$B$26)*'Fixed Data'!BI46/10^6</f>
        <v>-99.314720279303032</v>
      </c>
    </row>
    <row r="177" spans="1:54" outlineLevel="2">
      <c r="A177" s="428"/>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9"/>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4"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5"/>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7" t="s">
        <v>493</v>
      </c>
      <c r="B190" s="150" t="s">
        <v>494</v>
      </c>
      <c r="C190" s="19"/>
      <c r="D190" s="135" t="s">
        <v>391</v>
      </c>
      <c r="E190" s="21">
        <f>(E133+E83)*E186</f>
        <v>-0.13591057565570291</v>
      </c>
      <c r="F190" s="21">
        <f t="shared" ref="F190:BB190" si="17">(F133+F83)*F186</f>
        <v>-0.97642244436257286</v>
      </c>
      <c r="G190" s="21">
        <f t="shared" si="17"/>
        <v>-1.7906872372427891</v>
      </c>
      <c r="H190" s="21">
        <f t="shared" si="17"/>
        <v>-2.5849094437725197</v>
      </c>
      <c r="I190" s="21">
        <f t="shared" si="17"/>
        <v>-3.3584315419037982</v>
      </c>
      <c r="J190" s="21">
        <f t="shared" si="17"/>
        <v>-3.9533282891614516</v>
      </c>
      <c r="K190" s="21">
        <f t="shared" si="17"/>
        <v>-3.5676554775541018</v>
      </c>
      <c r="L190" s="21">
        <f t="shared" si="17"/>
        <v>-3.209015836419566</v>
      </c>
      <c r="M190" s="21">
        <f t="shared" si="17"/>
        <v>-2.8758371009952501</v>
      </c>
      <c r="N190" s="21">
        <f t="shared" si="17"/>
        <v>-2.5666286845174739</v>
      </c>
      <c r="O190" s="21">
        <f t="shared" si="17"/>
        <v>-2.2799777405464923</v>
      </c>
      <c r="P190" s="21">
        <f t="shared" si="17"/>
        <v>-2.014545405357735</v>
      </c>
      <c r="Q190" s="21">
        <f t="shared" si="17"/>
        <v>-1.7690632124819254</v>
      </c>
      <c r="R190" s="21">
        <f t="shared" si="17"/>
        <v>-1.5423296718144628</v>
      </c>
      <c r="S190" s="21">
        <f t="shared" si="17"/>
        <v>-1.3332070060381218</v>
      </c>
      <c r="T190" s="21">
        <f t="shared" si="17"/>
        <v>-1.1406180374133321</v>
      </c>
      <c r="U190" s="21">
        <f t="shared" si="17"/>
        <v>-0.96354321828750622</v>
      </c>
      <c r="V190" s="21">
        <f t="shared" si="17"/>
        <v>-0.80101779895974623</v>
      </c>
      <c r="W190" s="21">
        <f t="shared" si="17"/>
        <v>-0.6521291268101792</v>
      </c>
      <c r="X190" s="21">
        <f t="shared" si="17"/>
        <v>-0.51601407086468898</v>
      </c>
      <c r="Y190" s="21">
        <f t="shared" si="17"/>
        <v>-0.39185656621637716</v>
      </c>
      <c r="Z190" s="21">
        <f t="shared" si="17"/>
        <v>-0.27888527296516763</v>
      </c>
      <c r="AA190" s="21">
        <f t="shared" si="17"/>
        <v>-0.17637134456696121</v>
      </c>
      <c r="AB190" s="21">
        <f t="shared" si="17"/>
        <v>-8.3626300704099737E-2</v>
      </c>
      <c r="AC190" s="21">
        <f t="shared" si="17"/>
        <v>3.0388688390028688E-17</v>
      </c>
      <c r="AD190" s="21">
        <f t="shared" si="17"/>
        <v>2.9361051584568778E-17</v>
      </c>
      <c r="AE190" s="21">
        <f t="shared" si="17"/>
        <v>2.8368165782192057E-17</v>
      </c>
      <c r="AF190" s="21">
        <f t="shared" si="17"/>
        <v>2.7408855828204885E-17</v>
      </c>
      <c r="AG190" s="21">
        <f t="shared" si="17"/>
        <v>2.6481986307444334E-17</v>
      </c>
      <c r="AH190" s="21">
        <f t="shared" si="17"/>
        <v>2.5586460200429316E-17</v>
      </c>
      <c r="AI190" s="21">
        <f t="shared" si="17"/>
        <v>2.4721217584955858E-17</v>
      </c>
      <c r="AJ190" s="21">
        <f t="shared" si="17"/>
        <v>2.4001182121316368E-17</v>
      </c>
      <c r="AK190" s="21">
        <f t="shared" si="17"/>
        <v>2.3302118564384824E-17</v>
      </c>
      <c r="AL190" s="21">
        <f t="shared" si="17"/>
        <v>2.2623416081927011E-17</v>
      </c>
      <c r="AM190" s="21">
        <f t="shared" si="17"/>
        <v>2.1964481632938845E-17</v>
      </c>
      <c r="AN190" s="21">
        <f t="shared" si="17"/>
        <v>2.1324739449455189E-17</v>
      </c>
      <c r="AO190" s="21">
        <f t="shared" si="17"/>
        <v>2.070363053345164E-17</v>
      </c>
      <c r="AP190" s="21">
        <f t="shared" si="17"/>
        <v>2.010061216839965E-17</v>
      </c>
      <c r="AQ190" s="21">
        <f t="shared" si="17"/>
        <v>1.9515157445048206E-17</v>
      </c>
      <c r="AR190" s="21">
        <f t="shared" si="17"/>
        <v>1.8946754801017676E-17</v>
      </c>
      <c r="AS190" s="21">
        <f t="shared" si="17"/>
        <v>1.8394907573803567E-17</v>
      </c>
      <c r="AT190" s="21">
        <f t="shared" si="17"/>
        <v>1.7859133566799582E-17</v>
      </c>
      <c r="AU190" s="21">
        <f t="shared" si="17"/>
        <v>1.733896462796076E-17</v>
      </c>
      <c r="AV190" s="21">
        <f t="shared" si="17"/>
        <v>1.6833946240738599E-17</v>
      </c>
      <c r="AW190" s="21">
        <f t="shared" si="17"/>
        <v>1.634363712693068E-17</v>
      </c>
      <c r="AX190" s="21">
        <f t="shared" si="17"/>
        <v>1.5867608861097748E-17</v>
      </c>
      <c r="AY190" s="21">
        <f t="shared" si="17"/>
        <v>1.5405445496211404E-17</v>
      </c>
      <c r="AZ190" s="21">
        <f t="shared" si="17"/>
        <v>1.4956743200205245E-17</v>
      </c>
      <c r="BA190" s="21">
        <f t="shared" si="17"/>
        <v>1.4521109903111891E-17</v>
      </c>
      <c r="BB190" s="21">
        <f t="shared" si="17"/>
        <v>1.4098164954477562E-17</v>
      </c>
    </row>
    <row r="191" spans="1:54" outlineLevel="2">
      <c r="A191" s="428"/>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8"/>
      <c r="B192" s="150" t="s">
        <v>564</v>
      </c>
      <c r="C192" s="19"/>
      <c r="D192" s="135" t="s">
        <v>391</v>
      </c>
      <c r="E192" s="21">
        <f>E77*E186</f>
        <v>-3.5076575656736999</v>
      </c>
      <c r="F192" s="21">
        <f t="shared" ref="F192:BB192" si="19">F77*F186</f>
        <v>-3.3422402932556539</v>
      </c>
      <c r="G192" s="21">
        <f t="shared" si="19"/>
        <v>-3.1825118979315272</v>
      </c>
      <c r="H192" s="21">
        <f t="shared" si="19"/>
        <v>-3.0282893453930178</v>
      </c>
      <c r="I192" s="21">
        <f t="shared" si="19"/>
        <v>-2.8793950959292949</v>
      </c>
      <c r="J192" s="21">
        <f t="shared" si="19"/>
        <v>-2.7356569456771154</v>
      </c>
      <c r="K192" s="21">
        <f t="shared" si="19"/>
        <v>-2.6738832808146125</v>
      </c>
      <c r="L192" s="21">
        <f t="shared" si="19"/>
        <v>-2.6136113025871852</v>
      </c>
      <c r="M192" s="21">
        <f t="shared" si="19"/>
        <v>-2.5548046540885001</v>
      </c>
      <c r="N192" s="21">
        <f t="shared" si="19"/>
        <v>-2.4974278589298091</v>
      </c>
      <c r="O192" s="21">
        <f t="shared" si="19"/>
        <v>-2.4414463041864862</v>
      </c>
      <c r="P192" s="21">
        <f t="shared" si="19"/>
        <v>-2.3868262164879543</v>
      </c>
      <c r="Q192" s="21">
        <f t="shared" si="19"/>
        <v>-2.3335346433104953</v>
      </c>
      <c r="R192" s="21">
        <f t="shared" si="19"/>
        <v>-2.2815394311999557</v>
      </c>
      <c r="S192" s="21">
        <f t="shared" si="19"/>
        <v>-2.2308092082015594</v>
      </c>
      <c r="T192" s="21">
        <f t="shared" si="19"/>
        <v>-2.1813133638048607</v>
      </c>
      <c r="U192" s="21">
        <f t="shared" si="19"/>
        <v>-2.1330220305021572</v>
      </c>
      <c r="V192" s="21">
        <f t="shared" si="19"/>
        <v>-2.0859060654327104</v>
      </c>
      <c r="W192" s="21">
        <f t="shared" si="19"/>
        <v>-2.0399370337917104</v>
      </c>
      <c r="X192" s="21">
        <f t="shared" si="19"/>
        <v>-1.9950871897661564</v>
      </c>
      <c r="Y192" s="21">
        <f t="shared" si="19"/>
        <v>-1.95132946167817</v>
      </c>
      <c r="Z192" s="21">
        <f t="shared" si="19"/>
        <v>-1.9086374346230386</v>
      </c>
      <c r="AA192" s="21">
        <f t="shared" si="19"/>
        <v>-1.8669853347490482</v>
      </c>
      <c r="AB192" s="21">
        <f t="shared" si="19"/>
        <v>-1.8263480128418654</v>
      </c>
      <c r="AC192" s="21">
        <f t="shared" si="19"/>
        <v>-1.7867009300743386</v>
      </c>
      <c r="AD192" s="21">
        <f t="shared" si="19"/>
        <v>-1.7480201439073082</v>
      </c>
      <c r="AE192" s="21">
        <f t="shared" si="19"/>
        <v>-1.7102822907709558</v>
      </c>
      <c r="AF192" s="21">
        <f t="shared" si="19"/>
        <v>-1.6734645749409489</v>
      </c>
      <c r="AG192" s="21">
        <f t="shared" si="19"/>
        <v>-1.6375447533834613</v>
      </c>
      <c r="AH192" s="21">
        <f t="shared" si="19"/>
        <v>-1.6025011222235959</v>
      </c>
      <c r="AI192" s="21">
        <f t="shared" si="19"/>
        <v>-1.5683125042752843</v>
      </c>
      <c r="AJ192" s="21">
        <f t="shared" si="19"/>
        <v>-1.5424094886815414</v>
      </c>
      <c r="AK192" s="21">
        <f t="shared" si="19"/>
        <v>-1.5170401403992309</v>
      </c>
      <c r="AL192" s="21">
        <f t="shared" si="19"/>
        <v>-1.4921942797921566</v>
      </c>
      <c r="AM192" s="21">
        <f t="shared" si="19"/>
        <v>-1.4678619276939389</v>
      </c>
      <c r="AN192" s="21">
        <f t="shared" si="19"/>
        <v>-1.4440333014327447</v>
      </c>
      <c r="AO192" s="21">
        <f t="shared" si="19"/>
        <v>-1.4206988110178893</v>
      </c>
      <c r="AP192" s="21">
        <f t="shared" si="19"/>
        <v>-1.397849055674697</v>
      </c>
      <c r="AQ192" s="21">
        <f t="shared" si="19"/>
        <v>-1.3754748187548789</v>
      </c>
      <c r="AR192" s="21">
        <f t="shared" si="19"/>
        <v>-1.3535670664768722</v>
      </c>
      <c r="AS192" s="21">
        <f t="shared" si="19"/>
        <v>-1.3321169423703827</v>
      </c>
      <c r="AT192" s="21">
        <f t="shared" si="19"/>
        <v>-1.3111157642535711</v>
      </c>
      <c r="AU192" s="21">
        <f t="shared" si="19"/>
        <v>-1.2905550217582769</v>
      </c>
      <c r="AV192" s="21">
        <f t="shared" si="19"/>
        <v>-1.2704263715486879</v>
      </c>
      <c r="AW192" s="21">
        <f t="shared" si="19"/>
        <v>-1.2507216352864921</v>
      </c>
      <c r="AX192" s="21">
        <f t="shared" si="19"/>
        <v>-1.2314327955104594</v>
      </c>
      <c r="AY192" s="21">
        <f t="shared" si="19"/>
        <v>-1.2125519931678161</v>
      </c>
      <c r="AZ192" s="21">
        <f t="shared" si="19"/>
        <v>-1.1940715242065119</v>
      </c>
      <c r="BA192" s="21">
        <f t="shared" si="19"/>
        <v>-1.1759838361911759</v>
      </c>
      <c r="BB192" s="21">
        <f t="shared" si="19"/>
        <v>-1.1581701388465053</v>
      </c>
    </row>
    <row r="193" spans="1:54" outlineLevel="2">
      <c r="A193" s="428"/>
      <c r="B193" s="150" t="s">
        <v>496</v>
      </c>
      <c r="C193" s="19"/>
      <c r="D193" s="135" t="s">
        <v>391</v>
      </c>
      <c r="E193" s="21">
        <f t="shared" ref="E193:BB193" si="20">SUMIF($B$143:$B$154,"Environmental",E$143:E$154)*E186</f>
        <v>-20.914748955515304</v>
      </c>
      <c r="F193" s="21">
        <f t="shared" si="20"/>
        <v>-20.283030842027713</v>
      </c>
      <c r="G193" s="21">
        <f t="shared" si="20"/>
        <v>-19.583809733749753</v>
      </c>
      <c r="H193" s="21">
        <f t="shared" si="20"/>
        <v>-18.891822053987607</v>
      </c>
      <c r="I193" s="21">
        <f t="shared" si="20"/>
        <v>-18.268445597353157</v>
      </c>
      <c r="J193" s="21">
        <f t="shared" si="20"/>
        <v>-17.646735095995886</v>
      </c>
      <c r="K193" s="21">
        <f t="shared" si="20"/>
        <v>-17.475206220915201</v>
      </c>
      <c r="L193" s="21">
        <f t="shared" si="20"/>
        <v>-17.35859155440453</v>
      </c>
      <c r="M193" s="21">
        <f t="shared" si="20"/>
        <v>-17.239075268964122</v>
      </c>
      <c r="N193" s="21">
        <f t="shared" si="20"/>
        <v>-17.063887174973615</v>
      </c>
      <c r="O193" s="21">
        <f t="shared" si="20"/>
        <v>-16.940416236306717</v>
      </c>
      <c r="P193" s="21">
        <f t="shared" si="20"/>
        <v>-16.814657687016513</v>
      </c>
      <c r="Q193" s="21">
        <f t="shared" si="20"/>
        <v>-16.686809226563483</v>
      </c>
      <c r="R193" s="21">
        <f t="shared" si="20"/>
        <v>-16.605472825921026</v>
      </c>
      <c r="S193" s="21">
        <f t="shared" si="20"/>
        <v>-16.472928738124548</v>
      </c>
      <c r="T193" s="21">
        <f t="shared" si="20"/>
        <v>-16.338866064184568</v>
      </c>
      <c r="U193" s="21">
        <f t="shared" si="20"/>
        <v>-16.203450804317601</v>
      </c>
      <c r="V193" s="21">
        <f t="shared" si="20"/>
        <v>-16.111103137444783</v>
      </c>
      <c r="W193" s="21">
        <f t="shared" si="20"/>
        <v>-15.972477160233389</v>
      </c>
      <c r="X193" s="21">
        <f t="shared" si="20"/>
        <v>-15.875312941247856</v>
      </c>
      <c r="Y193" s="21">
        <f t="shared" si="20"/>
        <v>-15.734152152036302</v>
      </c>
      <c r="Z193" s="21">
        <f t="shared" si="20"/>
        <v>-15.632912224893873</v>
      </c>
      <c r="AA193" s="21">
        <f t="shared" si="20"/>
        <v>-15.529451646858618</v>
      </c>
      <c r="AB193" s="21">
        <f t="shared" si="20"/>
        <v>-15.423955222410608</v>
      </c>
      <c r="AC193" s="21">
        <f t="shared" si="20"/>
        <v>-15.307934494997571</v>
      </c>
      <c r="AD193" s="21">
        <f t="shared" si="20"/>
        <v>-15.19256840870715</v>
      </c>
      <c r="AE193" s="21">
        <f t="shared" si="20"/>
        <v>-15.079516461376764</v>
      </c>
      <c r="AF193" s="21">
        <f t="shared" si="20"/>
        <v>-14.964049285378019</v>
      </c>
      <c r="AG193" s="21">
        <f t="shared" si="20"/>
        <v>-14.846796804448784</v>
      </c>
      <c r="AH193" s="21">
        <f t="shared" si="20"/>
        <v>-14.728456468186522</v>
      </c>
      <c r="AI193" s="21">
        <f t="shared" si="20"/>
        <v>-14.609895188461728</v>
      </c>
      <c r="AJ193" s="21">
        <f t="shared" si="20"/>
        <v>-14.561095164958747</v>
      </c>
      <c r="AK193" s="21">
        <f t="shared" si="20"/>
        <v>-14.510712004995638</v>
      </c>
      <c r="AL193" s="21">
        <f t="shared" si="20"/>
        <v>-14.459056326928183</v>
      </c>
      <c r="AM193" s="21">
        <f t="shared" si="20"/>
        <v>-14.406301256871823</v>
      </c>
      <c r="AN193" s="21">
        <f t="shared" si="20"/>
        <v>-14.35251977984348</v>
      </c>
      <c r="AO193" s="21">
        <f t="shared" si="20"/>
        <v>-14.297742061165444</v>
      </c>
      <c r="AP193" s="21">
        <f t="shared" si="20"/>
        <v>-14.242067880106713</v>
      </c>
      <c r="AQ193" s="21">
        <f t="shared" si="20"/>
        <v>-14.185609688163225</v>
      </c>
      <c r="AR193" s="21">
        <f t="shared" si="20"/>
        <v>-14.12844723001124</v>
      </c>
      <c r="AS193" s="21">
        <f t="shared" si="20"/>
        <v>-14.070653231208484</v>
      </c>
      <c r="AT193" s="21">
        <f t="shared" si="20"/>
        <v>-14.012304653511691</v>
      </c>
      <c r="AU193" s="21">
        <f t="shared" si="20"/>
        <v>-13.953481479057391</v>
      </c>
      <c r="AV193" s="21">
        <f t="shared" si="20"/>
        <v>-13.894258080569591</v>
      </c>
      <c r="AW193" s="21">
        <f t="shared" si="20"/>
        <v>-13.834704027012014</v>
      </c>
      <c r="AX193" s="21">
        <f t="shared" si="20"/>
        <v>-13.774887777169155</v>
      </c>
      <c r="AY193" s="21">
        <f t="shared" si="20"/>
        <v>-13.714876492769845</v>
      </c>
      <c r="AZ193" s="21">
        <f t="shared" si="20"/>
        <v>-13.65473501090664</v>
      </c>
      <c r="BA193" s="21">
        <f t="shared" si="20"/>
        <v>-13.594525591229077</v>
      </c>
      <c r="BB193" s="21">
        <f t="shared" si="20"/>
        <v>-13.533006972859861</v>
      </c>
    </row>
    <row r="194" spans="1:54" outlineLevel="2">
      <c r="A194" s="428"/>
      <c r="B194" s="150" t="s">
        <v>497</v>
      </c>
      <c r="C194" s="19"/>
      <c r="D194" s="135" t="s">
        <v>391</v>
      </c>
      <c r="E194" s="21">
        <f t="shared" ref="E194:BB194" si="21">SUM(E172:E174)*E186</f>
        <v>-10.473924690754705</v>
      </c>
      <c r="F194" s="21">
        <f t="shared" si="21"/>
        <v>-10.131965404160798</v>
      </c>
      <c r="G194" s="21">
        <f t="shared" si="21"/>
        <v>-9.7946705532628169</v>
      </c>
      <c r="H194" s="21">
        <f t="shared" si="21"/>
        <v>-9.4619562370116448</v>
      </c>
      <c r="I194" s="21">
        <f t="shared" si="21"/>
        <v>-9.133738984250801</v>
      </c>
      <c r="J194" s="21">
        <f t="shared" si="21"/>
        <v>-8.8099357471893196</v>
      </c>
      <c r="K194" s="21">
        <f t="shared" si="21"/>
        <v>-8.7421312144040844</v>
      </c>
      <c r="L194" s="21">
        <f t="shared" si="21"/>
        <v>-8.6752029596121663</v>
      </c>
      <c r="M194" s="21">
        <f t="shared" si="21"/>
        <v>-8.6091467872847858</v>
      </c>
      <c r="N194" s="21">
        <f t="shared" si="21"/>
        <v>-8.5439586043053684</v>
      </c>
      <c r="O194" s="21">
        <f t="shared" si="21"/>
        <v>-8.4796344392194438</v>
      </c>
      <c r="P194" s="21">
        <f t="shared" si="21"/>
        <v>-8.4161704362098106</v>
      </c>
      <c r="Q194" s="21">
        <f t="shared" si="21"/>
        <v>-8.3535628544698852</v>
      </c>
      <c r="R194" s="21">
        <f t="shared" si="21"/>
        <v>-8.291808060819033</v>
      </c>
      <c r="S194" s="21">
        <f t="shared" si="21"/>
        <v>-8.2290505902092743</v>
      </c>
      <c r="T194" s="21">
        <f t="shared" si="21"/>
        <v>-8.167166437940395</v>
      </c>
      <c r="U194" s="21">
        <f t="shared" si="21"/>
        <v>-8.1061517413603905</v>
      </c>
      <c r="V194" s="21">
        <f t="shared" si="21"/>
        <v>-8.0460027657559543</v>
      </c>
      <c r="W194" s="21">
        <f t="shared" si="21"/>
        <v>-7.9867158801543701</v>
      </c>
      <c r="X194" s="21">
        <f t="shared" si="21"/>
        <v>-7.9282875848402732</v>
      </c>
      <c r="Y194" s="21">
        <f t="shared" si="21"/>
        <v>-7.8707144951891514</v>
      </c>
      <c r="Z194" s="21">
        <f t="shared" si="21"/>
        <v>-7.813993345574791</v>
      </c>
      <c r="AA194" s="21">
        <f t="shared" si="21"/>
        <v>-7.7581209891801084</v>
      </c>
      <c r="AB194" s="21">
        <f t="shared" si="21"/>
        <v>-7.7030944050907975</v>
      </c>
      <c r="AC194" s="21">
        <f t="shared" si="21"/>
        <v>-7.6439920110398614</v>
      </c>
      <c r="AD194" s="21">
        <f t="shared" si="21"/>
        <v>-7.5851830330563441</v>
      </c>
      <c r="AE194" s="21">
        <f t="shared" si="21"/>
        <v>-7.5261954109102733</v>
      </c>
      <c r="AF194" s="21">
        <f t="shared" si="21"/>
        <v>-7.4667285499060556</v>
      </c>
      <c r="AG194" s="21">
        <f t="shared" si="21"/>
        <v>-7.4066536705575841</v>
      </c>
      <c r="AH194" s="21">
        <f t="shared" si="21"/>
        <v>-7.3460534776752455</v>
      </c>
      <c r="AI194" s="21">
        <f t="shared" si="21"/>
        <v>-7.2852953337512245</v>
      </c>
      <c r="AJ194" s="21">
        <f t="shared" si="21"/>
        <v>-7.2593593338046523</v>
      </c>
      <c r="AK194" s="21">
        <f t="shared" si="21"/>
        <v>-7.2327685348221546</v>
      </c>
      <c r="AL194" s="21">
        <f t="shared" si="21"/>
        <v>-7.2055853076469285</v>
      </c>
      <c r="AM194" s="21">
        <f t="shared" si="21"/>
        <v>-7.1778808486654473</v>
      </c>
      <c r="AN194" s="21">
        <f t="shared" si="21"/>
        <v>-7.1497060598001303</v>
      </c>
      <c r="AO194" s="21">
        <f t="shared" si="21"/>
        <v>-7.1210869095255998</v>
      </c>
      <c r="AP194" s="21">
        <f t="shared" si="21"/>
        <v>-7.0920685426579544</v>
      </c>
      <c r="AQ194" s="21">
        <f t="shared" si="21"/>
        <v>-7.0626969798243353</v>
      </c>
      <c r="AR194" s="21">
        <f t="shared" si="21"/>
        <v>-7.0330133785306419</v>
      </c>
      <c r="AS194" s="21">
        <f t="shared" si="21"/>
        <v>-7.0030551343672123</v>
      </c>
      <c r="AT194" s="21">
        <f t="shared" si="21"/>
        <v>-6.9728591193403</v>
      </c>
      <c r="AU194" s="21">
        <f t="shared" si="21"/>
        <v>-6.9424628719830119</v>
      </c>
      <c r="AV194" s="21">
        <f t="shared" si="21"/>
        <v>-6.9119021019531202</v>
      </c>
      <c r="AW194" s="21">
        <f t="shared" si="21"/>
        <v>-6.881210880328787</v>
      </c>
      <c r="AX194" s="21">
        <f t="shared" si="21"/>
        <v>-6.8504222393107348</v>
      </c>
      <c r="AY194" s="21">
        <f t="shared" si="21"/>
        <v>-6.8195683721801439</v>
      </c>
      <c r="AZ194" s="21">
        <f t="shared" si="21"/>
        <v>-6.7886804600910118</v>
      </c>
      <c r="BA194" s="21">
        <f t="shared" si="21"/>
        <v>-6.7577885475634636</v>
      </c>
      <c r="BB194" s="21">
        <f t="shared" si="21"/>
        <v>-6.726274791912787</v>
      </c>
    </row>
    <row r="195" spans="1:54" outlineLevel="2">
      <c r="A195" s="428"/>
      <c r="B195" s="150" t="s">
        <v>498</v>
      </c>
      <c r="C195" s="19"/>
      <c r="D195" s="135" t="s">
        <v>391</v>
      </c>
      <c r="E195" s="21">
        <f>SUM(E176:E178)*E186</f>
        <v>-31.421774064821154</v>
      </c>
      <c r="F195" s="21">
        <f t="shared" ref="F195:BB195" si="22">SUM(F176:F178)*F186</f>
        <v>-30.395896205390422</v>
      </c>
      <c r="G195" s="21">
        <f t="shared" si="22"/>
        <v>-29.384011659788456</v>
      </c>
      <c r="H195" s="21">
        <f t="shared" si="22"/>
        <v>-28.385868711034934</v>
      </c>
      <c r="I195" s="21">
        <f t="shared" si="22"/>
        <v>-27.401216952752403</v>
      </c>
      <c r="J195" s="21">
        <f t="shared" si="22"/>
        <v>-26.429807235763111</v>
      </c>
      <c r="K195" s="21">
        <f t="shared" si="22"/>
        <v>-26.226393643212251</v>
      </c>
      <c r="L195" s="21">
        <f t="shared" si="22"/>
        <v>-26.025608878836493</v>
      </c>
      <c r="M195" s="21">
        <f t="shared" si="22"/>
        <v>-25.827440356433261</v>
      </c>
      <c r="N195" s="21">
        <f t="shared" si="22"/>
        <v>-25.631875807616758</v>
      </c>
      <c r="O195" s="21">
        <f t="shared" si="22"/>
        <v>-25.438903317658333</v>
      </c>
      <c r="P195" s="21">
        <f t="shared" si="22"/>
        <v>-25.248511313694081</v>
      </c>
      <c r="Q195" s="21">
        <f t="shared" si="22"/>
        <v>-25.060688563409659</v>
      </c>
      <c r="R195" s="21">
        <f t="shared" si="22"/>
        <v>-24.875424182457099</v>
      </c>
      <c r="S195" s="21">
        <f t="shared" si="22"/>
        <v>-24.687151765894221</v>
      </c>
      <c r="T195" s="21">
        <f t="shared" si="22"/>
        <v>-24.501499309192607</v>
      </c>
      <c r="U195" s="21">
        <f t="shared" si="22"/>
        <v>-24.31845522860727</v>
      </c>
      <c r="V195" s="21">
        <f t="shared" si="22"/>
        <v>-24.138008292841732</v>
      </c>
      <c r="W195" s="21">
        <f t="shared" si="22"/>
        <v>-23.960147640463113</v>
      </c>
      <c r="X195" s="21">
        <f t="shared" si="22"/>
        <v>-23.78486275452082</v>
      </c>
      <c r="Y195" s="21">
        <f t="shared" si="22"/>
        <v>-23.612143485567451</v>
      </c>
      <c r="Z195" s="21">
        <f t="shared" si="22"/>
        <v>-23.441980032674401</v>
      </c>
      <c r="AA195" s="21">
        <f t="shared" si="22"/>
        <v>-23.274362971501919</v>
      </c>
      <c r="AB195" s="21">
        <f t="shared" si="22"/>
        <v>-23.109283215272388</v>
      </c>
      <c r="AC195" s="21">
        <f t="shared" si="22"/>
        <v>-22.931976033336227</v>
      </c>
      <c r="AD195" s="21">
        <f t="shared" si="22"/>
        <v>-22.755549099623213</v>
      </c>
      <c r="AE195" s="21">
        <f t="shared" si="22"/>
        <v>-22.578586233463827</v>
      </c>
      <c r="AF195" s="21">
        <f t="shared" si="22"/>
        <v>-22.40018565078384</v>
      </c>
      <c r="AG195" s="21">
        <f t="shared" si="22"/>
        <v>-22.219961012434769</v>
      </c>
      <c r="AH195" s="21">
        <f t="shared" si="22"/>
        <v>-22.038160433956513</v>
      </c>
      <c r="AI195" s="21">
        <f t="shared" si="22"/>
        <v>-21.855886002304512</v>
      </c>
      <c r="AJ195" s="21">
        <f t="shared" si="22"/>
        <v>-21.778078002550401</v>
      </c>
      <c r="AK195" s="21">
        <f t="shared" si="22"/>
        <v>-21.698305605660334</v>
      </c>
      <c r="AL195" s="21">
        <f t="shared" si="22"/>
        <v>-21.616755924185636</v>
      </c>
      <c r="AM195" s="21">
        <f t="shared" si="22"/>
        <v>-21.533642547326988</v>
      </c>
      <c r="AN195" s="21">
        <f t="shared" si="22"/>
        <v>-21.449118180799019</v>
      </c>
      <c r="AO195" s="21">
        <f t="shared" si="22"/>
        <v>-21.363260730035996</v>
      </c>
      <c r="AP195" s="21">
        <f t="shared" si="22"/>
        <v>-21.276205629492203</v>
      </c>
      <c r="AQ195" s="21">
        <f t="shared" si="22"/>
        <v>-21.188090941051016</v>
      </c>
      <c r="AR195" s="21">
        <f t="shared" si="22"/>
        <v>-21.099040137228439</v>
      </c>
      <c r="AS195" s="21">
        <f t="shared" si="22"/>
        <v>-21.009165404792437</v>
      </c>
      <c r="AT195" s="21">
        <f t="shared" si="22"/>
        <v>-20.918577359764097</v>
      </c>
      <c r="AU195" s="21">
        <f t="shared" si="22"/>
        <v>-20.827388617743186</v>
      </c>
      <c r="AV195" s="21">
        <f t="shared" si="22"/>
        <v>-20.735706307702738</v>
      </c>
      <c r="AW195" s="21">
        <f t="shared" si="22"/>
        <v>-20.643632642876998</v>
      </c>
      <c r="AX195" s="21">
        <f t="shared" si="22"/>
        <v>-20.551266719868227</v>
      </c>
      <c r="AY195" s="21">
        <f t="shared" si="22"/>
        <v>-20.458705118520275</v>
      </c>
      <c r="AZ195" s="21">
        <f t="shared" si="22"/>
        <v>-20.366041382295123</v>
      </c>
      <c r="BA195" s="21">
        <f t="shared" si="22"/>
        <v>-20.273365644753145</v>
      </c>
      <c r="BB195" s="21">
        <f t="shared" si="22"/>
        <v>-20.178824377840069</v>
      </c>
    </row>
    <row r="196" spans="1:54" outlineLevel="2">
      <c r="A196" s="428"/>
      <c r="B196" s="150" t="s">
        <v>292</v>
      </c>
      <c r="C196" s="19"/>
      <c r="D196" s="135" t="s">
        <v>391</v>
      </c>
      <c r="E196" s="21">
        <f t="shared" ref="E196:BB196" si="23">SUMIF($B$143:$B$154,"Safety",E$143:E$154)*E187</f>
        <v>-0.79657749171158598</v>
      </c>
      <c r="F196" s="21">
        <f t="shared" si="23"/>
        <v>-0.80645866649958353</v>
      </c>
      <c r="G196" s="21">
        <f t="shared" si="23"/>
        <v>-0.81488561825395067</v>
      </c>
      <c r="H196" s="21">
        <f t="shared" si="23"/>
        <v>-0.82090728539278923</v>
      </c>
      <c r="I196" s="21">
        <f t="shared" si="23"/>
        <v>-0.82351501659197224</v>
      </c>
      <c r="J196" s="21">
        <f t="shared" si="23"/>
        <v>-0.82163942957934188</v>
      </c>
      <c r="K196" s="21">
        <f t="shared" si="23"/>
        <v>-0.83339076475005391</v>
      </c>
      <c r="L196" s="21">
        <f t="shared" si="23"/>
        <v>-0.8454281699685483</v>
      </c>
      <c r="M196" s="21">
        <f t="shared" si="23"/>
        <v>-0.85775757390371699</v>
      </c>
      <c r="N196" s="21">
        <f t="shared" si="23"/>
        <v>-0.87038502346834257</v>
      </c>
      <c r="O196" s="21">
        <f t="shared" si="23"/>
        <v>-0.88331674629173595</v>
      </c>
      <c r="P196" s="21">
        <f t="shared" si="23"/>
        <v>-0.8965590358472042</v>
      </c>
      <c r="Q196" s="21">
        <f t="shared" si="23"/>
        <v>-0.91011840757108631</v>
      </c>
      <c r="R196" s="21">
        <f t="shared" si="23"/>
        <v>-0.92400148268367421</v>
      </c>
      <c r="S196" s="21">
        <f t="shared" si="23"/>
        <v>-0.93821498855028929</v>
      </c>
      <c r="T196" s="21">
        <f t="shared" si="23"/>
        <v>-0.95276588482858948</v>
      </c>
      <c r="U196" s="21">
        <f t="shared" si="23"/>
        <v>-0.96766122962636536</v>
      </c>
      <c r="V196" s="21">
        <f t="shared" si="23"/>
        <v>-0.98290824723079717</v>
      </c>
      <c r="W196" s="21">
        <f t="shared" si="23"/>
        <v>-0.99851433758075903</v>
      </c>
      <c r="X196" s="21">
        <f t="shared" si="23"/>
        <v>-1.014487049824188</v>
      </c>
      <c r="Y196" s="21">
        <f t="shared" si="23"/>
        <v>-1.0308340737167816</v>
      </c>
      <c r="Z196" s="21">
        <f t="shared" si="23"/>
        <v>-1.0475633448683028</v>
      </c>
      <c r="AA196" s="21">
        <f t="shared" si="23"/>
        <v>-1.0646828972099589</v>
      </c>
      <c r="AB196" s="21">
        <f t="shared" si="23"/>
        <v>-1.0822009662405243</v>
      </c>
      <c r="AC196" s="21">
        <f t="shared" si="23"/>
        <v>-1.1001260024239075</v>
      </c>
      <c r="AD196" s="21">
        <f t="shared" si="23"/>
        <v>-1.1184666058126695</v>
      </c>
      <c r="AE196" s="21">
        <f t="shared" si="23"/>
        <v>-1.1372315707356357</v>
      </c>
      <c r="AF196" s="21">
        <f t="shared" si="23"/>
        <v>-1.1564298803617956</v>
      </c>
      <c r="AG196" s="21">
        <f t="shared" si="23"/>
        <v>-1.1760707444727336</v>
      </c>
      <c r="AH196" s="21">
        <f t="shared" si="23"/>
        <v>-1.1961635597776346</v>
      </c>
      <c r="AI196" s="21">
        <f t="shared" si="23"/>
        <v>-1.2167179005991471</v>
      </c>
      <c r="AJ196" s="21">
        <f t="shared" si="23"/>
        <v>-1.2403587480377867</v>
      </c>
      <c r="AK196" s="21">
        <f t="shared" si="23"/>
        <v>-1.2645774837438029</v>
      </c>
      <c r="AL196" s="21">
        <f t="shared" si="23"/>
        <v>-1.2893877701195251</v>
      </c>
      <c r="AM196" s="21">
        <f t="shared" si="23"/>
        <v>-1.3148036157349283</v>
      </c>
      <c r="AN196" s="21">
        <f t="shared" si="23"/>
        <v>-1.3408393573540496</v>
      </c>
      <c r="AO196" s="21">
        <f t="shared" si="23"/>
        <v>-1.3675096681157002</v>
      </c>
      <c r="AP196" s="21">
        <f t="shared" si="23"/>
        <v>-1.3948295635283114</v>
      </c>
      <c r="AQ196" s="21">
        <f t="shared" si="23"/>
        <v>-1.4228144702734111</v>
      </c>
      <c r="AR196" s="21">
        <f t="shared" si="23"/>
        <v>-1.4514801217126772</v>
      </c>
      <c r="AS196" s="21">
        <f t="shared" si="23"/>
        <v>-1.480842673939565</v>
      </c>
      <c r="AT196" s="21">
        <f t="shared" si="23"/>
        <v>-1.5109186374745829</v>
      </c>
      <c r="AU196" s="21">
        <f t="shared" si="23"/>
        <v>-1.5417249464234541</v>
      </c>
      <c r="AV196" s="21">
        <f t="shared" si="23"/>
        <v>-1.5732789368607905</v>
      </c>
      <c r="AW196" s="21">
        <f t="shared" si="23"/>
        <v>-1.6055983238587308</v>
      </c>
      <c r="AX196" s="21">
        <f t="shared" si="23"/>
        <v>-1.6387012973728787</v>
      </c>
      <c r="AY196" s="21">
        <f t="shared" si="23"/>
        <v>-1.6726064561209557</v>
      </c>
      <c r="AZ196" s="21">
        <f t="shared" si="23"/>
        <v>-1.7073328493077293</v>
      </c>
      <c r="BA196" s="21">
        <f t="shared" si="23"/>
        <v>-1.7428999777613909</v>
      </c>
      <c r="BB196" s="21">
        <f t="shared" si="23"/>
        <v>-1.779208040021224</v>
      </c>
    </row>
    <row r="197" spans="1:54" outlineLevel="2">
      <c r="A197" s="428"/>
      <c r="B197" s="150" t="s">
        <v>295</v>
      </c>
      <c r="C197" s="19"/>
      <c r="D197" s="135" t="s">
        <v>391</v>
      </c>
      <c r="E197" s="21">
        <f>SUMIF($B$143:$B$154,"Financial",E$143:E$154)*E186</f>
        <v>-11.4113772423</v>
      </c>
      <c r="F197" s="21">
        <f t="shared" ref="F197:BB197" si="24">SUMIF($B$143:$B$154,"Financial",F$143:F$154)*F186</f>
        <v>-11.025801327536234</v>
      </c>
      <c r="G197" s="21">
        <f t="shared" si="24"/>
        <v>-10.646515817125254</v>
      </c>
      <c r="H197" s="21">
        <f t="shared" si="24"/>
        <v>-10.273151876350871</v>
      </c>
      <c r="I197" s="21">
        <f t="shared" si="24"/>
        <v>-9.9053494185381545</v>
      </c>
      <c r="J197" s="21">
        <f t="shared" si="24"/>
        <v>-9.5427567821681958</v>
      </c>
      <c r="K197" s="21">
        <f t="shared" si="24"/>
        <v>-9.3840653032623482</v>
      </c>
      <c r="L197" s="21">
        <f t="shared" si="24"/>
        <v>-9.2304082684358129</v>
      </c>
      <c r="M197" s="21">
        <f t="shared" si="24"/>
        <v>-9.0816306739337485</v>
      </c>
      <c r="N197" s="21">
        <f t="shared" si="24"/>
        <v>-8.9375824011905269</v>
      </c>
      <c r="O197" s="21">
        <f t="shared" si="24"/>
        <v>-8.7981180406221995</v>
      </c>
      <c r="P197" s="21">
        <f t="shared" si="24"/>
        <v>-8.6630967649009669</v>
      </c>
      <c r="Q197" s="21">
        <f t="shared" si="24"/>
        <v>-8.532382167824105</v>
      </c>
      <c r="R197" s="21">
        <f t="shared" si="24"/>
        <v>-8.4058421352507064</v>
      </c>
      <c r="S197" s="21">
        <f t="shared" si="24"/>
        <v>-8.2833486790790314</v>
      </c>
      <c r="T197" s="21">
        <f t="shared" si="24"/>
        <v>-8.1647778579096197</v>
      </c>
      <c r="U197" s="21">
        <f t="shared" si="24"/>
        <v>-8.0500095907811922</v>
      </c>
      <c r="V197" s="21">
        <f t="shared" si="24"/>
        <v>-7.9389275736747011</v>
      </c>
      <c r="W197" s="21">
        <f t="shared" si="24"/>
        <v>-7.8314191463518679</v>
      </c>
      <c r="X197" s="21">
        <f t="shared" si="24"/>
        <v>-7.7273751736687446</v>
      </c>
      <c r="Y197" s="21">
        <f t="shared" si="24"/>
        <v>-7.6266899430561148</v>
      </c>
      <c r="Z197" s="21">
        <f t="shared" si="24"/>
        <v>-7.5292610459325022</v>
      </c>
      <c r="AA197" s="21">
        <f t="shared" si="24"/>
        <v>-7.4349892711799264</v>
      </c>
      <c r="AB197" s="21">
        <f t="shared" si="24"/>
        <v>-7.3437785166791141</v>
      </c>
      <c r="AC197" s="21">
        <f t="shared" si="24"/>
        <v>-7.2555356802866626</v>
      </c>
      <c r="AD197" s="21">
        <f t="shared" si="24"/>
        <v>-7.1701705694534459</v>
      </c>
      <c r="AE197" s="21">
        <f t="shared" si="24"/>
        <v>-7.0875958046884246</v>
      </c>
      <c r="AF197" s="21">
        <f t="shared" si="24"/>
        <v>-7.007726734810177</v>
      </c>
      <c r="AG197" s="21">
        <f t="shared" si="24"/>
        <v>-6.9304813420982327</v>
      </c>
      <c r="AH197" s="21">
        <f t="shared" si="24"/>
        <v>-6.8557801771570626</v>
      </c>
      <c r="AI197" s="21">
        <f t="shared" si="24"/>
        <v>-6.7835462490882437</v>
      </c>
      <c r="AJ197" s="21">
        <f t="shared" si="24"/>
        <v>-6.7462957819969303</v>
      </c>
      <c r="AK197" s="21">
        <f t="shared" si="24"/>
        <v>-6.7108667834784264</v>
      </c>
      <c r="AL197" s="21">
        <f t="shared" si="24"/>
        <v>-6.6772181449344776</v>
      </c>
      <c r="AM197" s="21">
        <f t="shared" si="24"/>
        <v>-6.6453099069964736</v>
      </c>
      <c r="AN197" s="21">
        <f t="shared" si="24"/>
        <v>-6.615103220743026</v>
      </c>
      <c r="AO197" s="21">
        <f t="shared" si="24"/>
        <v>-6.5865603180505694</v>
      </c>
      <c r="AP197" s="21">
        <f t="shared" si="24"/>
        <v>-6.559644479479692</v>
      </c>
      <c r="AQ197" s="21">
        <f t="shared" si="24"/>
        <v>-6.5343200178529841</v>
      </c>
      <c r="AR197" s="21">
        <f t="shared" si="24"/>
        <v>-6.5105522381558893</v>
      </c>
      <c r="AS197" s="21">
        <f t="shared" si="24"/>
        <v>-6.4883074129487115</v>
      </c>
      <c r="AT197" s="21">
        <f t="shared" si="24"/>
        <v>-6.4675527673726902</v>
      </c>
      <c r="AU197" s="21">
        <f t="shared" si="24"/>
        <v>-6.448256436801918</v>
      </c>
      <c r="AV197" s="21">
        <f t="shared" si="24"/>
        <v>-6.4303874532190299</v>
      </c>
      <c r="AW197" s="21">
        <f t="shared" si="24"/>
        <v>-6.4139157236888957</v>
      </c>
      <c r="AX197" s="21">
        <f t="shared" si="24"/>
        <v>-6.3988119958487486</v>
      </c>
      <c r="AY197" s="21">
        <f t="shared" si="24"/>
        <v>-6.3850478454996109</v>
      </c>
      <c r="AZ197" s="21">
        <f t="shared" si="24"/>
        <v>-6.3725956455492598</v>
      </c>
      <c r="BA197" s="21">
        <f t="shared" si="24"/>
        <v>-6.3614285551305629</v>
      </c>
      <c r="BB197" s="21">
        <f t="shared" si="24"/>
        <v>-6.3503003931607171</v>
      </c>
    </row>
    <row r="198" spans="1:54" outlineLevel="2">
      <c r="A198" s="429"/>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7" t="s">
        <v>499</v>
      </c>
      <c r="B200" s="150" t="s">
        <v>500</v>
      </c>
      <c r="C200" s="19"/>
      <c r="D200" s="135" t="s">
        <v>391</v>
      </c>
      <c r="E200" s="21">
        <f>SUM(E190:E193,E196:E198)</f>
        <v>-36.76627183085629</v>
      </c>
      <c r="F200" s="21">
        <f t="shared" ref="F200:BB200" si="26">SUM(F190:F193,F196:F198)</f>
        <v>-36.433953573681755</v>
      </c>
      <c r="G200" s="21">
        <f t="shared" si="26"/>
        <v>-36.018410304303274</v>
      </c>
      <c r="H200" s="21">
        <f t="shared" si="26"/>
        <v>-35.599080004896805</v>
      </c>
      <c r="I200" s="21">
        <f t="shared" si="26"/>
        <v>-35.235136670316379</v>
      </c>
      <c r="J200" s="21">
        <f t="shared" si="26"/>
        <v>-34.700116542581995</v>
      </c>
      <c r="K200" s="21">
        <f t="shared" si="26"/>
        <v>-33.93420104729632</v>
      </c>
      <c r="L200" s="21">
        <f t="shared" si="26"/>
        <v>-33.257055131815648</v>
      </c>
      <c r="M200" s="21">
        <f t="shared" si="26"/>
        <v>-32.60910527188534</v>
      </c>
      <c r="N200" s="21">
        <f t="shared" si="26"/>
        <v>-31.935911143079764</v>
      </c>
      <c r="O200" s="21">
        <f t="shared" si="26"/>
        <v>-31.34327506795363</v>
      </c>
      <c r="P200" s="21">
        <f t="shared" si="26"/>
        <v>-30.775685109610375</v>
      </c>
      <c r="Q200" s="21">
        <f t="shared" si="26"/>
        <v>-30.231907657751094</v>
      </c>
      <c r="R200" s="21">
        <f t="shared" si="26"/>
        <v>-29.759185546869823</v>
      </c>
      <c r="S200" s="21">
        <f t="shared" si="26"/>
        <v>-29.258508619993549</v>
      </c>
      <c r="T200" s="21">
        <f t="shared" si="26"/>
        <v>-28.778341208140972</v>
      </c>
      <c r="U200" s="21">
        <f t="shared" si="26"/>
        <v>-28.317686873514823</v>
      </c>
      <c r="V200" s="21">
        <f t="shared" si="26"/>
        <v>-27.919862822742736</v>
      </c>
      <c r="W200" s="21">
        <f t="shared" si="26"/>
        <v>-27.494476804767906</v>
      </c>
      <c r="X200" s="21">
        <f t="shared" si="26"/>
        <v>-27.128276425371631</v>
      </c>
      <c r="Y200" s="21">
        <f t="shared" si="26"/>
        <v>-26.734862196703745</v>
      </c>
      <c r="Z200" s="21">
        <f t="shared" si="26"/>
        <v>-26.397259323282881</v>
      </c>
      <c r="AA200" s="21">
        <f t="shared" si="26"/>
        <v>-26.072480494564513</v>
      </c>
      <c r="AB200" s="21">
        <f t="shared" si="26"/>
        <v>-25.759909018876215</v>
      </c>
      <c r="AC200" s="21">
        <f t="shared" si="26"/>
        <v>-25.450297107782479</v>
      </c>
      <c r="AD200" s="21">
        <f t="shared" si="26"/>
        <v>-25.229225727880575</v>
      </c>
      <c r="AE200" s="21">
        <f t="shared" si="26"/>
        <v>-25.014626127571781</v>
      </c>
      <c r="AF200" s="21">
        <f t="shared" si="26"/>
        <v>-24.801670475490941</v>
      </c>
      <c r="AG200" s="21">
        <f t="shared" si="26"/>
        <v>-24.590893644403213</v>
      </c>
      <c r="AH200" s="21">
        <f t="shared" si="26"/>
        <v>-24.382901327344815</v>
      </c>
      <c r="AI200" s="21">
        <f t="shared" si="26"/>
        <v>-24.178471842424401</v>
      </c>
      <c r="AJ200" s="21">
        <f t="shared" si="26"/>
        <v>-24.090159183675006</v>
      </c>
      <c r="AK200" s="21">
        <f t="shared" si="26"/>
        <v>-24.003196412617097</v>
      </c>
      <c r="AL200" s="21">
        <f t="shared" si="26"/>
        <v>-23.917856521774343</v>
      </c>
      <c r="AM200" s="21">
        <f t="shared" si="26"/>
        <v>-23.834276707297164</v>
      </c>
      <c r="AN200" s="21">
        <f t="shared" si="26"/>
        <v>-23.752495659373302</v>
      </c>
      <c r="AO200" s="21">
        <f t="shared" si="26"/>
        <v>-23.672510858349604</v>
      </c>
      <c r="AP200" s="21">
        <f t="shared" si="26"/>
        <v>-23.594390978789413</v>
      </c>
      <c r="AQ200" s="21">
        <f t="shared" si="26"/>
        <v>-23.518218995044499</v>
      </c>
      <c r="AR200" s="21">
        <f t="shared" si="26"/>
        <v>-23.444046656356676</v>
      </c>
      <c r="AS200" s="21">
        <f t="shared" si="26"/>
        <v>-23.371920260467142</v>
      </c>
      <c r="AT200" s="21">
        <f t="shared" si="26"/>
        <v>-23.301891822612536</v>
      </c>
      <c r="AU200" s="21">
        <f t="shared" si="26"/>
        <v>-23.234017884041037</v>
      </c>
      <c r="AV200" s="21">
        <f t="shared" si="26"/>
        <v>-23.168350842198098</v>
      </c>
      <c r="AW200" s="21">
        <f t="shared" si="26"/>
        <v>-23.104939709846132</v>
      </c>
      <c r="AX200" s="21">
        <f t="shared" si="26"/>
        <v>-23.043833865901242</v>
      </c>
      <c r="AY200" s="21">
        <f t="shared" si="26"/>
        <v>-22.985082787558227</v>
      </c>
      <c r="AZ200" s="21">
        <f t="shared" si="26"/>
        <v>-22.928735029970142</v>
      </c>
      <c r="BA200" s="21">
        <f t="shared" si="26"/>
        <v>-22.874837960312206</v>
      </c>
      <c r="BB200" s="21">
        <f t="shared" si="26"/>
        <v>-22.820685544888306</v>
      </c>
    </row>
    <row r="201" spans="1:54" outlineLevel="2">
      <c r="A201" s="428"/>
      <c r="B201" s="150" t="s">
        <v>501</v>
      </c>
      <c r="C201" s="19"/>
      <c r="D201" s="135" t="s">
        <v>391</v>
      </c>
      <c r="E201" s="21">
        <f>SUM(E190:E192,E194,E196:E198)</f>
        <v>-26.325447566095697</v>
      </c>
      <c r="F201" s="21">
        <f t="shared" ref="F201:BB201" si="27">SUM(F190:F192,F194,F196:F198)</f>
        <v>-26.282888135814844</v>
      </c>
      <c r="G201" s="21">
        <f t="shared" si="27"/>
        <v>-26.229271123816339</v>
      </c>
      <c r="H201" s="21">
        <f t="shared" si="27"/>
        <v>-26.169214187920844</v>
      </c>
      <c r="I201" s="21">
        <f t="shared" si="27"/>
        <v>-26.10043005721402</v>
      </c>
      <c r="J201" s="21">
        <f t="shared" si="27"/>
        <v>-25.863317193775423</v>
      </c>
      <c r="K201" s="21">
        <f t="shared" si="27"/>
        <v>-25.201126040785198</v>
      </c>
      <c r="L201" s="21">
        <f t="shared" si="27"/>
        <v>-24.573666537023279</v>
      </c>
      <c r="M201" s="21">
        <f t="shared" si="27"/>
        <v>-23.979176790206001</v>
      </c>
      <c r="N201" s="21">
        <f t="shared" si="27"/>
        <v>-23.415982572411522</v>
      </c>
      <c r="O201" s="21">
        <f t="shared" si="27"/>
        <v>-22.882493270866359</v>
      </c>
      <c r="P201" s="21">
        <f t="shared" si="27"/>
        <v>-22.377197858803669</v>
      </c>
      <c r="Q201" s="21">
        <f t="shared" si="27"/>
        <v>-21.898661285657496</v>
      </c>
      <c r="R201" s="21">
        <f t="shared" si="27"/>
        <v>-21.445520781767833</v>
      </c>
      <c r="S201" s="21">
        <f t="shared" si="27"/>
        <v>-21.014630472078274</v>
      </c>
      <c r="T201" s="21">
        <f t="shared" si="27"/>
        <v>-20.606641581896799</v>
      </c>
      <c r="U201" s="21">
        <f t="shared" si="27"/>
        <v>-20.220387810557611</v>
      </c>
      <c r="V201" s="21">
        <f t="shared" si="27"/>
        <v>-19.854762451053912</v>
      </c>
      <c r="W201" s="21">
        <f t="shared" si="27"/>
        <v>-19.508715524688888</v>
      </c>
      <c r="X201" s="21">
        <f t="shared" si="27"/>
        <v>-19.181251068964052</v>
      </c>
      <c r="Y201" s="21">
        <f t="shared" si="27"/>
        <v>-18.871424539856594</v>
      </c>
      <c r="Z201" s="21">
        <f t="shared" si="27"/>
        <v>-18.578340443963803</v>
      </c>
      <c r="AA201" s="21">
        <f t="shared" si="27"/>
        <v>-18.301149836886005</v>
      </c>
      <c r="AB201" s="21">
        <f t="shared" si="27"/>
        <v>-18.039048201556401</v>
      </c>
      <c r="AC201" s="21">
        <f t="shared" si="27"/>
        <v>-17.786354623824771</v>
      </c>
      <c r="AD201" s="21">
        <f t="shared" si="27"/>
        <v>-17.621840352229768</v>
      </c>
      <c r="AE201" s="21">
        <f t="shared" si="27"/>
        <v>-17.46130507710529</v>
      </c>
      <c r="AF201" s="21">
        <f t="shared" si="27"/>
        <v>-17.304349740018978</v>
      </c>
      <c r="AG201" s="21">
        <f t="shared" si="27"/>
        <v>-17.150750510512012</v>
      </c>
      <c r="AH201" s="21">
        <f t="shared" si="27"/>
        <v>-17.000498336833537</v>
      </c>
      <c r="AI201" s="21">
        <f t="shared" si="27"/>
        <v>-16.853871987713898</v>
      </c>
      <c r="AJ201" s="21">
        <f t="shared" si="27"/>
        <v>-16.788423352520912</v>
      </c>
      <c r="AK201" s="21">
        <f t="shared" si="27"/>
        <v>-16.725252942443618</v>
      </c>
      <c r="AL201" s="21">
        <f t="shared" si="27"/>
        <v>-16.664385502493086</v>
      </c>
      <c r="AM201" s="21">
        <f t="shared" si="27"/>
        <v>-16.605856299090789</v>
      </c>
      <c r="AN201" s="21">
        <f t="shared" si="27"/>
        <v>-16.54968193932995</v>
      </c>
      <c r="AO201" s="21">
        <f t="shared" si="27"/>
        <v>-16.495855706709758</v>
      </c>
      <c r="AP201" s="21">
        <f t="shared" si="27"/>
        <v>-16.444391641340655</v>
      </c>
      <c r="AQ201" s="21">
        <f t="shared" si="27"/>
        <v>-16.395306286705608</v>
      </c>
      <c r="AR201" s="21">
        <f t="shared" si="27"/>
        <v>-16.34861280487608</v>
      </c>
      <c r="AS201" s="21">
        <f t="shared" si="27"/>
        <v>-16.304322163625873</v>
      </c>
      <c r="AT201" s="21">
        <f t="shared" si="27"/>
        <v>-16.262446288441144</v>
      </c>
      <c r="AU201" s="21">
        <f t="shared" si="27"/>
        <v>-16.222999276966661</v>
      </c>
      <c r="AV201" s="21">
        <f t="shared" si="27"/>
        <v>-16.185994863581627</v>
      </c>
      <c r="AW201" s="21">
        <f t="shared" si="27"/>
        <v>-16.151446563162907</v>
      </c>
      <c r="AX201" s="21">
        <f t="shared" si="27"/>
        <v>-16.119368328042821</v>
      </c>
      <c r="AY201" s="21">
        <f t="shared" si="27"/>
        <v>-16.089774666968527</v>
      </c>
      <c r="AZ201" s="21">
        <f t="shared" si="27"/>
        <v>-16.062680479154512</v>
      </c>
      <c r="BA201" s="21">
        <f t="shared" si="27"/>
        <v>-16.038100916646595</v>
      </c>
      <c r="BB201" s="21">
        <f t="shared" si="27"/>
        <v>-16.013953363941233</v>
      </c>
    </row>
    <row r="202" spans="1:54" outlineLevel="2">
      <c r="A202" s="429"/>
      <c r="B202" s="150" t="s">
        <v>502</v>
      </c>
      <c r="C202" s="19"/>
      <c r="D202" s="135" t="s">
        <v>391</v>
      </c>
      <c r="E202" s="21">
        <f>SUM(E190:E192,E195:E198)</f>
        <v>-47.27329694016214</v>
      </c>
      <c r="F202" s="21">
        <f t="shared" ref="F202:BB202" si="28">SUM(F190:F192,F195:F198)</f>
        <v>-46.546818937044463</v>
      </c>
      <c r="G202" s="21">
        <f t="shared" si="28"/>
        <v>-45.818612230341984</v>
      </c>
      <c r="H202" s="21">
        <f t="shared" si="28"/>
        <v>-45.093126661944133</v>
      </c>
      <c r="I202" s="21">
        <f t="shared" si="28"/>
        <v>-44.367908025715622</v>
      </c>
      <c r="J202" s="21">
        <f t="shared" si="28"/>
        <v>-43.483188682349216</v>
      </c>
      <c r="K202" s="21">
        <f t="shared" si="28"/>
        <v>-42.68538846959337</v>
      </c>
      <c r="L202" s="21">
        <f t="shared" si="28"/>
        <v>-41.9240724562476</v>
      </c>
      <c r="M202" s="21">
        <f t="shared" si="28"/>
        <v>-41.197470359354483</v>
      </c>
      <c r="N202" s="21">
        <f t="shared" si="28"/>
        <v>-40.503899775722907</v>
      </c>
      <c r="O202" s="21">
        <f t="shared" si="28"/>
        <v>-39.841762149305254</v>
      </c>
      <c r="P202" s="21">
        <f t="shared" si="28"/>
        <v>-39.209538736287939</v>
      </c>
      <c r="Q202" s="21">
        <f t="shared" si="28"/>
        <v>-38.605786994597274</v>
      </c>
      <c r="R202" s="21">
        <f t="shared" si="28"/>
        <v>-38.029136903405899</v>
      </c>
      <c r="S202" s="21">
        <f t="shared" si="28"/>
        <v>-37.472731647763226</v>
      </c>
      <c r="T202" s="21">
        <f t="shared" si="28"/>
        <v>-36.940974453149011</v>
      </c>
      <c r="U202" s="21">
        <f t="shared" si="28"/>
        <v>-36.432691297804489</v>
      </c>
      <c r="V202" s="21">
        <f t="shared" si="28"/>
        <v>-35.94676797813969</v>
      </c>
      <c r="W202" s="21">
        <f t="shared" si="28"/>
        <v>-35.48214728499763</v>
      </c>
      <c r="X202" s="21">
        <f t="shared" si="28"/>
        <v>-35.037826238644598</v>
      </c>
      <c r="Y202" s="21">
        <f t="shared" si="28"/>
        <v>-34.612853530234894</v>
      </c>
      <c r="Z202" s="21">
        <f t="shared" si="28"/>
        <v>-34.206327131063411</v>
      </c>
      <c r="AA202" s="21">
        <f t="shared" si="28"/>
        <v>-33.817391819207813</v>
      </c>
      <c r="AB202" s="21">
        <f t="shared" si="28"/>
        <v>-33.445237011737994</v>
      </c>
      <c r="AC202" s="21">
        <f t="shared" si="28"/>
        <v>-33.074338646121134</v>
      </c>
      <c r="AD202" s="21">
        <f t="shared" si="28"/>
        <v>-32.792206418796638</v>
      </c>
      <c r="AE202" s="21">
        <f t="shared" si="28"/>
        <v>-32.513695899658842</v>
      </c>
      <c r="AF202" s="21">
        <f t="shared" si="28"/>
        <v>-32.237806840896759</v>
      </c>
      <c r="AG202" s="21">
        <f t="shared" si="28"/>
        <v>-31.9640578523892</v>
      </c>
      <c r="AH202" s="21">
        <f t="shared" si="28"/>
        <v>-31.692605293114806</v>
      </c>
      <c r="AI202" s="21">
        <f t="shared" si="28"/>
        <v>-31.424462656267185</v>
      </c>
      <c r="AJ202" s="21">
        <f t="shared" si="28"/>
        <v>-31.30714202126666</v>
      </c>
      <c r="AK202" s="21">
        <f t="shared" si="28"/>
        <v>-31.190790013281795</v>
      </c>
      <c r="AL202" s="21">
        <f t="shared" si="28"/>
        <v>-31.075556119031795</v>
      </c>
      <c r="AM202" s="21">
        <f t="shared" si="28"/>
        <v>-30.961617997752327</v>
      </c>
      <c r="AN202" s="21">
        <f t="shared" si="28"/>
        <v>-30.849094060328841</v>
      </c>
      <c r="AO202" s="21">
        <f t="shared" si="28"/>
        <v>-30.738029527220156</v>
      </c>
      <c r="AP202" s="21">
        <f t="shared" si="28"/>
        <v>-30.628528728174906</v>
      </c>
      <c r="AQ202" s="21">
        <f t="shared" si="28"/>
        <v>-30.52070024793229</v>
      </c>
      <c r="AR202" s="21">
        <f t="shared" si="28"/>
        <v>-30.414639563573878</v>
      </c>
      <c r="AS202" s="21">
        <f t="shared" si="28"/>
        <v>-30.310432434051098</v>
      </c>
      <c r="AT202" s="21">
        <f t="shared" si="28"/>
        <v>-30.208164528864941</v>
      </c>
      <c r="AU202" s="21">
        <f t="shared" si="28"/>
        <v>-30.107925022726832</v>
      </c>
      <c r="AV202" s="21">
        <f t="shared" si="28"/>
        <v>-30.009799069331248</v>
      </c>
      <c r="AW202" s="21">
        <f t="shared" si="28"/>
        <v>-29.913868325711118</v>
      </c>
      <c r="AX202" s="21">
        <f t="shared" si="28"/>
        <v>-29.820212808600317</v>
      </c>
      <c r="AY202" s="21">
        <f t="shared" si="28"/>
        <v>-29.728911413308658</v>
      </c>
      <c r="AZ202" s="21">
        <f t="shared" si="28"/>
        <v>-29.640041401358623</v>
      </c>
      <c r="BA202" s="21">
        <f t="shared" si="28"/>
        <v>-29.553678013836272</v>
      </c>
      <c r="BB202" s="21">
        <f t="shared" si="28"/>
        <v>-29.466502949868513</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7" t="s">
        <v>503</v>
      </c>
      <c r="B204" s="150" t="s">
        <v>504</v>
      </c>
      <c r="C204" s="19"/>
      <c r="D204" s="135" t="s">
        <v>391</v>
      </c>
      <c r="E204" s="21">
        <f>E200</f>
        <v>-36.76627183085629</v>
      </c>
      <c r="F204" s="21">
        <f>F200+E204</f>
        <v>-73.200225404538045</v>
      </c>
      <c r="G204" s="21">
        <f t="shared" ref="G204:BB206" si="29">G200+F204</f>
        <v>-109.21863570884132</v>
      </c>
      <c r="H204" s="21">
        <f t="shared" si="29"/>
        <v>-144.81771571373812</v>
      </c>
      <c r="I204" s="21">
        <f t="shared" si="29"/>
        <v>-180.05285238405452</v>
      </c>
      <c r="J204" s="21">
        <f t="shared" si="29"/>
        <v>-214.75296892663653</v>
      </c>
      <c r="K204" s="21">
        <f t="shared" si="29"/>
        <v>-248.68716997393284</v>
      </c>
      <c r="L204" s="21">
        <f t="shared" si="29"/>
        <v>-281.9442251057485</v>
      </c>
      <c r="M204" s="21">
        <f t="shared" si="29"/>
        <v>-314.55333037763387</v>
      </c>
      <c r="N204" s="21">
        <f t="shared" si="29"/>
        <v>-346.48924152071362</v>
      </c>
      <c r="O204" s="21">
        <f t="shared" si="29"/>
        <v>-377.83251658866726</v>
      </c>
      <c r="P204" s="21">
        <f t="shared" si="29"/>
        <v>-408.60820169827764</v>
      </c>
      <c r="Q204" s="21">
        <f t="shared" si="29"/>
        <v>-438.84010935602873</v>
      </c>
      <c r="R204" s="21">
        <f t="shared" si="29"/>
        <v>-468.59929490289858</v>
      </c>
      <c r="S204" s="21">
        <f t="shared" si="29"/>
        <v>-497.85780352289214</v>
      </c>
      <c r="T204" s="21">
        <f t="shared" si="29"/>
        <v>-526.63614473103314</v>
      </c>
      <c r="U204" s="21">
        <f t="shared" si="29"/>
        <v>-554.95383160454799</v>
      </c>
      <c r="V204" s="21">
        <f t="shared" si="29"/>
        <v>-582.87369442729073</v>
      </c>
      <c r="W204" s="21">
        <f t="shared" si="29"/>
        <v>-610.36817123205867</v>
      </c>
      <c r="X204" s="21">
        <f t="shared" si="29"/>
        <v>-637.49644765743028</v>
      </c>
      <c r="Y204" s="21">
        <f t="shared" si="29"/>
        <v>-664.231309854134</v>
      </c>
      <c r="Z204" s="21">
        <f t="shared" si="29"/>
        <v>-690.62856917741692</v>
      </c>
      <c r="AA204" s="21">
        <f t="shared" si="29"/>
        <v>-716.70104967198142</v>
      </c>
      <c r="AB204" s="21">
        <f t="shared" si="29"/>
        <v>-742.46095869085764</v>
      </c>
      <c r="AC204" s="21">
        <f t="shared" si="29"/>
        <v>-767.91125579864013</v>
      </c>
      <c r="AD204" s="21">
        <f t="shared" si="29"/>
        <v>-793.14048152652072</v>
      </c>
      <c r="AE204" s="21">
        <f t="shared" si="29"/>
        <v>-818.15510765409249</v>
      </c>
      <c r="AF204" s="21">
        <f t="shared" si="29"/>
        <v>-842.95677812958343</v>
      </c>
      <c r="AG204" s="21">
        <f t="shared" si="29"/>
        <v>-867.54767177398662</v>
      </c>
      <c r="AH204" s="21">
        <f t="shared" si="29"/>
        <v>-891.93057310133145</v>
      </c>
      <c r="AI204" s="21">
        <f t="shared" si="29"/>
        <v>-916.10904494375586</v>
      </c>
      <c r="AJ204" s="21">
        <f t="shared" si="29"/>
        <v>-940.1992041274309</v>
      </c>
      <c r="AK204" s="21">
        <f t="shared" si="29"/>
        <v>-964.20240054004796</v>
      </c>
      <c r="AL204" s="21">
        <f t="shared" si="29"/>
        <v>-988.12025706182226</v>
      </c>
      <c r="AM204" s="21">
        <f t="shared" si="29"/>
        <v>-1011.9545337691194</v>
      </c>
      <c r="AN204" s="21">
        <f t="shared" si="29"/>
        <v>-1035.7070294284927</v>
      </c>
      <c r="AO204" s="21">
        <f t="shared" si="29"/>
        <v>-1059.3795402868423</v>
      </c>
      <c r="AP204" s="21">
        <f t="shared" si="29"/>
        <v>-1082.9739312656316</v>
      </c>
      <c r="AQ204" s="21">
        <f t="shared" si="29"/>
        <v>-1106.492150260676</v>
      </c>
      <c r="AR204" s="21">
        <f t="shared" si="29"/>
        <v>-1129.9361969170327</v>
      </c>
      <c r="AS204" s="21">
        <f t="shared" si="29"/>
        <v>-1153.3081171774998</v>
      </c>
      <c r="AT204" s="21">
        <f t="shared" si="29"/>
        <v>-1176.6100090001123</v>
      </c>
      <c r="AU204" s="21">
        <f t="shared" si="29"/>
        <v>-1199.8440268841534</v>
      </c>
      <c r="AV204" s="21">
        <f t="shared" si="29"/>
        <v>-1223.0123777263516</v>
      </c>
      <c r="AW204" s="21">
        <f t="shared" si="29"/>
        <v>-1246.1173174361977</v>
      </c>
      <c r="AX204" s="21">
        <f t="shared" si="29"/>
        <v>-1269.1611513020989</v>
      </c>
      <c r="AY204" s="21">
        <f t="shared" si="29"/>
        <v>-1292.1462340896571</v>
      </c>
      <c r="AZ204" s="21">
        <f t="shared" si="29"/>
        <v>-1315.0749691196272</v>
      </c>
      <c r="BA204" s="21">
        <f t="shared" si="29"/>
        <v>-1337.9498070799393</v>
      </c>
      <c r="BB204" s="21">
        <f t="shared" si="29"/>
        <v>-1360.7704926248275</v>
      </c>
    </row>
    <row r="205" spans="1:54" outlineLevel="2">
      <c r="A205" s="428"/>
      <c r="B205" s="150" t="s">
        <v>505</v>
      </c>
      <c r="C205" s="19"/>
      <c r="D205" s="135" t="s">
        <v>391</v>
      </c>
      <c r="E205" s="21">
        <f>E201</f>
        <v>-26.325447566095697</v>
      </c>
      <c r="F205" s="21">
        <f t="shared" ref="F205:U206" si="30">F201+E205</f>
        <v>-52.608335701910541</v>
      </c>
      <c r="G205" s="21">
        <f t="shared" si="30"/>
        <v>-78.83760682572688</v>
      </c>
      <c r="H205" s="21">
        <f t="shared" si="30"/>
        <v>-105.00682101364772</v>
      </c>
      <c r="I205" s="21">
        <f t="shared" si="30"/>
        <v>-131.10725107086174</v>
      </c>
      <c r="J205" s="21">
        <f t="shared" si="30"/>
        <v>-156.97056826463717</v>
      </c>
      <c r="K205" s="21">
        <f t="shared" si="30"/>
        <v>-182.17169430542236</v>
      </c>
      <c r="L205" s="21">
        <f t="shared" si="30"/>
        <v>-206.74536084244565</v>
      </c>
      <c r="M205" s="21">
        <f t="shared" si="30"/>
        <v>-230.72453763265165</v>
      </c>
      <c r="N205" s="21">
        <f t="shared" si="30"/>
        <v>-254.14052020506318</v>
      </c>
      <c r="O205" s="21">
        <f t="shared" si="30"/>
        <v>-277.02301347592953</v>
      </c>
      <c r="P205" s="21">
        <f t="shared" si="30"/>
        <v>-299.40021133473317</v>
      </c>
      <c r="Q205" s="21">
        <f t="shared" si="30"/>
        <v>-321.29887262039068</v>
      </c>
      <c r="R205" s="21">
        <f t="shared" si="30"/>
        <v>-342.74439340215849</v>
      </c>
      <c r="S205" s="21">
        <f t="shared" si="30"/>
        <v>-363.75902387423679</v>
      </c>
      <c r="T205" s="21">
        <f t="shared" si="30"/>
        <v>-384.36566545613357</v>
      </c>
      <c r="U205" s="21">
        <f t="shared" si="30"/>
        <v>-404.58605326669118</v>
      </c>
      <c r="V205" s="21">
        <f t="shared" si="29"/>
        <v>-424.44081571774507</v>
      </c>
      <c r="W205" s="21">
        <f t="shared" si="29"/>
        <v>-443.94953124243398</v>
      </c>
      <c r="X205" s="21">
        <f t="shared" si="29"/>
        <v>-463.13078231139804</v>
      </c>
      <c r="Y205" s="21">
        <f t="shared" si="29"/>
        <v>-482.00220685125464</v>
      </c>
      <c r="Z205" s="21">
        <f t="shared" si="29"/>
        <v>-500.58054729521842</v>
      </c>
      <c r="AA205" s="21">
        <f t="shared" si="29"/>
        <v>-518.88169713210448</v>
      </c>
      <c r="AB205" s="21">
        <f t="shared" si="29"/>
        <v>-536.92074533366088</v>
      </c>
      <c r="AC205" s="21">
        <f t="shared" si="29"/>
        <v>-554.70709995748564</v>
      </c>
      <c r="AD205" s="21">
        <f t="shared" si="29"/>
        <v>-572.32894030971545</v>
      </c>
      <c r="AE205" s="21">
        <f t="shared" si="29"/>
        <v>-589.79024538682074</v>
      </c>
      <c r="AF205" s="21">
        <f t="shared" si="29"/>
        <v>-607.09459512683975</v>
      </c>
      <c r="AG205" s="21">
        <f t="shared" si="29"/>
        <v>-624.24534563735176</v>
      </c>
      <c r="AH205" s="21">
        <f t="shared" si="29"/>
        <v>-641.24584397418528</v>
      </c>
      <c r="AI205" s="21">
        <f t="shared" si="29"/>
        <v>-658.09971596189916</v>
      </c>
      <c r="AJ205" s="21">
        <f t="shared" si="29"/>
        <v>-674.88813931442007</v>
      </c>
      <c r="AK205" s="21">
        <f t="shared" si="29"/>
        <v>-691.61339225686368</v>
      </c>
      <c r="AL205" s="21">
        <f t="shared" si="29"/>
        <v>-708.27777775935681</v>
      </c>
      <c r="AM205" s="21">
        <f t="shared" si="29"/>
        <v>-724.88363405844757</v>
      </c>
      <c r="AN205" s="21">
        <f t="shared" si="29"/>
        <v>-741.43331599777753</v>
      </c>
      <c r="AO205" s="21">
        <f t="shared" si="29"/>
        <v>-757.92917170448732</v>
      </c>
      <c r="AP205" s="21">
        <f t="shared" si="29"/>
        <v>-774.37356334582796</v>
      </c>
      <c r="AQ205" s="21">
        <f t="shared" si="29"/>
        <v>-790.76886963253355</v>
      </c>
      <c r="AR205" s="21">
        <f t="shared" si="29"/>
        <v>-807.11748243740965</v>
      </c>
      <c r="AS205" s="21">
        <f t="shared" si="29"/>
        <v>-823.42180460103555</v>
      </c>
      <c r="AT205" s="21">
        <f t="shared" si="29"/>
        <v>-839.68425088947674</v>
      </c>
      <c r="AU205" s="21">
        <f t="shared" si="29"/>
        <v>-855.90725016644342</v>
      </c>
      <c r="AV205" s="21">
        <f t="shared" si="29"/>
        <v>-872.09324503002506</v>
      </c>
      <c r="AW205" s="21">
        <f t="shared" si="29"/>
        <v>-888.24469159318801</v>
      </c>
      <c r="AX205" s="21">
        <f t="shared" si="29"/>
        <v>-904.36405992123082</v>
      </c>
      <c r="AY205" s="21">
        <f t="shared" si="29"/>
        <v>-920.45383458819936</v>
      </c>
      <c r="AZ205" s="21">
        <f t="shared" si="29"/>
        <v>-936.51651506735391</v>
      </c>
      <c r="BA205" s="21">
        <f t="shared" si="29"/>
        <v>-952.55461598400052</v>
      </c>
      <c r="BB205" s="21">
        <f t="shared" si="29"/>
        <v>-968.56856934794178</v>
      </c>
    </row>
    <row r="206" spans="1:54" outlineLevel="2">
      <c r="A206" s="429"/>
      <c r="B206" s="150" t="s">
        <v>506</v>
      </c>
      <c r="C206" s="19"/>
      <c r="D206" s="135" t="s">
        <v>391</v>
      </c>
      <c r="E206" s="21">
        <f>E202</f>
        <v>-47.27329694016214</v>
      </c>
      <c r="F206" s="21">
        <f t="shared" si="30"/>
        <v>-93.820115877206604</v>
      </c>
      <c r="G206" s="21">
        <f t="shared" si="29"/>
        <v>-139.63872810754859</v>
      </c>
      <c r="H206" s="21">
        <f t="shared" si="29"/>
        <v>-184.73185476949271</v>
      </c>
      <c r="I206" s="21">
        <f t="shared" si="29"/>
        <v>-229.09976279520833</v>
      </c>
      <c r="J206" s="21">
        <f t="shared" si="29"/>
        <v>-272.58295147755757</v>
      </c>
      <c r="K206" s="21">
        <f t="shared" si="29"/>
        <v>-315.26833994715093</v>
      </c>
      <c r="L206" s="21">
        <f t="shared" si="29"/>
        <v>-357.19241240339852</v>
      </c>
      <c r="M206" s="21">
        <f t="shared" si="29"/>
        <v>-398.38988276275302</v>
      </c>
      <c r="N206" s="21">
        <f t="shared" si="29"/>
        <v>-438.89378253847593</v>
      </c>
      <c r="O206" s="21">
        <f t="shared" si="29"/>
        <v>-478.73554468778116</v>
      </c>
      <c r="P206" s="21">
        <f t="shared" si="29"/>
        <v>-517.94508342406914</v>
      </c>
      <c r="Q206" s="21">
        <f t="shared" si="29"/>
        <v>-556.55087041866636</v>
      </c>
      <c r="R206" s="21">
        <f t="shared" si="29"/>
        <v>-594.58000732207222</v>
      </c>
      <c r="S206" s="21">
        <f t="shared" si="29"/>
        <v>-632.05273896983545</v>
      </c>
      <c r="T206" s="21">
        <f t="shared" si="29"/>
        <v>-668.99371342298446</v>
      </c>
      <c r="U206" s="21">
        <f t="shared" si="29"/>
        <v>-705.42640472078892</v>
      </c>
      <c r="V206" s="21">
        <f t="shared" si="29"/>
        <v>-741.37317269892856</v>
      </c>
      <c r="W206" s="21">
        <f t="shared" si="29"/>
        <v>-776.85531998392617</v>
      </c>
      <c r="X206" s="21">
        <f t="shared" si="29"/>
        <v>-811.89314622257075</v>
      </c>
      <c r="Y206" s="21">
        <f t="shared" si="29"/>
        <v>-846.50599975280568</v>
      </c>
      <c r="Z206" s="21">
        <f t="shared" si="29"/>
        <v>-880.71232688386908</v>
      </c>
      <c r="AA206" s="21">
        <f t="shared" si="29"/>
        <v>-914.52971870307692</v>
      </c>
      <c r="AB206" s="21">
        <f t="shared" si="29"/>
        <v>-947.97495571481488</v>
      </c>
      <c r="AC206" s="21">
        <f t="shared" si="29"/>
        <v>-981.04929436093607</v>
      </c>
      <c r="AD206" s="21">
        <f t="shared" si="29"/>
        <v>-1013.8415007797328</v>
      </c>
      <c r="AE206" s="21">
        <f t="shared" si="29"/>
        <v>-1046.3551966793916</v>
      </c>
      <c r="AF206" s="21">
        <f t="shared" si="29"/>
        <v>-1078.5930035202884</v>
      </c>
      <c r="AG206" s="21">
        <f t="shared" si="29"/>
        <v>-1110.5570613726777</v>
      </c>
      <c r="AH206" s="21">
        <f t="shared" si="29"/>
        <v>-1142.2496666657926</v>
      </c>
      <c r="AI206" s="21">
        <f t="shared" si="29"/>
        <v>-1173.6741293220598</v>
      </c>
      <c r="AJ206" s="21">
        <f t="shared" si="29"/>
        <v>-1204.9812713433264</v>
      </c>
      <c r="AK206" s="21">
        <f t="shared" si="29"/>
        <v>-1236.1720613566081</v>
      </c>
      <c r="AL206" s="21">
        <f t="shared" si="29"/>
        <v>-1267.2476174756398</v>
      </c>
      <c r="AM206" s="21">
        <f t="shared" si="29"/>
        <v>-1298.209235473392</v>
      </c>
      <c r="AN206" s="21">
        <f t="shared" si="29"/>
        <v>-1329.0583295337208</v>
      </c>
      <c r="AO206" s="21">
        <f t="shared" si="29"/>
        <v>-1359.7963590609409</v>
      </c>
      <c r="AP206" s="21">
        <f t="shared" si="29"/>
        <v>-1390.4248877891157</v>
      </c>
      <c r="AQ206" s="21">
        <f t="shared" si="29"/>
        <v>-1420.9455880370481</v>
      </c>
      <c r="AR206" s="21">
        <f t="shared" si="29"/>
        <v>-1451.360227600622</v>
      </c>
      <c r="AS206" s="21">
        <f t="shared" si="29"/>
        <v>-1481.6706600346731</v>
      </c>
      <c r="AT206" s="21">
        <f t="shared" si="29"/>
        <v>-1511.878824563538</v>
      </c>
      <c r="AU206" s="21">
        <f t="shared" si="29"/>
        <v>-1541.986749586265</v>
      </c>
      <c r="AV206" s="21">
        <f t="shared" si="29"/>
        <v>-1571.9965486555961</v>
      </c>
      <c r="AW206" s="21">
        <f t="shared" si="29"/>
        <v>-1601.9104169813072</v>
      </c>
      <c r="AX206" s="21">
        <f t="shared" si="29"/>
        <v>-1631.7306297899074</v>
      </c>
      <c r="AY206" s="21">
        <f t="shared" si="29"/>
        <v>-1661.4595412032161</v>
      </c>
      <c r="AZ206" s="21">
        <f t="shared" si="29"/>
        <v>-1691.0995826045746</v>
      </c>
      <c r="BA206" s="21">
        <f t="shared" si="29"/>
        <v>-1720.653260618411</v>
      </c>
      <c r="BB206" s="21">
        <f t="shared" si="29"/>
        <v>-1750.1197635682795</v>
      </c>
    </row>
    <row r="207" spans="1:54" outlineLevel="1">
      <c r="B207" s="150"/>
      <c r="C207" s="19"/>
      <c r="D207" s="19"/>
      <c r="E207" s="15"/>
    </row>
    <row r="208" spans="1:54" outlineLevel="1">
      <c r="A208" s="4" t="s">
        <v>565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493</v>
      </c>
      <c r="B210" s="150" t="s">
        <v>566</v>
      </c>
      <c r="C210" s="19"/>
      <c r="D210" s="135" t="s">
        <v>391</v>
      </c>
      <c r="E210" s="21">
        <f>E190-Baseline!E190</f>
        <v>-0.13591057565570291</v>
      </c>
      <c r="F210" s="21">
        <f>F190-Baseline!F190</f>
        <v>-0.97642244436257286</v>
      </c>
      <c r="G210" s="21">
        <f>G190-Baseline!G190</f>
        <v>-1.7906872372427891</v>
      </c>
      <c r="H210" s="21">
        <f>H190-Baseline!H190</f>
        <v>-2.5849094437725197</v>
      </c>
      <c r="I210" s="21">
        <f>I190-Baseline!I190</f>
        <v>-3.3584315419037982</v>
      </c>
      <c r="J210" s="21">
        <f>J190-Baseline!J190</f>
        <v>-3.9533282891614516</v>
      </c>
      <c r="K210" s="21">
        <f>K190-Baseline!K190</f>
        <v>-3.5676554775541018</v>
      </c>
      <c r="L210" s="21">
        <f>L190-Baseline!L190</f>
        <v>-3.209015836419566</v>
      </c>
      <c r="M210" s="21">
        <f>M190-Baseline!M190</f>
        <v>-2.8758371009952501</v>
      </c>
      <c r="N210" s="21">
        <f>N190-Baseline!N190</f>
        <v>-2.5666286845174739</v>
      </c>
      <c r="O210" s="21">
        <f>O190-Baseline!O190</f>
        <v>-2.2799777405464923</v>
      </c>
      <c r="P210" s="21">
        <f>P190-Baseline!P190</f>
        <v>-2.014545405357735</v>
      </c>
      <c r="Q210" s="21">
        <f>Q190-Baseline!Q190</f>
        <v>-1.7690632124819254</v>
      </c>
      <c r="R210" s="21">
        <f>R190-Baseline!R190</f>
        <v>-1.5423296718144628</v>
      </c>
      <c r="S210" s="21">
        <f>S190-Baseline!S190</f>
        <v>-1.3332070060381218</v>
      </c>
      <c r="T210" s="21">
        <f>T190-Baseline!T190</f>
        <v>-1.1406180374133321</v>
      </c>
      <c r="U210" s="21">
        <f>U190-Baseline!U190</f>
        <v>-0.96354321828750622</v>
      </c>
      <c r="V210" s="21">
        <f>V190-Baseline!V190</f>
        <v>-0.80101779895974623</v>
      </c>
      <c r="W210" s="21">
        <f>W190-Baseline!W190</f>
        <v>-0.6521291268101792</v>
      </c>
      <c r="X210" s="21">
        <f>X190-Baseline!X190</f>
        <v>-0.51601407086468898</v>
      </c>
      <c r="Y210" s="21">
        <f>Y190-Baseline!Y190</f>
        <v>-0.39185656621637716</v>
      </c>
      <c r="Z210" s="21">
        <f>Z190-Baseline!Z190</f>
        <v>-0.27888527296516763</v>
      </c>
      <c r="AA210" s="21">
        <f>AA190-Baseline!AA190</f>
        <v>-0.17637134456696121</v>
      </c>
      <c r="AB210" s="21">
        <f>AB190-Baseline!AB190</f>
        <v>-8.3626300704099737E-2</v>
      </c>
      <c r="AC210" s="21">
        <f>AC190-Baseline!AC190</f>
        <v>3.0388688390028688E-17</v>
      </c>
      <c r="AD210" s="21">
        <f>AD190-Baseline!AD190</f>
        <v>2.9361051584568778E-17</v>
      </c>
      <c r="AE210" s="21">
        <f>AE190-Baseline!AE190</f>
        <v>2.8368165782192057E-17</v>
      </c>
      <c r="AF210" s="21">
        <f>AF190-Baseline!AF190</f>
        <v>2.7408855828204885E-17</v>
      </c>
      <c r="AG210" s="21">
        <f>AG190-Baseline!AG190</f>
        <v>2.6481986307444334E-17</v>
      </c>
      <c r="AH210" s="21">
        <f>AH190-Baseline!AH190</f>
        <v>2.5586460200429316E-17</v>
      </c>
      <c r="AI210" s="21">
        <f>AI190-Baseline!AI190</f>
        <v>2.4721217584955858E-17</v>
      </c>
      <c r="AJ210" s="21">
        <f>AJ190-Baseline!AJ190</f>
        <v>2.4001182121316368E-17</v>
      </c>
      <c r="AK210" s="21">
        <f>AK190-Baseline!AK190</f>
        <v>2.3302118564384824E-17</v>
      </c>
      <c r="AL210" s="21">
        <f>AL190-Baseline!AL190</f>
        <v>2.2623416081927011E-17</v>
      </c>
      <c r="AM210" s="21">
        <f>AM190-Baseline!AM190</f>
        <v>2.1964481632938845E-17</v>
      </c>
      <c r="AN210" s="21">
        <f>AN190-Baseline!AN190</f>
        <v>2.1324739449455189E-17</v>
      </c>
      <c r="AO210" s="21">
        <f>AO190-Baseline!AO190</f>
        <v>2.070363053345164E-17</v>
      </c>
      <c r="AP210" s="21">
        <f>AP190-Baseline!AP190</f>
        <v>2.010061216839965E-17</v>
      </c>
      <c r="AQ210" s="21">
        <f>AQ190-Baseline!AQ190</f>
        <v>1.9515157445048206E-17</v>
      </c>
      <c r="AR210" s="21">
        <f>AR190-Baseline!AR190</f>
        <v>1.8946754801017676E-17</v>
      </c>
      <c r="AS210" s="21">
        <f>AS190-Baseline!AS190</f>
        <v>1.8394907573803567E-17</v>
      </c>
      <c r="AT210" s="21">
        <f>AT190-Baseline!AT190</f>
        <v>1.7859133566799582E-17</v>
      </c>
      <c r="AU210" s="21">
        <f>AU190-Baseline!AU190</f>
        <v>1.733896462796076E-17</v>
      </c>
      <c r="AV210" s="21">
        <f>AV190-Baseline!AV190</f>
        <v>1.6833946240738599E-17</v>
      </c>
      <c r="AW210" s="21">
        <f>AW190-Baseline!AW190</f>
        <v>1.634363712693068E-17</v>
      </c>
      <c r="AX210" s="21">
        <f>AX190-Baseline!AX190</f>
        <v>1.5867608861097748E-17</v>
      </c>
      <c r="AY210" s="21">
        <f>AY190-Baseline!AY190</f>
        <v>1.5405445496211404E-17</v>
      </c>
      <c r="AZ210" s="21">
        <f>AZ190-Baseline!AZ190</f>
        <v>1.4956743200205245E-17</v>
      </c>
      <c r="BA210" s="21">
        <f>BA190-Baseline!BA190</f>
        <v>1.4521109903111891E-17</v>
      </c>
      <c r="BB210" s="21">
        <f>BB190-Baseline!BB190</f>
        <v>1.4098164954477562E-17</v>
      </c>
    </row>
    <row r="211" spans="1:54" outlineLevel="2">
      <c r="A211" s="478"/>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564</v>
      </c>
      <c r="C212" s="19"/>
      <c r="D212" s="135" t="s">
        <v>391</v>
      </c>
      <c r="E212" s="21">
        <f>E192-Baseline!E192</f>
        <v>0</v>
      </c>
      <c r="F212" s="21">
        <f>F77*F186-Baseline!F77*Baseline!F186</f>
        <v>8.5928122040095811E-2</v>
      </c>
      <c r="G212" s="21">
        <f>G77*G186-Baseline!G77*Baseline!G186</f>
        <v>0.16809769087809601</v>
      </c>
      <c r="H212" s="21">
        <f>H77*H186-Baseline!H77*Baseline!H186</f>
        <v>0.24664503820498673</v>
      </c>
      <c r="I212" s="21">
        <f>I77*I186-Baseline!I77*Baseline!I186</f>
        <v>0.32170213667144498</v>
      </c>
      <c r="J212" s="21">
        <f>J77*J186-Baseline!J77*Baseline!J186</f>
        <v>0.39339672771492351</v>
      </c>
      <c r="K212" s="21">
        <f>K77*K186-Baseline!K77*Baseline!K186</f>
        <v>0.38487704100735964</v>
      </c>
      <c r="L212" s="21">
        <f>L77*L186-Baseline!L77*Baseline!L186</f>
        <v>0.37656354439794981</v>
      </c>
      <c r="M212" s="21">
        <f>M77*M186-Baseline!M77*Baseline!M186</f>
        <v>0.36845129094444706</v>
      </c>
      <c r="N212" s="21">
        <f>N77*N186-Baseline!N77*Baseline!N186</f>
        <v>0.36053545381728735</v>
      </c>
      <c r="O212" s="21">
        <f>O77*O186-Baseline!O77*Baseline!O186</f>
        <v>0.35281132166823159</v>
      </c>
      <c r="P212" s="21">
        <f>P77*P186-Baseline!P77*Baseline!P186</f>
        <v>0.34527429690506439</v>
      </c>
      <c r="Q212" s="21">
        <f>Q77*Q186-Baseline!Q77*Baseline!Q186</f>
        <v>0.337919890768279</v>
      </c>
      <c r="R212" s="21">
        <f>R77*R186-Baseline!R77*Baseline!R186</f>
        <v>0.33074372460018298</v>
      </c>
      <c r="S212" s="21">
        <f>S77*S186-Baseline!S77*Baseline!S186</f>
        <v>0.32374152383667409</v>
      </c>
      <c r="T212" s="21">
        <f>T77*T186-Baseline!T77*Baseline!T186</f>
        <v>0.31690911578023018</v>
      </c>
      <c r="U212" s="21">
        <f>U77*U186-Baseline!U77*Baseline!U186</f>
        <v>0.31024242904885613</v>
      </c>
      <c r="V212" s="21">
        <f>V77*V186-Baseline!V77*Baseline!V186</f>
        <v>0.30373748970392755</v>
      </c>
      <c r="W212" s="21">
        <f>W77*W186-Baseline!W77*Baseline!W186</f>
        <v>0.29739041925715437</v>
      </c>
      <c r="X212" s="21">
        <f>X77*X186-Baseline!X77*Baseline!X186</f>
        <v>0.29119743298284551</v>
      </c>
      <c r="Y212" s="21">
        <f>Y77*Y186-Baseline!Y77*Baseline!Y186</f>
        <v>0.28515483582140111</v>
      </c>
      <c r="Z212" s="21">
        <f>Z77*Z186-Baseline!Z77*Baseline!Z186</f>
        <v>0.27925902264034752</v>
      </c>
      <c r="AA212" s="21">
        <f>AA77*AA186-Baseline!AA77*Baseline!AA186</f>
        <v>0.27350647341479162</v>
      </c>
      <c r="AB212" s="21">
        <f>AB77*AB186-Baseline!AB77*Baseline!AB186</f>
        <v>0.26789375469769916</v>
      </c>
      <c r="AC212" s="21">
        <f>AC77*AC186-Baseline!AC77*Baseline!AC186</f>
        <v>0.26241751444623507</v>
      </c>
      <c r="AD212" s="21">
        <f>AD77*AD186-Baseline!AD77*Baseline!AD186</f>
        <v>0.25707448028486324</v>
      </c>
      <c r="AE212" s="21">
        <f>AE77*AE186-Baseline!AE77*Baseline!AE186</f>
        <v>0.25186145985777331</v>
      </c>
      <c r="AF212" s="21">
        <f>AF77*AF186-Baseline!AF77*Baseline!AF186</f>
        <v>0.24677533684368025</v>
      </c>
      <c r="AG212" s="21">
        <f>AG77*AG186-Baseline!AG77*Baseline!AG186</f>
        <v>0.24181306963447624</v>
      </c>
      <c r="AH212" s="21">
        <f>AH77*AH186-Baseline!AH77*Baseline!AH186</f>
        <v>0.23697168988624751</v>
      </c>
      <c r="AI212" s="21">
        <f>AI77*AI186-Baseline!AI77*Baseline!AI186</f>
        <v>0.23224830043254308</v>
      </c>
      <c r="AJ212" s="21">
        <f>AJ77*AJ186-Baseline!AJ77*Baseline!AJ186</f>
        <v>0.22874512290508964</v>
      </c>
      <c r="AK212" s="21">
        <f>AK77*AK186-Baseline!AK77*Baseline!AK186</f>
        <v>0.22531595822434269</v>
      </c>
      <c r="AL212" s="21">
        <f>AL77*AL186-Baseline!AL77*Baseline!AL186</f>
        <v>0.22195942567836857</v>
      </c>
      <c r="AM212" s="21">
        <f>AM77*AM186-Baseline!AM77*Baseline!AM186</f>
        <v>0.21867417151744628</v>
      </c>
      <c r="AN212" s="21">
        <f>AN77*AN186-Baseline!AN77*Baseline!AN186</f>
        <v>0.21545886873018971</v>
      </c>
      <c r="AO212" s="21">
        <f>AO77*AO186-Baseline!AO77*Baseline!AO186</f>
        <v>0.21231221557700097</v>
      </c>
      <c r="AP212" s="21">
        <f>AP77*AP186-Baseline!AP77*Baseline!AP186</f>
        <v>0.20923293595720738</v>
      </c>
      <c r="AQ212" s="21">
        <f>AQ77*AQ186-Baseline!AQ77*Baseline!AQ186</f>
        <v>0.20621977935005242</v>
      </c>
      <c r="AR212" s="21">
        <f>AR77*AR186-Baseline!AR77*Baseline!AR186</f>
        <v>0.20327151855414116</v>
      </c>
      <c r="AS212" s="21">
        <f>AS77*AS186-Baseline!AS77*Baseline!AS186</f>
        <v>0.20038695124187189</v>
      </c>
      <c r="AT212" s="21">
        <f>AT77*AT186-Baseline!AT77*Baseline!AT186</f>
        <v>0.1975648981998408</v>
      </c>
      <c r="AU212" s="21">
        <f>AU77*AU186-Baseline!AU77*Baseline!AU186</f>
        <v>0.19480420340016069</v>
      </c>
      <c r="AV212" s="21">
        <f>AV77*AV186-Baseline!AV77*Baseline!AV186</f>
        <v>0.19210373372772893</v>
      </c>
      <c r="AW212" s="21">
        <f>AW77*AW186-Baseline!AW77*Baseline!AW186</f>
        <v>0.18946237736147742</v>
      </c>
      <c r="AX212" s="21">
        <f>AX77*AX186-Baseline!AX77*Baseline!AX186</f>
        <v>0.18687904537453148</v>
      </c>
      <c r="AY212" s="21">
        <f>AY77*AY186-Baseline!AY77*Baseline!AY186</f>
        <v>0.18435266941113548</v>
      </c>
      <c r="AZ212" s="21">
        <f>AZ77*AZ186-Baseline!AZ77*Baseline!AZ186</f>
        <v>0.18188220203323602</v>
      </c>
      <c r="BA212" s="21">
        <f>BA77*BA186-Baseline!BA77*Baseline!BA186</f>
        <v>0.17946661702264177</v>
      </c>
      <c r="BB212" s="21">
        <f>BB77*BB186-Baseline!BB77*Baseline!BB186</f>
        <v>0.17708256339256612</v>
      </c>
    </row>
    <row r="213" spans="1:54" outlineLevel="2">
      <c r="A213" s="478"/>
      <c r="B213" s="150" t="s">
        <v>496</v>
      </c>
      <c r="C213" s="19"/>
      <c r="D213" s="135" t="s">
        <v>391</v>
      </c>
      <c r="E213" s="21">
        <f>E193-Baseline!E193</f>
        <v>0</v>
      </c>
      <c r="F213" s="21">
        <f>F193-Baseline!F193</f>
        <v>0.52147140738317077</v>
      </c>
      <c r="G213" s="21">
        <f>G193-Baseline!G193</f>
        <v>1.0344009073395632</v>
      </c>
      <c r="H213" s="21">
        <f>H193-Baseline!H193</f>
        <v>1.5386819556579923</v>
      </c>
      <c r="I213" s="21">
        <f>I193-Baseline!I193</f>
        <v>2.0410529943053284</v>
      </c>
      <c r="J213" s="21">
        <f>J193-Baseline!J193</f>
        <v>2.5376602327959574</v>
      </c>
      <c r="K213" s="21">
        <f>K193-Baseline!K193</f>
        <v>2.5153699525920246</v>
      </c>
      <c r="L213" s="21">
        <f>L193-Baseline!L193</f>
        <v>2.5009888635744595</v>
      </c>
      <c r="M213" s="21">
        <f>M193-Baseline!M193</f>
        <v>2.4862016465225629</v>
      </c>
      <c r="N213" s="21">
        <f>N193-Baseline!N193</f>
        <v>2.4633889962100355</v>
      </c>
      <c r="O213" s="21">
        <f>O193-Baseline!O193</f>
        <v>2.4480450918345547</v>
      </c>
      <c r="P213" s="21">
        <f>P193-Baseline!P193</f>
        <v>2.4323803176280627</v>
      </c>
      <c r="Q213" s="21">
        <f>Q193-Baseline!Q193</f>
        <v>2.4164221290976364</v>
      </c>
      <c r="R213" s="21">
        <f>R193-Baseline!R193</f>
        <v>2.4072149953173145</v>
      </c>
      <c r="S213" s="21">
        <f>S193-Baseline!S193</f>
        <v>2.3905993538697672</v>
      </c>
      <c r="T213" s="21">
        <f>T193-Baseline!T193</f>
        <v>2.3737697128579782</v>
      </c>
      <c r="U213" s="21">
        <f>U193-Baseline!U193</f>
        <v>2.3567491871247483</v>
      </c>
      <c r="V213" s="21">
        <f>V193-Baseline!V193</f>
        <v>2.3460049828818192</v>
      </c>
      <c r="W213" s="21">
        <f>W193-Baseline!W193</f>
        <v>2.3285334795005888</v>
      </c>
      <c r="X213" s="21">
        <f>X193-Baseline!X193</f>
        <v>2.3171169661174353</v>
      </c>
      <c r="Y213" s="21">
        <f>Y193-Baseline!Y193</f>
        <v>2.29928859365668</v>
      </c>
      <c r="Z213" s="21">
        <f>Z193-Baseline!Z193</f>
        <v>2.2873028212445359</v>
      </c>
      <c r="AA213" s="21">
        <f>AA193-Baseline!AA193</f>
        <v>2.2750074545008374</v>
      </c>
      <c r="AB213" s="21">
        <f>AB193-Baseline!AB193</f>
        <v>2.2624282161816609</v>
      </c>
      <c r="AC213" s="21">
        <f>AC193-Baseline!AC193</f>
        <v>2.2483170260150338</v>
      </c>
      <c r="AD213" s="21">
        <f>AD193-Baseline!AD193</f>
        <v>2.2343115675603613</v>
      </c>
      <c r="AE213" s="21">
        <f>AE193-Baseline!AE193</f>
        <v>2.2206562334219431</v>
      </c>
      <c r="AF213" s="21">
        <f>AF193-Baseline!AF193</f>
        <v>2.2066546004267256</v>
      </c>
      <c r="AG213" s="21">
        <f>AG193-Baseline!AG193</f>
        <v>2.1923977968267447</v>
      </c>
      <c r="AH213" s="21">
        <f>AH193-Baseline!AH193</f>
        <v>2.1779873787790116</v>
      </c>
      <c r="AI213" s="21">
        <f>AI193-Baseline!AI193</f>
        <v>2.1635505154540589</v>
      </c>
      <c r="AJ213" s="21">
        <f>AJ193-Baseline!AJ193</f>
        <v>2.1594651275053849</v>
      </c>
      <c r="AK213" s="21">
        <f>AK193-Baseline!AK193</f>
        <v>2.1551802703537231</v>
      </c>
      <c r="AL213" s="21">
        <f>AL193-Baseline!AL193</f>
        <v>2.1507412819081271</v>
      </c>
      <c r="AM213" s="21">
        <f>AM193-Baseline!AM193</f>
        <v>2.1461732418705051</v>
      </c>
      <c r="AN213" s="21">
        <f>AN193-Baseline!AN193</f>
        <v>2.1414863993264852</v>
      </c>
      <c r="AO213" s="21">
        <f>AO193-Baseline!AO193</f>
        <v>2.1366846169031461</v>
      </c>
      <c r="AP213" s="21">
        <f>AP193-Baseline!AP193</f>
        <v>2.1317821581374332</v>
      </c>
      <c r="AQ213" s="21">
        <f>AQ193-Baseline!AQ193</f>
        <v>2.126795241869349</v>
      </c>
      <c r="AR213" s="21">
        <f>AR193-Baseline!AR193</f>
        <v>2.1217352241966019</v>
      </c>
      <c r="AS213" s="21">
        <f>AS193-Baseline!AS193</f>
        <v>2.1166124484283468</v>
      </c>
      <c r="AT213" s="21">
        <f>AT193-Baseline!AT193</f>
        <v>2.1114379201993891</v>
      </c>
      <c r="AU213" s="21">
        <f>AU193-Baseline!AU193</f>
        <v>2.1062231352858944</v>
      </c>
      <c r="AV213" s="21">
        <f>AV193-Baseline!AV193</f>
        <v>2.1009787850989845</v>
      </c>
      <c r="AW213" s="21">
        <f>AW193-Baseline!AW193</f>
        <v>2.0957148586061667</v>
      </c>
      <c r="AX213" s="21">
        <f>AX193-Baseline!AX193</f>
        <v>2.0904412220657065</v>
      </c>
      <c r="AY213" s="21">
        <f>AY193-Baseline!AY193</f>
        <v>2.0851675691701494</v>
      </c>
      <c r="AZ213" s="21">
        <f>AZ193-Baseline!AZ193</f>
        <v>2.0799032734780276</v>
      </c>
      <c r="BA213" s="21">
        <f>BA193-Baseline!BA193</f>
        <v>2.0746573573558766</v>
      </c>
      <c r="BB213" s="21">
        <f>BB193-Baseline!BB193</f>
        <v>2.0691774764200765</v>
      </c>
    </row>
    <row r="214" spans="1:54" outlineLevel="2">
      <c r="A214" s="478"/>
      <c r="B214" s="150" t="s">
        <v>497</v>
      </c>
      <c r="C214" s="19"/>
      <c r="D214" s="135" t="s">
        <v>391</v>
      </c>
      <c r="E214" s="21">
        <f>E194-Baseline!E194</f>
        <v>0</v>
      </c>
      <c r="F214" s="21">
        <f>F194-Baseline!F194</f>
        <v>0.2604901752610651</v>
      </c>
      <c r="G214" s="21">
        <f>G194-Baseline!G194</f>
        <v>0.51734653497612371</v>
      </c>
      <c r="H214" s="21">
        <f>H194-Baseline!H194</f>
        <v>0.77064781181560882</v>
      </c>
      <c r="I214" s="21">
        <f>I194-Baseline!I194</f>
        <v>1.0204724426970095</v>
      </c>
      <c r="J214" s="21">
        <f>J194-Baseline!J194</f>
        <v>1.2668985779812978</v>
      </c>
      <c r="K214" s="21">
        <f>K194-Baseline!K194</f>
        <v>1.2583367486679791</v>
      </c>
      <c r="L214" s="21">
        <f>L194-Baseline!L194</f>
        <v>1.2499047473545151</v>
      </c>
      <c r="M214" s="21">
        <f>M194-Baseline!M194</f>
        <v>1.2416022660006636</v>
      </c>
      <c r="N214" s="21">
        <f>N194-Baseline!N194</f>
        <v>1.2334290184939913</v>
      </c>
      <c r="O214" s="21">
        <f>O194-Baseline!O194</f>
        <v>1.2253847355292677</v>
      </c>
      <c r="P214" s="21">
        <f>P194-Baseline!P194</f>
        <v>1.2174691688577735</v>
      </c>
      <c r="Q214" s="21">
        <f>Q194-Baseline!Q194</f>
        <v>1.2096820826725629</v>
      </c>
      <c r="R214" s="21">
        <f>R194-Baseline!R194</f>
        <v>1.2020232673615201</v>
      </c>
      <c r="S214" s="21">
        <f>S194-Baseline!S194</f>
        <v>1.1942237677740124</v>
      </c>
      <c r="T214" s="21">
        <f>T194-Baseline!T194</f>
        <v>1.1865555574110562</v>
      </c>
      <c r="U214" s="21">
        <f>U194-Baseline!U194</f>
        <v>1.1790183929259328</v>
      </c>
      <c r="V214" s="21">
        <f>V194-Baseline!V194</f>
        <v>1.1716120503799399</v>
      </c>
      <c r="W214" s="21">
        <f>W194-Baseline!W194</f>
        <v>1.1643363225148429</v>
      </c>
      <c r="X214" s="21">
        <f>X194-Baseline!X194</f>
        <v>1.1571910262858474</v>
      </c>
      <c r="Y214" s="21">
        <f>Y194-Baseline!Y194</f>
        <v>1.1501759921887231</v>
      </c>
      <c r="Z214" s="21">
        <f>Z194-Baseline!Z194</f>
        <v>1.1432910750984915</v>
      </c>
      <c r="AA214" s="21">
        <f>AA194-Baseline!AA194</f>
        <v>1.1365361433656584</v>
      </c>
      <c r="AB214" s="21">
        <f>AB194-Baseline!AB194</f>
        <v>1.1299110949613302</v>
      </c>
      <c r="AC214" s="21">
        <f>AC194-Baseline!AC194</f>
        <v>1.1226934235157593</v>
      </c>
      <c r="AD214" s="21">
        <f>AD194-Baseline!AD194</f>
        <v>1.1155231779708394</v>
      </c>
      <c r="AE214" s="21">
        <f>AE194-Baseline!AE194</f>
        <v>1.1083308139221062</v>
      </c>
      <c r="AF214" s="21">
        <f>AF194-Baseline!AF194</f>
        <v>1.1010716812385537</v>
      </c>
      <c r="AG214" s="21">
        <f>AG194-Baseline!AG194</f>
        <v>1.0937262362426479</v>
      </c>
      <c r="AH214" s="21">
        <f>AH194-Baseline!AH194</f>
        <v>1.0863060764562471</v>
      </c>
      <c r="AI214" s="21">
        <f>AI194-Baseline!AI194</f>
        <v>1.0788649932971959</v>
      </c>
      <c r="AJ214" s="21">
        <f>AJ194-Baseline!AJ194</f>
        <v>1.0765902668576013</v>
      </c>
      <c r="AK214" s="21">
        <f>AK194-Baseline!AK194</f>
        <v>1.0742353677005916</v>
      </c>
      <c r="AL214" s="21">
        <f>AL194-Baseline!AL194</f>
        <v>1.0718092129294119</v>
      </c>
      <c r="AM214" s="21">
        <f>AM194-Baseline!AM194</f>
        <v>1.0693220651201063</v>
      </c>
      <c r="AN214" s="21">
        <f>AN194-Baseline!AN194</f>
        <v>1.0667812008694613</v>
      </c>
      <c r="AO214" s="21">
        <f>AO194-Baseline!AO194</f>
        <v>1.0641901910191169</v>
      </c>
      <c r="AP214" s="21">
        <f>AP194-Baseline!AP194</f>
        <v>1.0615554785161363</v>
      </c>
      <c r="AQ214" s="21">
        <f>AQ194-Baseline!AQ194</f>
        <v>1.0588836617991246</v>
      </c>
      <c r="AR214" s="21">
        <f>AR194-Baseline!AR194</f>
        <v>1.056180624419726</v>
      </c>
      <c r="AS214" s="21">
        <f>AS194-Baseline!AS194</f>
        <v>1.0534517076687724</v>
      </c>
      <c r="AT214" s="21">
        <f>AT194-Baseline!AT194</f>
        <v>1.0507021878869507</v>
      </c>
      <c r="AU214" s="21">
        <f>AU194-Baseline!AU194</f>
        <v>1.0479374583884695</v>
      </c>
      <c r="AV214" s="21">
        <f>AV194-Baseline!AV194</f>
        <v>1.0451626561617244</v>
      </c>
      <c r="AW214" s="21">
        <f>AW194-Baseline!AW194</f>
        <v>1.042382681909972</v>
      </c>
      <c r="AX214" s="21">
        <f>AX194-Baseline!AX194</f>
        <v>1.0396023016133631</v>
      </c>
      <c r="AY214" s="21">
        <f>AY194-Baseline!AY194</f>
        <v>1.0368261655804849</v>
      </c>
      <c r="AZ214" s="21">
        <f>AZ194-Baseline!AZ194</f>
        <v>1.0340587862204229</v>
      </c>
      <c r="BA214" s="21">
        <f>BA194-Baseline!BA194</f>
        <v>1.0313045229546898</v>
      </c>
      <c r="BB214" s="21">
        <f>BB194-Baseline!BB194</f>
        <v>1.0284378281597002</v>
      </c>
    </row>
    <row r="215" spans="1:54" outlineLevel="2">
      <c r="A215" s="478"/>
      <c r="B215" s="150" t="s">
        <v>498</v>
      </c>
      <c r="C215" s="19"/>
      <c r="D215" s="135" t="s">
        <v>391</v>
      </c>
      <c r="E215" s="21">
        <f>E195-Baseline!E195</f>
        <v>0</v>
      </c>
      <c r="F215" s="21">
        <f>F195-Baseline!F195</f>
        <v>0.78147052560085584</v>
      </c>
      <c r="G215" s="21">
        <f>G195-Baseline!G195</f>
        <v>1.5520396049283747</v>
      </c>
      <c r="H215" s="21">
        <f>H195-Baseline!H195</f>
        <v>2.3119434354468282</v>
      </c>
      <c r="I215" s="21">
        <f>I195-Baseline!I195</f>
        <v>3.0614173280910251</v>
      </c>
      <c r="J215" s="21">
        <f>J195-Baseline!J195</f>
        <v>3.8006957331091442</v>
      </c>
      <c r="K215" s="21">
        <f>K195-Baseline!K195</f>
        <v>3.7750102460039372</v>
      </c>
      <c r="L215" s="21">
        <f>L195-Baseline!L195</f>
        <v>3.749714242063547</v>
      </c>
      <c r="M215" s="21">
        <f>M195-Baseline!M195</f>
        <v>3.7248067972201753</v>
      </c>
      <c r="N215" s="21">
        <f>N195-Baseline!N195</f>
        <v>3.7002870547169451</v>
      </c>
      <c r="O215" s="21">
        <f>O195-Baseline!O195</f>
        <v>3.6761542065878032</v>
      </c>
      <c r="P215" s="21">
        <f>P195-Baseline!P195</f>
        <v>3.6524075073059628</v>
      </c>
      <c r="Q215" s="21">
        <f>Q195-Baseline!Q195</f>
        <v>3.629046248017687</v>
      </c>
      <c r="R215" s="21">
        <f>R195-Baseline!R195</f>
        <v>3.6060698020845585</v>
      </c>
      <c r="S215" s="21">
        <f>S195-Baseline!S195</f>
        <v>3.5826713026350809</v>
      </c>
      <c r="T215" s="21">
        <f>T195-Baseline!T195</f>
        <v>3.5596666715607128</v>
      </c>
      <c r="U215" s="21">
        <f>U195-Baseline!U195</f>
        <v>3.5370551794361091</v>
      </c>
      <c r="V215" s="21">
        <f>V195-Baseline!V195</f>
        <v>3.5148361504953094</v>
      </c>
      <c r="W215" s="21">
        <f>W195-Baseline!W195</f>
        <v>3.4930089675445295</v>
      </c>
      <c r="X215" s="21">
        <f>X195-Baseline!X195</f>
        <v>3.4715730788575421</v>
      </c>
      <c r="Y215" s="21">
        <f>Y195-Baseline!Y195</f>
        <v>3.4505279765661783</v>
      </c>
      <c r="Z215" s="21">
        <f>Z195-Baseline!Z195</f>
        <v>3.4298732247029058</v>
      </c>
      <c r="AA215" s="21">
        <f>AA195-Baseline!AA195</f>
        <v>3.4096084306773378</v>
      </c>
      <c r="AB215" s="21">
        <f>AB195-Baseline!AB195</f>
        <v>3.3897332848839987</v>
      </c>
      <c r="AC215" s="21">
        <f>AC195-Baseline!AC195</f>
        <v>3.3680802705790995</v>
      </c>
      <c r="AD215" s="21">
        <f>AD195-Baseline!AD195</f>
        <v>3.3465695339793129</v>
      </c>
      <c r="AE215" s="21">
        <f>AE195-Baseline!AE195</f>
        <v>3.3249924418742687</v>
      </c>
      <c r="AF215" s="21">
        <f>AF195-Baseline!AF195</f>
        <v>3.3032150438728074</v>
      </c>
      <c r="AG215" s="21">
        <f>AG195-Baseline!AG195</f>
        <v>3.2811787088404749</v>
      </c>
      <c r="AH215" s="21">
        <f>AH195-Baseline!AH195</f>
        <v>3.2589182295063885</v>
      </c>
      <c r="AI215" s="21">
        <f>AI195-Baseline!AI195</f>
        <v>3.2365949800472045</v>
      </c>
      <c r="AJ215" s="21">
        <f>AJ195-Baseline!AJ195</f>
        <v>3.229770800741349</v>
      </c>
      <c r="AK215" s="21">
        <f>AK195-Baseline!AK195</f>
        <v>3.2227061032790978</v>
      </c>
      <c r="AL215" s="21">
        <f>AL195-Baseline!AL195</f>
        <v>3.2154276389734022</v>
      </c>
      <c r="AM215" s="21">
        <f>AM195-Baseline!AM195</f>
        <v>3.2079661955585514</v>
      </c>
      <c r="AN215" s="21">
        <f>AN195-Baseline!AN195</f>
        <v>3.2003436028170675</v>
      </c>
      <c r="AO215" s="21">
        <f>AO195-Baseline!AO195</f>
        <v>3.1925705732754182</v>
      </c>
      <c r="AP215" s="21">
        <f>AP195-Baseline!AP195</f>
        <v>3.1846664357756715</v>
      </c>
      <c r="AQ215" s="21">
        <f>AQ195-Baseline!AQ195</f>
        <v>3.1766509856339624</v>
      </c>
      <c r="AR215" s="21">
        <f>AR195-Baseline!AR195</f>
        <v>3.1685418735049389</v>
      </c>
      <c r="AS215" s="21">
        <f>AS195-Baseline!AS195</f>
        <v>3.1603551232606577</v>
      </c>
      <c r="AT215" s="21">
        <f>AT195-Baseline!AT195</f>
        <v>3.1521065639235246</v>
      </c>
      <c r="AU215" s="21">
        <f>AU195-Baseline!AU195</f>
        <v>3.1438123754362266</v>
      </c>
      <c r="AV215" s="21">
        <f>AV195-Baseline!AV195</f>
        <v>3.1354879687639148</v>
      </c>
      <c r="AW215" s="21">
        <f>AW195-Baseline!AW195</f>
        <v>3.1271480460163126</v>
      </c>
      <c r="AX215" s="21">
        <f>AX195-Baseline!AX195</f>
        <v>3.1188069051338942</v>
      </c>
      <c r="AY215" s="21">
        <f>AY195-Baseline!AY195</f>
        <v>3.1104784970424681</v>
      </c>
      <c r="AZ215" s="21">
        <f>AZ195-Baseline!AZ195</f>
        <v>3.1021763589692668</v>
      </c>
      <c r="BA215" s="21">
        <f>BA195-Baseline!BA195</f>
        <v>3.0939135691788628</v>
      </c>
      <c r="BB215" s="21">
        <f>BB195-Baseline!BB195</f>
        <v>3.085313484800448</v>
      </c>
    </row>
    <row r="216" spans="1:54" outlineLevel="2">
      <c r="A216" s="478"/>
      <c r="B216" s="150" t="s">
        <v>292</v>
      </c>
      <c r="C216" s="19"/>
      <c r="D216" s="135" t="s">
        <v>391</v>
      </c>
      <c r="E216" s="21">
        <f>E196-Baseline!E196</f>
        <v>0</v>
      </c>
      <c r="F216" s="21">
        <f>F196-Baseline!F196</f>
        <v>9.7354055713971821E-4</v>
      </c>
      <c r="G216" s="21">
        <f>G196-Baseline!G196</f>
        <v>3.6695713097363303E-3</v>
      </c>
      <c r="H216" s="21">
        <f>H196-Baseline!H196</f>
        <v>9.0447123445603905E-3</v>
      </c>
      <c r="I216" s="21">
        <f>I196-Baseline!I196</f>
        <v>1.8113237151876405E-2</v>
      </c>
      <c r="J216" s="21">
        <f>J196-Baseline!J196</f>
        <v>3.1950310644629498E-2</v>
      </c>
      <c r="K216" s="21">
        <f>K196-Baseline!K196</f>
        <v>3.2451619971744949E-2</v>
      </c>
      <c r="L216" s="21">
        <f>L196-Baseline!L196</f>
        <v>3.2964014918515416E-2</v>
      </c>
      <c r="M216" s="21">
        <f>M196-Baseline!M196</f>
        <v>3.3487782844402125E-2</v>
      </c>
      <c r="N216" s="21">
        <f>N196-Baseline!N196</f>
        <v>3.4023172126674606E-2</v>
      </c>
      <c r="O216" s="21">
        <f>O196-Baseline!O196</f>
        <v>3.4570394043231145E-2</v>
      </c>
      <c r="P216" s="21">
        <f>P196-Baseline!P196</f>
        <v>3.5129776342576413E-2</v>
      </c>
      <c r="Q216" s="21">
        <f>Q196-Baseline!Q196</f>
        <v>3.5701511088720772E-2</v>
      </c>
      <c r="R216" s="21">
        <f>R196-Baseline!R196</f>
        <v>3.6285883461591895E-2</v>
      </c>
      <c r="S216" s="21">
        <f>S196-Baseline!S196</f>
        <v>3.6883210573400382E-2</v>
      </c>
      <c r="T216" s="21">
        <f>T196-Baseline!T196</f>
        <v>3.7493712022609205E-2</v>
      </c>
      <c r="U216" s="21">
        <f>U196-Baseline!U196</f>
        <v>3.8117727912267085E-2</v>
      </c>
      <c r="V216" s="21">
        <f>V196-Baseline!V196</f>
        <v>3.8755517335318346E-2</v>
      </c>
      <c r="W216" s="21">
        <f>W196-Baseline!W196</f>
        <v>3.9407383201249813E-2</v>
      </c>
      <c r="X216" s="21">
        <f>X196-Baseline!X196</f>
        <v>4.0073650942829886E-2</v>
      </c>
      <c r="Y216" s="21">
        <f>Y196-Baseline!Y196</f>
        <v>4.0754632305564753E-2</v>
      </c>
      <c r="Z216" s="21">
        <f>Z196-Baseline!Z196</f>
        <v>4.1450608518152521E-2</v>
      </c>
      <c r="AA216" s="21">
        <f>AA196-Baseline!AA196</f>
        <v>4.2161944881907276E-2</v>
      </c>
      <c r="AB216" s="21">
        <f>AB196-Baseline!AB196</f>
        <v>4.288898656353024E-2</v>
      </c>
      <c r="AC216" s="21">
        <f>AC196-Baseline!AC196</f>
        <v>4.3632028849803328E-2</v>
      </c>
      <c r="AD216" s="21">
        <f>AD196-Baseline!AD196</f>
        <v>4.4391457407630508E-2</v>
      </c>
      <c r="AE216" s="21">
        <f>AE196-Baseline!AE196</f>
        <v>4.5167603559905567E-2</v>
      </c>
      <c r="AF216" s="21">
        <f>AF196-Baseline!AF196</f>
        <v>4.5960851945661352E-2</v>
      </c>
      <c r="AG216" s="21">
        <f>AG196-Baseline!AG196</f>
        <v>4.6771546035087042E-2</v>
      </c>
      <c r="AH216" s="21">
        <f>AH196-Baseline!AH196</f>
        <v>4.7600092189114207E-2</v>
      </c>
      <c r="AI216" s="21">
        <f>AI196-Baseline!AI196</f>
        <v>4.8446881160826516E-2</v>
      </c>
      <c r="AJ216" s="21">
        <f>AJ196-Baseline!AJ196</f>
        <v>4.9416462145178919E-2</v>
      </c>
      <c r="AK216" s="21">
        <f>AK196-Baseline!AK196</f>
        <v>5.0409037240624066E-2</v>
      </c>
      <c r="AL216" s="21">
        <f>AL196-Baseline!AL196</f>
        <v>5.1425164191977402E-2</v>
      </c>
      <c r="AM216" s="21">
        <f>AM196-Baseline!AM196</f>
        <v>5.2465396549155274E-2</v>
      </c>
      <c r="AN216" s="21">
        <f>AN196-Baseline!AN196</f>
        <v>5.3530295956808915E-2</v>
      </c>
      <c r="AO216" s="21">
        <f>AO196-Baseline!AO196</f>
        <v>5.4620469585404008E-2</v>
      </c>
      <c r="AP216" s="21">
        <f>AP196-Baseline!AP196</f>
        <v>5.5736540364297316E-2</v>
      </c>
      <c r="AQ216" s="21">
        <f>AQ196-Baseline!AQ196</f>
        <v>5.6879078693203189E-2</v>
      </c>
      <c r="AR216" s="21">
        <f>AR196-Baseline!AR196</f>
        <v>5.804875808371035E-2</v>
      </c>
      <c r="AS216" s="21">
        <f>AS196-Baseline!AS196</f>
        <v>5.9246208351614982E-2</v>
      </c>
      <c r="AT216" s="21">
        <f>AT196-Baseline!AT196</f>
        <v>6.0472090728355354E-2</v>
      </c>
      <c r="AU216" s="21">
        <f>AU196-Baseline!AU196</f>
        <v>6.1727094955866812E-2</v>
      </c>
      <c r="AV216" s="21">
        <f>AV196-Baseline!AV196</f>
        <v>6.3011898767135976E-2</v>
      </c>
      <c r="AW216" s="21">
        <f>AW196-Baseline!AW196</f>
        <v>6.4327238926158214E-2</v>
      </c>
      <c r="AX216" s="21">
        <f>AX196-Baseline!AX196</f>
        <v>6.567384637387752E-2</v>
      </c>
      <c r="AY216" s="21">
        <f>AY196-Baseline!AY196</f>
        <v>6.7052445088606971E-2</v>
      </c>
      <c r="AZ216" s="21">
        <f>AZ196-Baseline!AZ196</f>
        <v>6.8463807661166998E-2</v>
      </c>
      <c r="BA216" s="21">
        <f>BA196-Baseline!BA196</f>
        <v>6.9908727895689582E-2</v>
      </c>
      <c r="BB216" s="21">
        <f>BB196-Baseline!BB196</f>
        <v>7.1384138091914462E-2</v>
      </c>
    </row>
    <row r="217" spans="1:54" outlineLevel="2">
      <c r="A217" s="478"/>
      <c r="B217" s="150" t="s">
        <v>295</v>
      </c>
      <c r="C217" s="19"/>
      <c r="D217" s="135"/>
      <c r="E217" s="21">
        <f>E197-Baseline!E197</f>
        <v>0</v>
      </c>
      <c r="F217" s="21">
        <f>F197-Baseline!F197</f>
        <v>0.19437991439613533</v>
      </c>
      <c r="G217" s="21">
        <f>G197-Baseline!G197</f>
        <v>0.38848738649676839</v>
      </c>
      <c r="H217" s="21">
        <f>H197-Baseline!H197</f>
        <v>0.58250675682486275</v>
      </c>
      <c r="I217" s="21">
        <f>I197-Baseline!I197</f>
        <v>0.77661940049534017</v>
      </c>
      <c r="J217" s="21">
        <f>J197-Baseline!J197</f>
        <v>0.97100390491736732</v>
      </c>
      <c r="K217" s="21">
        <f>K197-Baseline!K197</f>
        <v>0.96680124594955252</v>
      </c>
      <c r="L217" s="21">
        <f>L197-Baseline!L197</f>
        <v>0.96271573430865942</v>
      </c>
      <c r="M217" s="21">
        <f>M197-Baseline!M197</f>
        <v>0.95874503976014935</v>
      </c>
      <c r="N217" s="21">
        <f>N197-Baseline!N197</f>
        <v>0.95488687133320482</v>
      </c>
      <c r="O217" s="21">
        <f>O197-Baseline!O197</f>
        <v>0.95113900107868155</v>
      </c>
      <c r="P217" s="21">
        <f>P197-Baseline!P197</f>
        <v>0.94749924108863581</v>
      </c>
      <c r="Q217" s="21">
        <f>Q197-Baseline!Q197</f>
        <v>0.94396544271187821</v>
      </c>
      <c r="R217" s="21">
        <f>R197-Baseline!R197</f>
        <v>0.94053550754330928</v>
      </c>
      <c r="S217" s="21">
        <f>S197-Baseline!S197</f>
        <v>0.93720737615704053</v>
      </c>
      <c r="T217" s="21">
        <f>T197-Baseline!T197</f>
        <v>0.93397903497953827</v>
      </c>
      <c r="U217" s="21">
        <f>U197-Baseline!U197</f>
        <v>0.93084850305925926</v>
      </c>
      <c r="V217" s="21">
        <f>V197-Baseline!V197</f>
        <v>0.92781385352119106</v>
      </c>
      <c r="W217" s="21">
        <f>W197-Baseline!W197</f>
        <v>0.92487318588329437</v>
      </c>
      <c r="X217" s="21">
        <f>X197-Baseline!X197</f>
        <v>0.92202465412908285</v>
      </c>
      <c r="Y217" s="21">
        <f>Y197-Baseline!Y197</f>
        <v>0.91926643282843923</v>
      </c>
      <c r="Z217" s="21">
        <f>Z197-Baseline!Z197</f>
        <v>0.91659673629265015</v>
      </c>
      <c r="AA217" s="21">
        <f>AA197-Baseline!AA197</f>
        <v>0.91401383755408183</v>
      </c>
      <c r="AB217" s="21">
        <f>AB197-Baseline!AB197</f>
        <v>0.91151601363630341</v>
      </c>
      <c r="AC217" s="21">
        <f>AC197-Baseline!AC197</f>
        <v>0.90910160098439086</v>
      </c>
      <c r="AD217" s="21">
        <f>AD197-Baseline!AD197</f>
        <v>0.90676895783812572</v>
      </c>
      <c r="AE217" s="21">
        <f>AE197-Baseline!AE197</f>
        <v>0.90451647752406927</v>
      </c>
      <c r="AF217" s="21">
        <f>AF197-Baseline!AF197</f>
        <v>0.90234258540344925</v>
      </c>
      <c r="AG217" s="21">
        <f>AG197-Baseline!AG197</f>
        <v>0.90024575045290423</v>
      </c>
      <c r="AH217" s="21">
        <f>AH197-Baseline!AH197</f>
        <v>0.89822445229996184</v>
      </c>
      <c r="AI217" s="21">
        <f>AI197-Baseline!AI197</f>
        <v>0.89627722749454009</v>
      </c>
      <c r="AJ217" s="21">
        <f>AJ197-Baseline!AJ197</f>
        <v>0.89874437665911433</v>
      </c>
      <c r="AK217" s="21">
        <f>AK197-Baseline!AK197</f>
        <v>0.90128625365765114</v>
      </c>
      <c r="AL217" s="21">
        <f>AL197-Baseline!AL197</f>
        <v>0.90390246590132151</v>
      </c>
      <c r="AM217" s="21">
        <f>AM197-Baseline!AM197</f>
        <v>0.90659263108490951</v>
      </c>
      <c r="AN217" s="21">
        <f>AN197-Baseline!AN197</f>
        <v>0.90935638046487099</v>
      </c>
      <c r="AO217" s="21">
        <f>AO197-Baseline!AO197</f>
        <v>0.91219335354837927</v>
      </c>
      <c r="AP217" s="21">
        <f>AP197-Baseline!AP197</f>
        <v>0.91510320697486858</v>
      </c>
      <c r="AQ217" s="21">
        <f>AQ197-Baseline!AQ197</f>
        <v>0.91808560322948818</v>
      </c>
      <c r="AR217" s="21">
        <f>AR197-Baseline!AR197</f>
        <v>0.92114021336665797</v>
      </c>
      <c r="AS217" s="21">
        <f>AS197-Baseline!AS197</f>
        <v>0.92426673089013267</v>
      </c>
      <c r="AT217" s="21">
        <f>AT197-Baseline!AT197</f>
        <v>0.92746484308765709</v>
      </c>
      <c r="AU217" s="21">
        <f>AU197-Baseline!AU197</f>
        <v>0.93073426052102537</v>
      </c>
      <c r="AV217" s="21">
        <f>AV197-Baseline!AV197</f>
        <v>0.93407470120799463</v>
      </c>
      <c r="AW217" s="21">
        <f>AW197-Baseline!AW197</f>
        <v>0.93748588703554425</v>
      </c>
      <c r="AX217" s="21">
        <f>AX197-Baseline!AX197</f>
        <v>0.94096755640793717</v>
      </c>
      <c r="AY217" s="21">
        <f>AY197-Baseline!AY197</f>
        <v>0.94451945589829123</v>
      </c>
      <c r="AZ217" s="21">
        <f>AZ197-Baseline!AZ197</f>
        <v>0.94814134335459421</v>
      </c>
      <c r="BA217" s="21">
        <f>BA197-Baseline!BA197</f>
        <v>0.95183298494828339</v>
      </c>
      <c r="BB217" s="21">
        <f>BB197-Baseline!BB197</f>
        <v>0.95551136980339546</v>
      </c>
    </row>
    <row r="218" spans="1:54" outlineLevel="2">
      <c r="A218" s="479"/>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499</v>
      </c>
      <c r="B220" s="150" t="s">
        <v>500</v>
      </c>
      <c r="C220" s="19"/>
      <c r="D220" s="135" t="s">
        <v>391</v>
      </c>
      <c r="E220" s="21">
        <f>E200-Baseline!E200</f>
        <v>-0.13591057565569997</v>
      </c>
      <c r="F220" s="21">
        <f>F200-Baseline!F200</f>
        <v>-0.1736694599860229</v>
      </c>
      <c r="G220" s="21">
        <f>G200-Baseline!G200</f>
        <v>-0.1960316812186278</v>
      </c>
      <c r="H220" s="21">
        <f>H200-Baseline!H200</f>
        <v>-0.20803098074011928</v>
      </c>
      <c r="I220" s="21">
        <f>I200-Baseline!I200</f>
        <v>-0.2009437732798105</v>
      </c>
      <c r="J220" s="21">
        <f>J200-Baseline!J200</f>
        <v>-1.9317113088575866E-2</v>
      </c>
      <c r="K220" s="21">
        <f>K200-Baseline!K200</f>
        <v>0.33184438196657595</v>
      </c>
      <c r="L220" s="21">
        <f>L200-Baseline!L200</f>
        <v>0.6642163207800138</v>
      </c>
      <c r="M220" s="21">
        <f>M200-Baseline!M200</f>
        <v>0.97104865907630256</v>
      </c>
      <c r="N220" s="21">
        <f>N200-Baseline!N200</f>
        <v>1.2462058089697337</v>
      </c>
      <c r="O220" s="21">
        <f>O200-Baseline!O200</f>
        <v>1.5065880680782051</v>
      </c>
      <c r="P220" s="21">
        <f>P200-Baseline!P200</f>
        <v>1.7457382266066013</v>
      </c>
      <c r="Q220" s="21">
        <f>Q200-Baseline!Q200</f>
        <v>1.9649457611845875</v>
      </c>
      <c r="R220" s="21">
        <f>R200-Baseline!R200</f>
        <v>2.1724504391079407</v>
      </c>
      <c r="S220" s="21">
        <f>S200-Baseline!S200</f>
        <v>2.3552244583987587</v>
      </c>
      <c r="T220" s="21">
        <f>T200-Baseline!T200</f>
        <v>2.5215335382270254</v>
      </c>
      <c r="U220" s="21">
        <f>U200-Baseline!U200</f>
        <v>2.6724146288576236</v>
      </c>
      <c r="V220" s="21">
        <f>V200-Baseline!V200</f>
        <v>2.8152940444825063</v>
      </c>
      <c r="W220" s="21">
        <f>W200-Baseline!W200</f>
        <v>2.938075341032107</v>
      </c>
      <c r="X220" s="21">
        <f>X200-Baseline!X200</f>
        <v>3.0543986333075068</v>
      </c>
      <c r="Y220" s="21">
        <f>Y200-Baseline!Y200</f>
        <v>3.1526079283957102</v>
      </c>
      <c r="Z220" s="21">
        <f>Z200-Baseline!Z200</f>
        <v>3.2457239157305224</v>
      </c>
      <c r="AA220" s="21">
        <f>AA200-Baseline!AA200</f>
        <v>3.3283183657846571</v>
      </c>
      <c r="AB220" s="21">
        <f>AB200-Baseline!AB200</f>
        <v>3.4011006703750901</v>
      </c>
      <c r="AC220" s="21">
        <f>AC200-Baseline!AC200</f>
        <v>3.4634681702954673</v>
      </c>
      <c r="AD220" s="21">
        <f>AD200-Baseline!AD200</f>
        <v>3.4425464630909772</v>
      </c>
      <c r="AE220" s="21">
        <f>AE200-Baseline!AE200</f>
        <v>3.4222017743636926</v>
      </c>
      <c r="AF220" s="21">
        <f>AF200-Baseline!AF200</f>
        <v>3.4017333746195177</v>
      </c>
      <c r="AG220" s="21">
        <f>AG200-Baseline!AG200</f>
        <v>3.3812281629492098</v>
      </c>
      <c r="AH220" s="21">
        <f>AH200-Baseline!AH200</f>
        <v>3.3607836131543358</v>
      </c>
      <c r="AI220" s="21">
        <f>AI200-Baseline!AI200</f>
        <v>3.3405229245419719</v>
      </c>
      <c r="AJ220" s="21">
        <f>AJ200-Baseline!AJ200</f>
        <v>3.3363710892147687</v>
      </c>
      <c r="AK220" s="21">
        <f>AK200-Baseline!AK200</f>
        <v>3.3321915194763427</v>
      </c>
      <c r="AL220" s="21">
        <f>AL200-Baseline!AL200</f>
        <v>3.3280283376797968</v>
      </c>
      <c r="AM220" s="21">
        <f>AM200-Baseline!AM200</f>
        <v>3.3239054410220135</v>
      </c>
      <c r="AN220" s="21">
        <f>AN200-Baseline!AN200</f>
        <v>3.3198319444783522</v>
      </c>
      <c r="AO220" s="21">
        <f>AO200-Baseline!AO200</f>
        <v>3.3158106556139266</v>
      </c>
      <c r="AP220" s="21">
        <f>AP200-Baseline!AP200</f>
        <v>3.3118548414338065</v>
      </c>
      <c r="AQ220" s="21">
        <f>AQ200-Baseline!AQ200</f>
        <v>3.3079797031420952</v>
      </c>
      <c r="AR220" s="21">
        <f>AR200-Baseline!AR200</f>
        <v>3.3041957142011142</v>
      </c>
      <c r="AS220" s="21">
        <f>AS200-Baseline!AS200</f>
        <v>3.3005123389119646</v>
      </c>
      <c r="AT220" s="21">
        <f>AT200-Baseline!AT200</f>
        <v>3.2969397522152413</v>
      </c>
      <c r="AU220" s="21">
        <f>AU200-Baseline!AU200</f>
        <v>3.2934886941629493</v>
      </c>
      <c r="AV220" s="21">
        <f>AV200-Baseline!AV200</f>
        <v>3.2901691188018418</v>
      </c>
      <c r="AW220" s="21">
        <f>AW200-Baseline!AW200</f>
        <v>3.2869903619293481</v>
      </c>
      <c r="AX220" s="21">
        <f>AX200-Baseline!AX200</f>
        <v>3.2839616702220518</v>
      </c>
      <c r="AY220" s="21">
        <f>AY200-Baseline!AY200</f>
        <v>3.2810921395681838</v>
      </c>
      <c r="AZ220" s="21">
        <f>AZ200-Baseline!AZ200</f>
        <v>3.278390626527024</v>
      </c>
      <c r="BA220" s="21">
        <f>BA200-Baseline!BA200</f>
        <v>3.2758656872224918</v>
      </c>
      <c r="BB220" s="21">
        <f>BB200-Baseline!BB200</f>
        <v>3.2731555477079546</v>
      </c>
    </row>
    <row r="221" spans="1:54" outlineLevel="2">
      <c r="A221" s="478"/>
      <c r="B221" s="150" t="s">
        <v>501</v>
      </c>
      <c r="C221" s="19"/>
      <c r="D221" s="135" t="s">
        <v>391</v>
      </c>
      <c r="E221" s="21">
        <f>E201-Baseline!E201</f>
        <v>-0.13591057565570708</v>
      </c>
      <c r="F221" s="21">
        <f>F201-Baseline!F201</f>
        <v>-0.43465069210813922</v>
      </c>
      <c r="G221" s="21">
        <f>G201-Baseline!G201</f>
        <v>-0.71308605358206734</v>
      </c>
      <c r="H221" s="21">
        <f>H201-Baseline!H201</f>
        <v>-0.97606512458250094</v>
      </c>
      <c r="I221" s="21">
        <f>I201-Baseline!I201</f>
        <v>-1.2215243248881258</v>
      </c>
      <c r="J221" s="21">
        <f>J201-Baseline!J201</f>
        <v>-1.2900787679032319</v>
      </c>
      <c r="K221" s="21">
        <f>K201-Baseline!K201</f>
        <v>-0.92518882195746244</v>
      </c>
      <c r="L221" s="21">
        <f>L201-Baseline!L201</f>
        <v>-0.58686779543992884</v>
      </c>
      <c r="M221" s="21">
        <f>M201-Baseline!M201</f>
        <v>-0.2735507214455879</v>
      </c>
      <c r="N221" s="21">
        <f>N201-Baseline!N201</f>
        <v>1.6245831253684173E-2</v>
      </c>
      <c r="O221" s="21">
        <f>O201-Baseline!O201</f>
        <v>0.2839277117729182</v>
      </c>
      <c r="P221" s="21">
        <f>P201-Baseline!P201</f>
        <v>0.53082707783631733</v>
      </c>
      <c r="Q221" s="21">
        <f>Q201-Baseline!Q201</f>
        <v>0.75820571475951937</v>
      </c>
      <c r="R221" s="21">
        <f>R201-Baseline!R201</f>
        <v>0.9672587111521409</v>
      </c>
      <c r="S221" s="21">
        <f>S201-Baseline!S201</f>
        <v>1.1588488723030075</v>
      </c>
      <c r="T221" s="21">
        <f>T201-Baseline!T201</f>
        <v>1.3343193827800981</v>
      </c>
      <c r="U221" s="21">
        <f>U201-Baseline!U201</f>
        <v>1.4946838346588081</v>
      </c>
      <c r="V221" s="21">
        <f>V201-Baseline!V201</f>
        <v>1.6409011119806287</v>
      </c>
      <c r="W221" s="21">
        <f>W201-Baseline!W201</f>
        <v>1.7738781840463602</v>
      </c>
      <c r="X221" s="21">
        <f>X201-Baseline!X201</f>
        <v>1.8944726934759153</v>
      </c>
      <c r="Y221" s="21">
        <f>Y201-Baseline!Y201</f>
        <v>2.0034953269277516</v>
      </c>
      <c r="Z221" s="21">
        <f>Z201-Baseline!Z201</f>
        <v>2.1017121695844736</v>
      </c>
      <c r="AA221" s="21">
        <f>AA201-Baseline!AA201</f>
        <v>2.1898470546494764</v>
      </c>
      <c r="AB221" s="21">
        <f>AB201-Baseline!AB201</f>
        <v>2.2685835491547657</v>
      </c>
      <c r="AC221" s="21">
        <f>AC201-Baseline!AC201</f>
        <v>2.3378445677961892</v>
      </c>
      <c r="AD221" s="21">
        <f>AD201-Baseline!AD201</f>
        <v>2.3237580735014589</v>
      </c>
      <c r="AE221" s="21">
        <f>AE201-Baseline!AE201</f>
        <v>2.309876354863853</v>
      </c>
      <c r="AF221" s="21">
        <f>AF201-Baseline!AF201</f>
        <v>2.296150455431345</v>
      </c>
      <c r="AG221" s="21">
        <f>AG201-Baseline!AG201</f>
        <v>2.2825566023651156</v>
      </c>
      <c r="AH221" s="21">
        <f>AH201-Baseline!AH201</f>
        <v>2.2691023108315704</v>
      </c>
      <c r="AI221" s="21">
        <f>AI201-Baseline!AI201</f>
        <v>2.255837402385108</v>
      </c>
      <c r="AJ221" s="21">
        <f>AJ201-Baseline!AJ201</f>
        <v>2.2534962285669842</v>
      </c>
      <c r="AK221" s="21">
        <f>AK201-Baseline!AK201</f>
        <v>2.2512466168232059</v>
      </c>
      <c r="AL221" s="21">
        <f>AL201-Baseline!AL201</f>
        <v>2.2490962687010807</v>
      </c>
      <c r="AM221" s="21">
        <f>AM201-Baseline!AM201</f>
        <v>2.2470542642716147</v>
      </c>
      <c r="AN221" s="21">
        <f>AN201-Baseline!AN201</f>
        <v>2.2451267460213309</v>
      </c>
      <c r="AO221" s="21">
        <f>AO201-Baseline!AO201</f>
        <v>2.2433162297299027</v>
      </c>
      <c r="AP221" s="21">
        <f>AP201-Baseline!AP201</f>
        <v>2.2416281618125105</v>
      </c>
      <c r="AQ221" s="21">
        <f>AQ201-Baseline!AQ201</f>
        <v>2.2400681230718682</v>
      </c>
      <c r="AR221" s="21">
        <f>AR201-Baseline!AR201</f>
        <v>2.2386411144242366</v>
      </c>
      <c r="AS221" s="21">
        <f>AS201-Baseline!AS201</f>
        <v>2.2373515981523902</v>
      </c>
      <c r="AT221" s="21">
        <f>AT201-Baseline!AT201</f>
        <v>2.2362040199028037</v>
      </c>
      <c r="AU221" s="21">
        <f>AU201-Baseline!AU201</f>
        <v>2.2352030172655226</v>
      </c>
      <c r="AV221" s="21">
        <f>AV201-Baseline!AV201</f>
        <v>2.2343529898645862</v>
      </c>
      <c r="AW221" s="21">
        <f>AW201-Baseline!AW201</f>
        <v>2.2336581852331534</v>
      </c>
      <c r="AX221" s="21">
        <f>AX201-Baseline!AX201</f>
        <v>2.2331227497697093</v>
      </c>
      <c r="AY221" s="21">
        <f>AY201-Baseline!AY201</f>
        <v>2.2327507359785166</v>
      </c>
      <c r="AZ221" s="21">
        <f>AZ201-Baseline!AZ201</f>
        <v>2.2325461392694201</v>
      </c>
      <c r="BA221" s="21">
        <f>BA201-Baseline!BA201</f>
        <v>2.2325128528213014</v>
      </c>
      <c r="BB221" s="21">
        <f>BB201-Baseline!BB201</f>
        <v>2.2324158994475773</v>
      </c>
    </row>
    <row r="222" spans="1:54" outlineLevel="2">
      <c r="A222" s="479"/>
      <c r="B222" s="150" t="s">
        <v>502</v>
      </c>
      <c r="C222" s="19"/>
      <c r="D222" s="135" t="s">
        <v>391</v>
      </c>
      <c r="E222" s="21">
        <f>E202-Baseline!E202</f>
        <v>-0.13591057565569997</v>
      </c>
      <c r="F222" s="21">
        <f>F202-Baseline!F202</f>
        <v>8.6329658231647954E-2</v>
      </c>
      <c r="G222" s="21">
        <f>G202-Baseline!G202</f>
        <v>0.32160701637018008</v>
      </c>
      <c r="H222" s="21">
        <f>H202-Baseline!H202</f>
        <v>0.56523049904871669</v>
      </c>
      <c r="I222" s="21">
        <f>I202-Baseline!I202</f>
        <v>0.81942056050588974</v>
      </c>
      <c r="J222" s="21">
        <f>J202-Baseline!J202</f>
        <v>1.243718387224618</v>
      </c>
      <c r="K222" s="21">
        <f>K202-Baseline!K202</f>
        <v>1.5914846753784957</v>
      </c>
      <c r="L222" s="21">
        <f>L202-Baseline!L202</f>
        <v>1.912941699269112</v>
      </c>
      <c r="M222" s="21">
        <f>M202-Baseline!M202</f>
        <v>2.2096538097739185</v>
      </c>
      <c r="N222" s="21">
        <f>N202-Baseline!N202</f>
        <v>2.4831038674766432</v>
      </c>
      <c r="O222" s="21">
        <f>O202-Baseline!O202</f>
        <v>2.7346971828314466</v>
      </c>
      <c r="P222" s="21">
        <f>P202-Baseline!P202</f>
        <v>2.965765416284512</v>
      </c>
      <c r="Q222" s="21">
        <f>Q202-Baseline!Q202</f>
        <v>3.1775698801046346</v>
      </c>
      <c r="R222" s="21">
        <f>R202-Baseline!R202</f>
        <v>3.3713052458751775</v>
      </c>
      <c r="S222" s="21">
        <f>S202-Baseline!S202</f>
        <v>3.5472964071640689</v>
      </c>
      <c r="T222" s="21">
        <f>T202-Baseline!T202</f>
        <v>3.70743049692976</v>
      </c>
      <c r="U222" s="21">
        <f>U202-Baseline!U202</f>
        <v>3.8527206211689844</v>
      </c>
      <c r="V222" s="21">
        <f>V202-Baseline!V202</f>
        <v>3.9841252120959965</v>
      </c>
      <c r="W222" s="21">
        <f>W202-Baseline!W202</f>
        <v>4.1025508290760442</v>
      </c>
      <c r="X222" s="21">
        <f>X202-Baseline!X202</f>
        <v>4.2088547460476065</v>
      </c>
      <c r="Y222" s="21">
        <f>Y202-Baseline!Y202</f>
        <v>4.303847311305212</v>
      </c>
      <c r="Z222" s="21">
        <f>Z202-Baseline!Z202</f>
        <v>4.388294319188887</v>
      </c>
      <c r="AA222" s="21">
        <f>AA202-Baseline!AA202</f>
        <v>4.462919341961161</v>
      </c>
      <c r="AB222" s="21">
        <f>AB202-Baseline!AB202</f>
        <v>4.5284057390774279</v>
      </c>
      <c r="AC222" s="21">
        <f>AC202-Baseline!AC202</f>
        <v>4.583231414859533</v>
      </c>
      <c r="AD222" s="21">
        <f>AD202-Baseline!AD202</f>
        <v>4.5548044295099288</v>
      </c>
      <c r="AE222" s="21">
        <f>AE202-Baseline!AE202</f>
        <v>4.5265379828160164</v>
      </c>
      <c r="AF222" s="21">
        <f>AF202-Baseline!AF202</f>
        <v>4.4982938180655978</v>
      </c>
      <c r="AG222" s="21">
        <f>AG202-Baseline!AG202</f>
        <v>4.4700090749629418</v>
      </c>
      <c r="AH222" s="21">
        <f>AH202-Baseline!AH202</f>
        <v>4.4417144638817128</v>
      </c>
      <c r="AI222" s="21">
        <f>AI202-Baseline!AI202</f>
        <v>4.413567389135121</v>
      </c>
      <c r="AJ222" s="21">
        <f>AJ202-Baseline!AJ202</f>
        <v>4.4066767624507328</v>
      </c>
      <c r="AK222" s="21">
        <f>AK202-Baseline!AK202</f>
        <v>4.3997173524017121</v>
      </c>
      <c r="AL222" s="21">
        <f>AL202-Baseline!AL202</f>
        <v>4.3927146947450666</v>
      </c>
      <c r="AM222" s="21">
        <f>AM202-Baseline!AM202</f>
        <v>4.3856983947100616</v>
      </c>
      <c r="AN222" s="21">
        <f>AN202-Baseline!AN202</f>
        <v>4.3786891479689309</v>
      </c>
      <c r="AO222" s="21">
        <f>AO202-Baseline!AO202</f>
        <v>4.3716966119862022</v>
      </c>
      <c r="AP222" s="21">
        <f>AP202-Baseline!AP202</f>
        <v>4.3647391190720413</v>
      </c>
      <c r="AQ222" s="21">
        <f>AQ202-Baseline!AQ202</f>
        <v>4.3578354469067051</v>
      </c>
      <c r="AR222" s="21">
        <f>AR202-Baseline!AR202</f>
        <v>4.3510023635094441</v>
      </c>
      <c r="AS222" s="21">
        <f>AS202-Baseline!AS202</f>
        <v>4.3442550137442772</v>
      </c>
      <c r="AT222" s="21">
        <f>AT202-Baseline!AT202</f>
        <v>4.3376083959393767</v>
      </c>
      <c r="AU222" s="21">
        <f>AU202-Baseline!AU202</f>
        <v>4.3310779343132779</v>
      </c>
      <c r="AV222" s="21">
        <f>AV202-Baseline!AV202</f>
        <v>4.3246783024667756</v>
      </c>
      <c r="AW222" s="21">
        <f>AW202-Baseline!AW202</f>
        <v>4.3184235493394887</v>
      </c>
      <c r="AX222" s="21">
        <f>AX202-Baseline!AX202</f>
        <v>4.312327353290236</v>
      </c>
      <c r="AY222" s="21">
        <f>AY202-Baseline!AY202</f>
        <v>4.3064030674404989</v>
      </c>
      <c r="AZ222" s="21">
        <f>AZ202-Baseline!AZ202</f>
        <v>4.3006637120182631</v>
      </c>
      <c r="BA222" s="21">
        <f>BA202-Baseline!BA202</f>
        <v>4.2951218990454798</v>
      </c>
      <c r="BB222" s="21">
        <f>BB202-Baseline!BB202</f>
        <v>4.2892915560883296</v>
      </c>
    </row>
    <row r="223" spans="1:54" outlineLevel="2">
      <c r="B223" s="19"/>
      <c r="C223" s="19"/>
      <c r="D223" s="19"/>
      <c r="E223" s="15"/>
    </row>
    <row r="224" spans="1:54" outlineLevel="2">
      <c r="A224" s="477" t="s">
        <v>503</v>
      </c>
      <c r="B224" s="150" t="s">
        <v>500</v>
      </c>
      <c r="C224" s="19"/>
      <c r="D224" s="135" t="s">
        <v>391</v>
      </c>
      <c r="E224" s="21">
        <f>E204-Baseline!E204</f>
        <v>-0.13591057565569997</v>
      </c>
      <c r="F224" s="21">
        <f>F204-Baseline!F204</f>
        <v>-0.30958003564172998</v>
      </c>
      <c r="G224" s="21">
        <f>G204-Baseline!G204</f>
        <v>-0.50561171686035777</v>
      </c>
      <c r="H224" s="21">
        <f>H204-Baseline!H204</f>
        <v>-0.71364269760047705</v>
      </c>
      <c r="I224" s="21">
        <f>I204-Baseline!I204</f>
        <v>-0.91458647088029466</v>
      </c>
      <c r="J224" s="21">
        <f>J204-Baseline!J204</f>
        <v>-0.93390358396888473</v>
      </c>
      <c r="K224" s="21">
        <f>K204-Baseline!K204</f>
        <v>-0.60205920200229457</v>
      </c>
      <c r="L224" s="21">
        <f>L204-Baseline!L204</f>
        <v>6.2157118777690812E-2</v>
      </c>
      <c r="M224" s="21">
        <f>M204-Baseline!M204</f>
        <v>1.0332057778539365</v>
      </c>
      <c r="N224" s="21">
        <f>N204-Baseline!N204</f>
        <v>2.2794115868236986</v>
      </c>
      <c r="O224" s="21">
        <f>O204-Baseline!O204</f>
        <v>3.7859996549019002</v>
      </c>
      <c r="P224" s="21">
        <f>P204-Baseline!P204</f>
        <v>5.5317378815084908</v>
      </c>
      <c r="Q224" s="21">
        <f>Q204-Baseline!Q204</f>
        <v>7.4966836426930854</v>
      </c>
      <c r="R224" s="21">
        <f>R204-Baseline!R204</f>
        <v>9.669134081801019</v>
      </c>
      <c r="S224" s="21">
        <f>S204-Baseline!S204</f>
        <v>12.024358540199785</v>
      </c>
      <c r="T224" s="21">
        <f>T204-Baseline!T204</f>
        <v>14.545892078426732</v>
      </c>
      <c r="U224" s="21">
        <f>U204-Baseline!U204</f>
        <v>17.218306707284341</v>
      </c>
      <c r="V224" s="21">
        <f>V204-Baseline!V204</f>
        <v>20.033600751766812</v>
      </c>
      <c r="W224" s="21">
        <f>W204-Baseline!W204</f>
        <v>22.97167609279893</v>
      </c>
      <c r="X224" s="21">
        <f>X204-Baseline!X204</f>
        <v>26.026074726106458</v>
      </c>
      <c r="Y224" s="21">
        <f>Y204-Baseline!Y204</f>
        <v>29.178682654502154</v>
      </c>
      <c r="Z224" s="21">
        <f>Z204-Baseline!Z204</f>
        <v>32.424406570232577</v>
      </c>
      <c r="AA224" s="21">
        <f>AA204-Baseline!AA204</f>
        <v>35.752724936017216</v>
      </c>
      <c r="AB224" s="21">
        <f>AB204-Baseline!AB204</f>
        <v>39.153825606392274</v>
      </c>
      <c r="AC224" s="21">
        <f>AC204-Baseline!AC204</f>
        <v>42.617293776687688</v>
      </c>
      <c r="AD224" s="21">
        <f>AD204-Baseline!AD204</f>
        <v>46.059840239778623</v>
      </c>
      <c r="AE224" s="21">
        <f>AE204-Baseline!AE204</f>
        <v>49.48204201414228</v>
      </c>
      <c r="AF224" s="21">
        <f>AF204-Baseline!AF204</f>
        <v>52.883775388761819</v>
      </c>
      <c r="AG224" s="21">
        <f>AG204-Baseline!AG204</f>
        <v>56.265003551711061</v>
      </c>
      <c r="AH224" s="21">
        <f>AH204-Baseline!AH204</f>
        <v>59.625787164865415</v>
      </c>
      <c r="AI224" s="21">
        <f>AI204-Baseline!AI204</f>
        <v>62.96631008940733</v>
      </c>
      <c r="AJ224" s="21">
        <f>AJ204-Baseline!AJ204</f>
        <v>66.302681178622038</v>
      </c>
      <c r="AK224" s="21">
        <f>AK204-Baseline!AK204</f>
        <v>69.63487269809832</v>
      </c>
      <c r="AL224" s="21">
        <f>AL204-Baseline!AL204</f>
        <v>72.962901035778259</v>
      </c>
      <c r="AM224" s="21">
        <f>AM204-Baseline!AM204</f>
        <v>76.28680647680028</v>
      </c>
      <c r="AN224" s="21">
        <f>AN204-Baseline!AN204</f>
        <v>79.606638421278603</v>
      </c>
      <c r="AO224" s="21">
        <f>AO204-Baseline!AO204</f>
        <v>82.922449076892462</v>
      </c>
      <c r="AP224" s="21">
        <f>AP204-Baseline!AP204</f>
        <v>86.234303918326304</v>
      </c>
      <c r="AQ224" s="21">
        <f>AQ204-Baseline!AQ204</f>
        <v>89.542283621468414</v>
      </c>
      <c r="AR224" s="21">
        <f>AR204-Baseline!AR204</f>
        <v>92.846479335669528</v>
      </c>
      <c r="AS224" s="21">
        <f>AS204-Baseline!AS204</f>
        <v>96.146991674581614</v>
      </c>
      <c r="AT224" s="21">
        <f>AT204-Baseline!AT204</f>
        <v>99.44393142679678</v>
      </c>
      <c r="AU224" s="21">
        <f>AU204-Baseline!AU204</f>
        <v>102.73742012095954</v>
      </c>
      <c r="AV224" s="21">
        <f>AV204-Baseline!AV204</f>
        <v>106.02758923976126</v>
      </c>
      <c r="AW224" s="21">
        <f>AW204-Baseline!AW204</f>
        <v>109.31457960169064</v>
      </c>
      <c r="AX224" s="21">
        <f>AX204-Baseline!AX204</f>
        <v>112.59854127191284</v>
      </c>
      <c r="AY224" s="21">
        <f>AY204-Baseline!AY204</f>
        <v>115.87963341148111</v>
      </c>
      <c r="AZ224" s="21">
        <f>AZ204-Baseline!AZ204</f>
        <v>119.15802403800808</v>
      </c>
      <c r="BA224" s="21">
        <f>BA204-Baseline!BA204</f>
        <v>122.43388972523076</v>
      </c>
      <c r="BB224" s="21">
        <f>BB204-Baseline!BB204</f>
        <v>125.70704527293879</v>
      </c>
    </row>
    <row r="225" spans="1:54" outlineLevel="2">
      <c r="A225" s="478"/>
      <c r="B225" s="150" t="s">
        <v>501</v>
      </c>
      <c r="C225" s="19"/>
      <c r="D225" s="135" t="s">
        <v>391</v>
      </c>
      <c r="E225" s="21">
        <f>E205-Baseline!E205</f>
        <v>-0.13591057565570708</v>
      </c>
      <c r="F225" s="21">
        <f>F205-Baseline!F205</f>
        <v>-0.57056126776384275</v>
      </c>
      <c r="G225" s="21">
        <f>G205-Baseline!G205</f>
        <v>-1.2836473213459101</v>
      </c>
      <c r="H225" s="21">
        <f>H205-Baseline!H205</f>
        <v>-2.2597124459284146</v>
      </c>
      <c r="I225" s="21">
        <f>I205-Baseline!I205</f>
        <v>-3.4812367708165368</v>
      </c>
      <c r="J225" s="21">
        <f>J205-Baseline!J205</f>
        <v>-4.7713155387197617</v>
      </c>
      <c r="K225" s="21">
        <f>K205-Baseline!K205</f>
        <v>-5.6965043606772383</v>
      </c>
      <c r="L225" s="21">
        <f>L205-Baseline!L205</f>
        <v>-6.2833721561171672</v>
      </c>
      <c r="M225" s="21">
        <f>M205-Baseline!M205</f>
        <v>-6.556922877562755</v>
      </c>
      <c r="N225" s="21">
        <f>N205-Baseline!N205</f>
        <v>-6.5406770463090993</v>
      </c>
      <c r="O225" s="21">
        <f>O205-Baseline!O205</f>
        <v>-6.2567493345361527</v>
      </c>
      <c r="P225" s="21">
        <f>P205-Baseline!P205</f>
        <v>-5.7259222566997892</v>
      </c>
      <c r="Q225" s="21">
        <f>Q205-Baseline!Q205</f>
        <v>-4.9677165419402627</v>
      </c>
      <c r="R225" s="21">
        <f>R205-Baseline!R205</f>
        <v>-4.0004578307880934</v>
      </c>
      <c r="S225" s="21">
        <f>S205-Baseline!S205</f>
        <v>-2.8416089584850965</v>
      </c>
      <c r="T225" s="21">
        <f>T205-Baseline!T205</f>
        <v>-1.5072895757049878</v>
      </c>
      <c r="U225" s="21">
        <f>U205-Baseline!U205</f>
        <v>-1.2605741046172625E-2</v>
      </c>
      <c r="V225" s="21">
        <f>V205-Baseline!V205</f>
        <v>1.6282953709344952</v>
      </c>
      <c r="W225" s="21">
        <f>W205-Baseline!W205</f>
        <v>3.4021735549808341</v>
      </c>
      <c r="X225" s="21">
        <f>X205-Baseline!X205</f>
        <v>5.2966462484567387</v>
      </c>
      <c r="Y225" s="21">
        <f>Y205-Baseline!Y205</f>
        <v>7.3001415753844867</v>
      </c>
      <c r="Z225" s="21">
        <f>Z205-Baseline!Z205</f>
        <v>9.4018537449690029</v>
      </c>
      <c r="AA225" s="21">
        <f>AA205-Baseline!AA205</f>
        <v>11.591700799618479</v>
      </c>
      <c r="AB225" s="21">
        <f>AB205-Baseline!AB205</f>
        <v>13.860284348773234</v>
      </c>
      <c r="AC225" s="21">
        <f>AC205-Baseline!AC205</f>
        <v>16.198128916569431</v>
      </c>
      <c r="AD225" s="21">
        <f>AD205-Baseline!AD205</f>
        <v>18.521886990070811</v>
      </c>
      <c r="AE225" s="21">
        <f>AE205-Baseline!AE205</f>
        <v>20.831763344934643</v>
      </c>
      <c r="AF225" s="21">
        <f>AF205-Baseline!AF205</f>
        <v>23.127913800365945</v>
      </c>
      <c r="AG225" s="21">
        <f>AG205-Baseline!AG205</f>
        <v>25.410470402731107</v>
      </c>
      <c r="AH225" s="21">
        <f>AH205-Baseline!AH205</f>
        <v>27.67957271356272</v>
      </c>
      <c r="AI225" s="21">
        <f>AI205-Baseline!AI205</f>
        <v>29.935410115947889</v>
      </c>
      <c r="AJ225" s="21">
        <f>AJ205-Baseline!AJ205</f>
        <v>32.188906344514862</v>
      </c>
      <c r="AK225" s="21">
        <f>AK205-Baseline!AK205</f>
        <v>34.440152961338072</v>
      </c>
      <c r="AL225" s="21">
        <f>AL205-Baseline!AL205</f>
        <v>36.689249230039081</v>
      </c>
      <c r="AM225" s="21">
        <f>AM205-Baseline!AM205</f>
        <v>38.936303494310778</v>
      </c>
      <c r="AN225" s="21">
        <f>AN205-Baseline!AN205</f>
        <v>41.181430240332134</v>
      </c>
      <c r="AO225" s="21">
        <f>AO205-Baseline!AO205</f>
        <v>43.424746470062018</v>
      </c>
      <c r="AP225" s="21">
        <f>AP205-Baseline!AP205</f>
        <v>45.666374631874532</v>
      </c>
      <c r="AQ225" s="21">
        <f>AQ205-Baseline!AQ205</f>
        <v>47.906442754946397</v>
      </c>
      <c r="AR225" s="21">
        <f>AR205-Baseline!AR205</f>
        <v>50.145083869370637</v>
      </c>
      <c r="AS225" s="21">
        <f>AS205-Baseline!AS205</f>
        <v>52.38243546752301</v>
      </c>
      <c r="AT225" s="21">
        <f>AT205-Baseline!AT205</f>
        <v>54.618639487425753</v>
      </c>
      <c r="AU225" s="21">
        <f>AU205-Baseline!AU205</f>
        <v>56.853842504691215</v>
      </c>
      <c r="AV225" s="21">
        <f>AV205-Baseline!AV205</f>
        <v>59.088195494555748</v>
      </c>
      <c r="AW225" s="21">
        <f>AW205-Baseline!AW205</f>
        <v>61.321853679788887</v>
      </c>
      <c r="AX225" s="21">
        <f>AX205-Baseline!AX205</f>
        <v>63.554976429558565</v>
      </c>
      <c r="AY225" s="21">
        <f>AY205-Baseline!AY205</f>
        <v>65.787727165537035</v>
      </c>
      <c r="AZ225" s="21">
        <f>AZ205-Baseline!AZ205</f>
        <v>68.020273304806437</v>
      </c>
      <c r="BA225" s="21">
        <f>BA205-Baseline!BA205</f>
        <v>70.252786157627725</v>
      </c>
      <c r="BB225" s="21">
        <f>BB205-Baseline!BB205</f>
        <v>72.485202057075185</v>
      </c>
    </row>
    <row r="226" spans="1:54" outlineLevel="2">
      <c r="A226" s="479"/>
      <c r="B226" s="150" t="s">
        <v>502</v>
      </c>
      <c r="C226" s="19"/>
      <c r="D226" s="135" t="s">
        <v>391</v>
      </c>
      <c r="E226" s="21">
        <f>E206-Baseline!E206</f>
        <v>-0.13591057565569997</v>
      </c>
      <c r="F226" s="21">
        <f>F206-Baseline!F206</f>
        <v>-4.9580917424052018E-2</v>
      </c>
      <c r="G226" s="21">
        <f>G206-Baseline!G206</f>
        <v>0.27202609894612806</v>
      </c>
      <c r="H226" s="21">
        <f>H206-Baseline!H206</f>
        <v>0.83725659799483765</v>
      </c>
      <c r="I226" s="21">
        <f>I206-Baseline!I206</f>
        <v>1.6566771585007132</v>
      </c>
      <c r="J226" s="21">
        <f>J206-Baseline!J206</f>
        <v>2.9003955457253028</v>
      </c>
      <c r="K226" s="21">
        <f>K206-Baseline!K206</f>
        <v>4.4918802211038269</v>
      </c>
      <c r="L226" s="21">
        <f>L206-Baseline!L206</f>
        <v>6.4048219203729673</v>
      </c>
      <c r="M226" s="21">
        <f>M206-Baseline!M206</f>
        <v>8.6144757301468644</v>
      </c>
      <c r="N226" s="21">
        <f>N206-Baseline!N206</f>
        <v>11.097579597623508</v>
      </c>
      <c r="O226" s="21">
        <f>O206-Baseline!O206</f>
        <v>13.832276780455004</v>
      </c>
      <c r="P226" s="21">
        <f>P206-Baseline!P206</f>
        <v>16.798042196739516</v>
      </c>
      <c r="Q226" s="21">
        <f>Q206-Baseline!Q206</f>
        <v>19.975612076844186</v>
      </c>
      <c r="R226" s="21">
        <f>R206-Baseline!R206</f>
        <v>23.346917322719378</v>
      </c>
      <c r="S226" s="21">
        <f>S206-Baseline!S206</f>
        <v>26.894213729883404</v>
      </c>
      <c r="T226" s="21">
        <f>T206-Baseline!T206</f>
        <v>30.601644226813164</v>
      </c>
      <c r="U226" s="21">
        <f>U206-Baseline!U206</f>
        <v>34.45436484798222</v>
      </c>
      <c r="V226" s="21">
        <f>V206-Baseline!V206</f>
        <v>38.438490060078266</v>
      </c>
      <c r="W226" s="21">
        <f>W206-Baseline!W206</f>
        <v>42.541040889154374</v>
      </c>
      <c r="X226" s="21">
        <f>X206-Baseline!X206</f>
        <v>46.749895635201938</v>
      </c>
      <c r="Y226" s="21">
        <f>Y206-Baseline!Y206</f>
        <v>51.0537429465071</v>
      </c>
      <c r="Z226" s="21">
        <f>Z206-Baseline!Z206</f>
        <v>55.442037265695944</v>
      </c>
      <c r="AA226" s="21">
        <f>AA206-Baseline!AA206</f>
        <v>59.904956607657027</v>
      </c>
      <c r="AB226" s="21">
        <f>AB206-Baseline!AB206</f>
        <v>64.433362346734498</v>
      </c>
      <c r="AC226" s="21">
        <f>AC206-Baseline!AC206</f>
        <v>69.016593761593867</v>
      </c>
      <c r="AD226" s="21">
        <f>AD206-Baseline!AD206</f>
        <v>73.571398191103754</v>
      </c>
      <c r="AE226" s="21">
        <f>AE206-Baseline!AE206</f>
        <v>78.097936173919834</v>
      </c>
      <c r="AF226" s="21">
        <f>AF206-Baseline!AF206</f>
        <v>82.59622999198541</v>
      </c>
      <c r="AG226" s="21">
        <f>AG206-Baseline!AG206</f>
        <v>87.066239066948356</v>
      </c>
      <c r="AH226" s="21">
        <f>AH206-Baseline!AH206</f>
        <v>91.507953530830036</v>
      </c>
      <c r="AI226" s="21">
        <f>AI206-Baseline!AI206</f>
        <v>95.921520919965133</v>
      </c>
      <c r="AJ226" s="21">
        <f>AJ206-Baseline!AJ206</f>
        <v>100.32819768241598</v>
      </c>
      <c r="AK226" s="21">
        <f>AK206-Baseline!AK206</f>
        <v>104.7279150348179</v>
      </c>
      <c r="AL226" s="21">
        <f>AL206-Baseline!AL206</f>
        <v>109.12062972956301</v>
      </c>
      <c r="AM226" s="21">
        <f>AM206-Baseline!AM206</f>
        <v>113.50632812427307</v>
      </c>
      <c r="AN226" s="21">
        <f>AN206-Baseline!AN206</f>
        <v>117.88501727224207</v>
      </c>
      <c r="AO226" s="21">
        <f>AO206-Baseline!AO206</f>
        <v>122.25671388422825</v>
      </c>
      <c r="AP226" s="21">
        <f>AP206-Baseline!AP206</f>
        <v>126.6214530033003</v>
      </c>
      <c r="AQ226" s="21">
        <f>AQ206-Baseline!AQ206</f>
        <v>130.97928845020692</v>
      </c>
      <c r="AR226" s="21">
        <f>AR206-Baseline!AR206</f>
        <v>135.33029081371637</v>
      </c>
      <c r="AS226" s="21">
        <f>AS206-Baseline!AS206</f>
        <v>139.67454582746063</v>
      </c>
      <c r="AT226" s="21">
        <f>AT206-Baseline!AT206</f>
        <v>144.0121542234001</v>
      </c>
      <c r="AU226" s="21">
        <f>AU206-Baseline!AU206</f>
        <v>148.34323215771337</v>
      </c>
      <c r="AV226" s="21">
        <f>AV206-Baseline!AV206</f>
        <v>152.66791046018034</v>
      </c>
      <c r="AW226" s="21">
        <f>AW206-Baseline!AW206</f>
        <v>156.98633400951985</v>
      </c>
      <c r="AX226" s="21">
        <f>AX206-Baseline!AX206</f>
        <v>161.29866136281021</v>
      </c>
      <c r="AY226" s="21">
        <f>AY206-Baseline!AY206</f>
        <v>165.60506443025065</v>
      </c>
      <c r="AZ226" s="21">
        <f>AZ206-Baseline!AZ206</f>
        <v>169.90572814226903</v>
      </c>
      <c r="BA226" s="21">
        <f>BA206-Baseline!BA206</f>
        <v>174.20085004131442</v>
      </c>
      <c r="BB226" s="21">
        <f>BB206-Baseline!BB206</f>
        <v>178.49014159740273</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19:B19"/>
    <mergeCell ref="I2:U2"/>
    <mergeCell ref="I3:N4"/>
    <mergeCell ref="P3:U4"/>
    <mergeCell ref="I5:N18"/>
    <mergeCell ref="P5:U18"/>
    <mergeCell ref="I20:N20"/>
    <mergeCell ref="P20:U20"/>
    <mergeCell ref="I21:N45"/>
    <mergeCell ref="P21:U45"/>
    <mergeCell ref="B23:G23"/>
    <mergeCell ref="D30:G30"/>
    <mergeCell ref="A66:A71"/>
    <mergeCell ref="E51:I51"/>
    <mergeCell ref="J51:N51"/>
    <mergeCell ref="O51:S51"/>
    <mergeCell ref="T51:X51"/>
    <mergeCell ref="AI51:AM51"/>
    <mergeCell ref="AN51:AR51"/>
    <mergeCell ref="AS51:AW51"/>
    <mergeCell ref="AX51:BB51"/>
    <mergeCell ref="A54:A64"/>
    <mergeCell ref="Y51:AC51"/>
    <mergeCell ref="AD51:AH51"/>
    <mergeCell ref="A220:A222"/>
    <mergeCell ref="A224:A226"/>
    <mergeCell ref="A190:A198"/>
    <mergeCell ref="A200:A202"/>
    <mergeCell ref="A75:A77"/>
    <mergeCell ref="A143:A154"/>
    <mergeCell ref="A158:A169"/>
    <mergeCell ref="A172:A174"/>
    <mergeCell ref="A176:A178"/>
    <mergeCell ref="A186:A187"/>
    <mergeCell ref="A204:A206"/>
    <mergeCell ref="A210:A218"/>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CD704215-E36C-4DED-BCA4-51246E77EBFA}">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C58:C63</xm:sqref>
        </x14:dataValidation>
        <x14:dataValidation type="list" allowBlank="1" showInputMessage="1" showErrorMessage="1" xr:uid="{4450C4CF-1C4E-4CD2-9CD7-0DD9FDBAAE6A}">
          <x14:formula1>
            <xm:f>'Fixed Data'!$A$55:$A$78</xm:f>
          </x14:formula1>
          <xm:sqref>B58:B63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7"/>
  <sheetViews>
    <sheetView topLeftCell="B4" workbookViewId="0">
      <selection activeCell="L8" sqref="L8:P9"/>
    </sheetView>
  </sheetViews>
  <sheetFormatPr defaultRowHeight="13.5"/>
  <cols>
    <col min="1" max="1" width="22" customWidth="1"/>
  </cols>
  <sheetData>
    <row r="1" spans="1:19">
      <c r="A1" s="4" t="s">
        <v>509</v>
      </c>
    </row>
    <row r="2" spans="1:19">
      <c r="A2" s="475" t="s">
        <v>510</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5" spans="1:19" ht="14" thickBot="1"/>
    <row r="6" spans="1:19" ht="16.5" customHeight="1" thickBot="1">
      <c r="F6" s="4" t="s">
        <v>577</v>
      </c>
      <c r="G6" s="480" t="s">
        <v>567</v>
      </c>
      <c r="H6" s="480"/>
      <c r="I6" s="480"/>
      <c r="J6" s="480"/>
      <c r="K6" s="480"/>
      <c r="L6" s="480" t="s">
        <v>578</v>
      </c>
      <c r="M6" s="480"/>
      <c r="N6" s="480"/>
      <c r="O6" s="480"/>
      <c r="P6" s="480"/>
    </row>
    <row r="7" spans="1:19" ht="14.5">
      <c r="G7" s="316">
        <v>2027</v>
      </c>
      <c r="H7" s="317">
        <v>2028</v>
      </c>
      <c r="I7" s="317">
        <v>2029</v>
      </c>
      <c r="J7" s="317">
        <v>2030</v>
      </c>
      <c r="K7" s="320">
        <v>2031</v>
      </c>
      <c r="L7" s="316">
        <v>2027</v>
      </c>
      <c r="M7" s="317">
        <v>2028</v>
      </c>
      <c r="N7" s="317">
        <v>2029</v>
      </c>
      <c r="O7" s="317">
        <v>2030</v>
      </c>
      <c r="P7" s="320">
        <v>2031</v>
      </c>
    </row>
    <row r="8" spans="1:19">
      <c r="A8" s="319" t="s">
        <v>568</v>
      </c>
      <c r="B8" s="319" t="s">
        <v>569</v>
      </c>
      <c r="C8" s="319" t="s">
        <v>570</v>
      </c>
      <c r="D8" s="319" t="s">
        <v>571</v>
      </c>
      <c r="E8" s="319" t="s">
        <v>579</v>
      </c>
      <c r="F8" s="319" t="s">
        <v>391</v>
      </c>
      <c r="G8" s="319">
        <v>7.0648080714430241</v>
      </c>
      <c r="H8" s="319">
        <v>7.4682257211738978</v>
      </c>
      <c r="I8" s="319">
        <v>7.9298661016839249</v>
      </c>
      <c r="J8" s="319">
        <v>8.3992057342572366</v>
      </c>
      <c r="K8" s="319">
        <v>8.8134552289692181</v>
      </c>
      <c r="L8" s="331">
        <f t="shared" ref="L8:P9" si="0">SUM(G8)/SUM(G10)</f>
        <v>0.25340057645061065</v>
      </c>
      <c r="M8" s="331">
        <f t="shared" si="0"/>
        <v>0.26787036302632355</v>
      </c>
      <c r="N8" s="331">
        <f t="shared" si="0"/>
        <v>0.28442848284375633</v>
      </c>
      <c r="O8" s="331">
        <f t="shared" si="0"/>
        <v>0.3012627594783801</v>
      </c>
      <c r="P8" s="331">
        <f t="shared" si="0"/>
        <v>0.31612106273203799</v>
      </c>
    </row>
    <row r="9" spans="1:19">
      <c r="B9" s="319" t="s">
        <v>308</v>
      </c>
      <c r="C9" s="319" t="s">
        <v>573</v>
      </c>
      <c r="D9" s="319" t="s">
        <v>571</v>
      </c>
      <c r="E9" s="319" t="s">
        <v>579</v>
      </c>
      <c r="F9" s="319" t="s">
        <v>391</v>
      </c>
      <c r="G9" s="319">
        <v>0.69812729934012863</v>
      </c>
      <c r="H9" s="319">
        <v>0.77226473594161138</v>
      </c>
      <c r="I9" s="319">
        <v>0.85506398999796218</v>
      </c>
      <c r="J9" s="319">
        <v>0.93807015404825478</v>
      </c>
      <c r="K9" s="319">
        <v>1.0163056726172841</v>
      </c>
      <c r="L9" s="331">
        <f t="shared" si="0"/>
        <v>4.7761444312199262E-4</v>
      </c>
      <c r="M9" s="331">
        <f t="shared" si="0"/>
        <v>5.283345775879822E-4</v>
      </c>
      <c r="N9" s="331">
        <f t="shared" si="0"/>
        <v>5.8498057847409461E-4</v>
      </c>
      <c r="O9" s="331">
        <f t="shared" si="0"/>
        <v>6.4176813406180151E-4</v>
      </c>
      <c r="P9" s="331">
        <f t="shared" si="0"/>
        <v>6.9529191642789148E-4</v>
      </c>
    </row>
    <row r="10" spans="1:19">
      <c r="A10" s="319" t="s">
        <v>568</v>
      </c>
      <c r="B10" s="319" t="s">
        <v>568</v>
      </c>
      <c r="C10" s="319" t="s">
        <v>570</v>
      </c>
      <c r="D10" s="319" t="s">
        <v>574</v>
      </c>
      <c r="E10" s="319"/>
      <c r="F10" s="319" t="s">
        <v>575</v>
      </c>
      <c r="G10" s="321">
        <v>27.879999999999995</v>
      </c>
      <c r="H10" s="321">
        <v>27.879999999999992</v>
      </c>
      <c r="I10" s="321">
        <v>27.879999999999995</v>
      </c>
      <c r="J10" s="321">
        <v>27.879999999999995</v>
      </c>
      <c r="K10" s="321">
        <v>27.879999999999995</v>
      </c>
    </row>
    <row r="11" spans="1:19">
      <c r="B11" s="319" t="s">
        <v>308</v>
      </c>
      <c r="C11" s="319" t="s">
        <v>573</v>
      </c>
      <c r="D11" s="319" t="s">
        <v>574</v>
      </c>
      <c r="E11" s="319"/>
      <c r="F11" s="319" t="s">
        <v>575</v>
      </c>
      <c r="G11" s="321">
        <v>1461.6963732853708</v>
      </c>
      <c r="H11" s="321">
        <v>1461.6963732853696</v>
      </c>
      <c r="I11" s="321">
        <v>1461.6963732853706</v>
      </c>
      <c r="J11" s="321">
        <v>1461.6963732853706</v>
      </c>
      <c r="K11" s="321">
        <v>1461.6963732853708</v>
      </c>
    </row>
    <row r="12" spans="1:19" ht="14" thickBot="1"/>
    <row r="13" spans="1:19" ht="16" thickBot="1">
      <c r="F13" s="4" t="s">
        <v>583</v>
      </c>
      <c r="G13" s="480" t="s">
        <v>567</v>
      </c>
      <c r="H13" s="480"/>
      <c r="I13" s="480"/>
      <c r="J13" s="480"/>
      <c r="K13" s="480"/>
    </row>
    <row r="14" spans="1:19" ht="14.5">
      <c r="G14" s="316">
        <v>2027</v>
      </c>
      <c r="H14" s="317">
        <v>2028</v>
      </c>
      <c r="I14" s="317">
        <v>2029</v>
      </c>
      <c r="J14" s="317">
        <v>2030</v>
      </c>
      <c r="K14" s="320">
        <v>2031</v>
      </c>
    </row>
    <row r="15" spans="1:19">
      <c r="A15" s="319" t="s">
        <v>568</v>
      </c>
      <c r="B15" s="319" t="s">
        <v>569</v>
      </c>
      <c r="C15" s="319" t="s">
        <v>570</v>
      </c>
      <c r="D15" s="319" t="s">
        <v>571</v>
      </c>
      <c r="E15" s="319" t="s">
        <v>579</v>
      </c>
      <c r="F15" s="319" t="s">
        <v>391</v>
      </c>
      <c r="G15" s="322">
        <f>G17*L8</f>
        <v>6.558006918541798</v>
      </c>
      <c r="H15" s="322">
        <f>H17*M8</f>
        <v>6.9324849951212473</v>
      </c>
      <c r="I15" s="322">
        <f t="shared" ref="I15:K16" si="1">I17*N8</f>
        <v>7.3610091359964072</v>
      </c>
      <c r="J15" s="322">
        <f t="shared" si="1"/>
        <v>7.7966802153004702</v>
      </c>
      <c r="K15" s="322">
        <f t="shared" si="1"/>
        <v>8.1812131035051365</v>
      </c>
    </row>
    <row r="16" spans="1:19">
      <c r="B16" s="319" t="s">
        <v>308</v>
      </c>
      <c r="C16" s="319" t="s">
        <v>573</v>
      </c>
      <c r="D16" s="319" t="s">
        <v>571</v>
      </c>
      <c r="E16" s="319" t="s">
        <v>579</v>
      </c>
      <c r="F16" s="319" t="s">
        <v>391</v>
      </c>
      <c r="G16" s="322">
        <f>G18*L9</f>
        <v>0.64802727642791957</v>
      </c>
      <c r="H16" s="322">
        <f>H18*M9</f>
        <v>0.71684435487137421</v>
      </c>
      <c r="I16" s="322">
        <f t="shared" si="1"/>
        <v>0.79370164887365158</v>
      </c>
      <c r="J16" s="322">
        <f t="shared" si="1"/>
        <v>0.87075100429505226</v>
      </c>
      <c r="K16" s="322">
        <f t="shared" si="1"/>
        <v>0.94337207220936314</v>
      </c>
    </row>
    <row r="17" spans="1:19">
      <c r="A17" s="319" t="s">
        <v>568</v>
      </c>
      <c r="B17" s="319" t="s">
        <v>568</v>
      </c>
      <c r="C17" s="319" t="s">
        <v>570</v>
      </c>
      <c r="D17" s="319" t="s">
        <v>574</v>
      </c>
      <c r="E17" s="319"/>
      <c r="F17" s="319" t="s">
        <v>575</v>
      </c>
      <c r="G17" s="321">
        <v>25.879999999999978</v>
      </c>
      <c r="H17" s="321">
        <v>25.879999999999978</v>
      </c>
      <c r="I17" s="321">
        <v>25.879999999999978</v>
      </c>
      <c r="J17" s="321">
        <v>25.879999999999978</v>
      </c>
      <c r="K17" s="321">
        <v>25.879999999999978</v>
      </c>
    </row>
    <row r="18" spans="1:19">
      <c r="B18" s="319" t="s">
        <v>308</v>
      </c>
      <c r="C18" s="319" t="s">
        <v>573</v>
      </c>
      <c r="D18" s="319" t="s">
        <v>574</v>
      </c>
      <c r="E18" s="319"/>
      <c r="F18" s="319" t="s">
        <v>575</v>
      </c>
      <c r="G18" s="321">
        <f>6784/5</f>
        <v>1356.8</v>
      </c>
      <c r="H18" s="321">
        <f>6784/5</f>
        <v>1356.8</v>
      </c>
      <c r="I18" s="321">
        <f>6784/5</f>
        <v>1356.8</v>
      </c>
      <c r="J18" s="321">
        <f>6784/5</f>
        <v>1356.8</v>
      </c>
      <c r="K18" s="321">
        <f>6784/5</f>
        <v>1356.8</v>
      </c>
    </row>
    <row r="19" spans="1:19">
      <c r="B19" s="4"/>
      <c r="C19" s="4"/>
      <c r="D19" s="4"/>
      <c r="E19" s="4"/>
      <c r="F19" s="4"/>
    </row>
    <row r="20" spans="1:19">
      <c r="A20" s="4" t="s">
        <v>511</v>
      </c>
      <c r="B20" s="4"/>
      <c r="C20" s="4"/>
      <c r="D20" s="4"/>
      <c r="E20" s="4"/>
      <c r="F20" s="4"/>
    </row>
    <row r="21" spans="1:19">
      <c r="B21" s="4"/>
      <c r="C21" s="4"/>
      <c r="D21" s="4"/>
      <c r="E21" s="4"/>
      <c r="F21" s="4"/>
    </row>
    <row r="22" spans="1:19">
      <c r="A22" s="4" t="s">
        <v>512</v>
      </c>
    </row>
    <row r="23" spans="1:19">
      <c r="A23" s="475" t="s">
        <v>513</v>
      </c>
      <c r="B23" s="475"/>
      <c r="C23" s="475"/>
      <c r="D23" s="475"/>
      <c r="E23" s="475"/>
      <c r="F23" s="475"/>
      <c r="G23" s="475"/>
      <c r="H23" s="475"/>
      <c r="I23" s="475"/>
      <c r="J23" s="475"/>
      <c r="K23" s="475"/>
      <c r="L23" s="475"/>
      <c r="M23" s="475"/>
      <c r="N23" s="475"/>
      <c r="O23" s="475"/>
      <c r="P23" s="475"/>
      <c r="Q23" s="475"/>
      <c r="R23" s="475"/>
      <c r="S23" s="475"/>
    </row>
    <row r="24" spans="1:19" ht="25.5" customHeight="1">
      <c r="A24" s="475"/>
      <c r="B24" s="475"/>
      <c r="C24" s="475"/>
      <c r="D24" s="475"/>
      <c r="E24" s="475"/>
      <c r="F24" s="475"/>
      <c r="G24" s="475"/>
      <c r="H24" s="475"/>
      <c r="I24" s="475"/>
      <c r="J24" s="475"/>
      <c r="K24" s="475"/>
      <c r="L24" s="475"/>
      <c r="M24" s="475"/>
      <c r="N24" s="475"/>
      <c r="O24" s="475"/>
      <c r="P24" s="475"/>
      <c r="Q24" s="475"/>
      <c r="R24" s="475"/>
      <c r="S24" s="475"/>
    </row>
    <row r="26" spans="1:19">
      <c r="A26" s="158" t="s">
        <v>494</v>
      </c>
      <c r="B26" s="476" t="s">
        <v>514</v>
      </c>
      <c r="C26" s="476"/>
      <c r="D26" s="476"/>
      <c r="E26" s="476"/>
      <c r="F26" s="476"/>
      <c r="G26" s="476"/>
      <c r="H26" s="476"/>
      <c r="I26" s="476"/>
      <c r="J26" s="476"/>
      <c r="K26" s="476"/>
      <c r="L26" s="476"/>
      <c r="M26" s="476"/>
      <c r="N26" s="476"/>
      <c r="O26" s="476"/>
      <c r="P26" s="476"/>
      <c r="Q26" s="476"/>
      <c r="R26" s="476"/>
      <c r="S26" s="476"/>
    </row>
    <row r="27" spans="1:19">
      <c r="A27" s="158" t="s">
        <v>495</v>
      </c>
      <c r="B27" s="476" t="s">
        <v>515</v>
      </c>
      <c r="C27" s="476"/>
      <c r="D27" s="476"/>
      <c r="E27" s="476"/>
      <c r="F27" s="476"/>
      <c r="G27" s="476"/>
      <c r="H27" s="476"/>
      <c r="I27" s="476"/>
      <c r="J27" s="476"/>
      <c r="K27" s="476"/>
      <c r="L27" s="476"/>
      <c r="M27" s="476"/>
      <c r="N27" s="476"/>
      <c r="O27" s="476"/>
      <c r="P27" s="476"/>
      <c r="Q27" s="476"/>
      <c r="R27" s="476"/>
      <c r="S27" s="476"/>
    </row>
    <row r="28" spans="1:19">
      <c r="A28" s="159" t="s">
        <v>397</v>
      </c>
      <c r="B28" s="476" t="s">
        <v>516</v>
      </c>
      <c r="C28" s="476"/>
      <c r="D28" s="476"/>
      <c r="E28" s="476"/>
      <c r="F28" s="476"/>
      <c r="G28" s="476"/>
      <c r="H28" s="476"/>
      <c r="I28" s="476"/>
      <c r="J28" s="476"/>
      <c r="K28" s="476"/>
      <c r="L28" s="476"/>
      <c r="M28" s="476"/>
      <c r="N28" s="476"/>
      <c r="O28" s="476"/>
      <c r="P28" s="476"/>
      <c r="Q28" s="476"/>
      <c r="R28" s="476"/>
      <c r="S28" s="476"/>
    </row>
    <row r="29" spans="1:19">
      <c r="A29" s="159" t="s">
        <v>473</v>
      </c>
      <c r="B29" s="476" t="s">
        <v>516</v>
      </c>
      <c r="C29" s="476"/>
      <c r="D29" s="476"/>
      <c r="E29" s="476"/>
      <c r="F29" s="476"/>
      <c r="G29" s="476"/>
      <c r="H29" s="476"/>
      <c r="I29" s="476"/>
      <c r="J29" s="476"/>
      <c r="K29" s="476"/>
      <c r="L29" s="476"/>
      <c r="M29" s="476"/>
      <c r="N29" s="476"/>
      <c r="O29" s="476"/>
      <c r="P29" s="476"/>
      <c r="Q29" s="476"/>
      <c r="R29" s="476"/>
      <c r="S29" s="476"/>
    </row>
    <row r="30" spans="1:19">
      <c r="A30" s="159" t="s">
        <v>474</v>
      </c>
      <c r="B30" s="476" t="s">
        <v>516</v>
      </c>
      <c r="C30" s="476"/>
      <c r="D30" s="476"/>
      <c r="E30" s="476"/>
      <c r="F30" s="476"/>
      <c r="G30" s="476"/>
      <c r="H30" s="476"/>
      <c r="I30" s="476"/>
      <c r="J30" s="476"/>
      <c r="K30" s="476"/>
      <c r="L30" s="476"/>
      <c r="M30" s="476"/>
      <c r="N30" s="476"/>
      <c r="O30" s="476"/>
      <c r="P30" s="476"/>
      <c r="Q30" s="476"/>
      <c r="R30" s="476"/>
      <c r="S30" s="476"/>
    </row>
    <row r="34" spans="1:1">
      <c r="A34" s="4" t="s">
        <v>517</v>
      </c>
    </row>
    <row r="35" spans="1:1">
      <c r="A35" t="s">
        <v>518</v>
      </c>
    </row>
    <row r="37" spans="1:1">
      <c r="A37" s="4" t="s">
        <v>519</v>
      </c>
    </row>
  </sheetData>
  <mergeCells count="10">
    <mergeCell ref="B29:S29"/>
    <mergeCell ref="B30:S30"/>
    <mergeCell ref="A2:S4"/>
    <mergeCell ref="A23:S24"/>
    <mergeCell ref="B26:S26"/>
    <mergeCell ref="B27:S27"/>
    <mergeCell ref="B28:S28"/>
    <mergeCell ref="G6:K6"/>
    <mergeCell ref="L6:P6"/>
    <mergeCell ref="G13:K13"/>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topLeftCell="A160" zoomScale="85" zoomScaleNormal="85" workbookViewId="0">
      <selection activeCell="C150" sqref="C150:C162"/>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0" t="s">
        <v>344</v>
      </c>
      <c r="J2" s="441"/>
      <c r="K2" s="441"/>
      <c r="L2" s="441"/>
      <c r="M2" s="441"/>
      <c r="N2" s="441"/>
      <c r="O2" s="441"/>
      <c r="P2" s="441"/>
      <c r="Q2" s="441"/>
      <c r="R2" s="441"/>
      <c r="S2" s="441"/>
      <c r="T2" s="441"/>
      <c r="U2" s="442"/>
    </row>
    <row r="3" spans="1:21" ht="13.5" customHeight="1" outlineLevel="1" thickBot="1">
      <c r="A3" s="3"/>
      <c r="B3" s="7"/>
      <c r="F3" s="24"/>
      <c r="G3" s="10"/>
      <c r="I3" s="443" t="s">
        <v>345</v>
      </c>
      <c r="J3" s="444"/>
      <c r="K3" s="444"/>
      <c r="L3" s="444"/>
      <c r="M3" s="444"/>
      <c r="N3" s="445"/>
      <c r="O3" s="1"/>
      <c r="P3" s="449" t="s">
        <v>346</v>
      </c>
      <c r="Q3" s="450"/>
      <c r="R3" s="450"/>
      <c r="S3" s="450"/>
      <c r="T3" s="450"/>
      <c r="U3" s="451"/>
    </row>
    <row r="4" spans="1:21" ht="56.25" customHeight="1" outlineLevel="1">
      <c r="A4" s="31" t="s">
        <v>163</v>
      </c>
      <c r="B4" s="327" t="s">
        <v>182</v>
      </c>
      <c r="E4" s="53" t="s">
        <v>347</v>
      </c>
      <c r="F4" s="91">
        <v>45632</v>
      </c>
      <c r="G4" s="28"/>
      <c r="H4" s="10"/>
      <c r="I4" s="446"/>
      <c r="J4" s="447"/>
      <c r="K4" s="447"/>
      <c r="L4" s="447"/>
      <c r="M4" s="447"/>
      <c r="N4" s="448"/>
      <c r="P4" s="452"/>
      <c r="Q4" s="453"/>
      <c r="R4" s="453"/>
      <c r="S4" s="453"/>
      <c r="T4" s="453"/>
      <c r="U4" s="454"/>
    </row>
    <row r="5" spans="1:21" outlineLevel="1">
      <c r="A5" s="13" t="s">
        <v>348</v>
      </c>
      <c r="B5" s="88" t="s">
        <v>349</v>
      </c>
      <c r="E5" s="14"/>
      <c r="H5" s="10"/>
      <c r="I5" s="482" t="s">
        <v>183</v>
      </c>
      <c r="J5" s="467"/>
      <c r="K5" s="467"/>
      <c r="L5" s="467"/>
      <c r="M5" s="467"/>
      <c r="N5" s="468"/>
      <c r="P5" s="455" t="s">
        <v>350</v>
      </c>
      <c r="Q5" s="467"/>
      <c r="R5" s="467"/>
      <c r="S5" s="467"/>
      <c r="T5" s="467"/>
      <c r="U5" s="468"/>
    </row>
    <row r="6" spans="1:21" outlineLevel="1">
      <c r="A6" s="13" t="s">
        <v>351</v>
      </c>
      <c r="B6" s="88" t="s">
        <v>352</v>
      </c>
      <c r="E6" s="53" t="s">
        <v>353</v>
      </c>
      <c r="F6" s="90" t="s">
        <v>354</v>
      </c>
      <c r="H6" s="10"/>
      <c r="I6" s="469"/>
      <c r="J6" s="470"/>
      <c r="K6" s="470"/>
      <c r="L6" s="470"/>
      <c r="M6" s="470"/>
      <c r="N6" s="471"/>
      <c r="P6" s="469"/>
      <c r="Q6" s="470"/>
      <c r="R6" s="470"/>
      <c r="S6" s="470"/>
      <c r="T6" s="470"/>
      <c r="U6" s="471"/>
    </row>
    <row r="7" spans="1:21" outlineLevel="1">
      <c r="A7" s="13" t="s">
        <v>355</v>
      </c>
      <c r="B7" s="88" t="s">
        <v>356</v>
      </c>
      <c r="E7" s="14"/>
      <c r="H7" s="10"/>
      <c r="I7" s="469"/>
      <c r="J7" s="470"/>
      <c r="K7" s="470"/>
      <c r="L7" s="470"/>
      <c r="M7" s="470"/>
      <c r="N7" s="471"/>
      <c r="P7" s="469"/>
      <c r="Q7" s="470"/>
      <c r="R7" s="470"/>
      <c r="S7" s="470"/>
      <c r="T7" s="470"/>
      <c r="U7" s="471"/>
    </row>
    <row r="8" spans="1:21" ht="41" outlineLevel="1" thickBot="1">
      <c r="A8" s="34" t="s">
        <v>357</v>
      </c>
      <c r="B8" s="89" t="s">
        <v>358</v>
      </c>
      <c r="E8" s="14"/>
      <c r="H8" s="10"/>
      <c r="I8" s="469"/>
      <c r="J8" s="470"/>
      <c r="K8" s="470"/>
      <c r="L8" s="470"/>
      <c r="M8" s="470"/>
      <c r="N8" s="471"/>
      <c r="P8" s="469"/>
      <c r="Q8" s="470"/>
      <c r="R8" s="470"/>
      <c r="S8" s="470"/>
      <c r="T8" s="470"/>
      <c r="U8" s="471"/>
    </row>
    <row r="9" spans="1:21" outlineLevel="1">
      <c r="E9" s="14"/>
      <c r="H9" s="10"/>
      <c r="I9" s="469"/>
      <c r="J9" s="470"/>
      <c r="K9" s="470"/>
      <c r="L9" s="470"/>
      <c r="M9" s="470"/>
      <c r="N9" s="471"/>
      <c r="P9" s="469"/>
      <c r="Q9" s="470"/>
      <c r="R9" s="470"/>
      <c r="S9" s="470"/>
      <c r="T9" s="470"/>
      <c r="U9" s="471"/>
    </row>
    <row r="10" spans="1:21" ht="14" outlineLevel="1" thickBot="1">
      <c r="A10" s="32" t="s">
        <v>359</v>
      </c>
      <c r="B10" s="35">
        <f>Baseline!B10</f>
        <v>2027</v>
      </c>
      <c r="E10" s="14"/>
      <c r="H10" s="10"/>
      <c r="I10" s="469"/>
      <c r="J10" s="470"/>
      <c r="K10" s="470"/>
      <c r="L10" s="470"/>
      <c r="M10" s="470"/>
      <c r="N10" s="471"/>
      <c r="P10" s="469"/>
      <c r="Q10" s="470"/>
      <c r="R10" s="470"/>
      <c r="S10" s="470"/>
      <c r="T10" s="470"/>
      <c r="U10" s="471"/>
    </row>
    <row r="11" spans="1:21" outlineLevel="1">
      <c r="A11" s="16"/>
      <c r="H11" s="10"/>
      <c r="I11" s="469"/>
      <c r="J11" s="470"/>
      <c r="K11" s="470"/>
      <c r="L11" s="470"/>
      <c r="M11" s="470"/>
      <c r="N11" s="471"/>
      <c r="P11" s="469"/>
      <c r="Q11" s="470"/>
      <c r="R11" s="470"/>
      <c r="S11" s="470"/>
      <c r="T11" s="470"/>
      <c r="U11" s="471"/>
    </row>
    <row r="12" spans="1:21" ht="40.5" outlineLevel="1">
      <c r="A12" s="26" t="s">
        <v>360</v>
      </c>
      <c r="B12" s="26" t="s">
        <v>361</v>
      </c>
      <c r="C12" s="26" t="s">
        <v>362</v>
      </c>
      <c r="D12" s="26" t="s">
        <v>363</v>
      </c>
      <c r="E12" s="26" t="s">
        <v>364</v>
      </c>
      <c r="F12" s="26" t="s">
        <v>365</v>
      </c>
      <c r="G12" s="26" t="s">
        <v>366</v>
      </c>
      <c r="I12" s="469"/>
      <c r="J12" s="470"/>
      <c r="K12" s="470"/>
      <c r="L12" s="470"/>
      <c r="M12" s="470"/>
      <c r="N12" s="471"/>
      <c r="P12" s="469"/>
      <c r="Q12" s="470"/>
      <c r="R12" s="470"/>
      <c r="S12" s="470"/>
      <c r="T12" s="470"/>
      <c r="U12" s="471"/>
    </row>
    <row r="13" spans="1:21" outlineLevel="1">
      <c r="A13" s="58">
        <v>2035</v>
      </c>
      <c r="B13" s="21">
        <f t="shared" ref="B13:B18" si="0">INDEX($E$204:$AW$204,1,MATCH($A13,$E$53:$BB$53,0))</f>
        <v>-318.27382995077721</v>
      </c>
      <c r="C13" s="21">
        <f>B13-Baseline!B13</f>
        <v>-2.6872937952894063</v>
      </c>
      <c r="D13" s="21">
        <f t="shared" ref="D13:D18" si="1">INDEX($E$205:$AW$205,1,MATCH($A13,$E$53:$BB$53,0))</f>
        <v>-228.56926049743325</v>
      </c>
      <c r="E13" s="21">
        <f>D13-Baseline!D13</f>
        <v>-4.4016457423443569</v>
      </c>
      <c r="F13" s="21">
        <f t="shared" ref="F13:F18" si="2">INDEX($E$206:$AW$206,1,MATCH($A13,$E$53:$BB$53,0))</f>
        <v>-407.98189751249419</v>
      </c>
      <c r="G13" s="21">
        <f>F13-Baseline!F13</f>
        <v>-0.97753901959430323</v>
      </c>
      <c r="I13" s="469"/>
      <c r="J13" s="470"/>
      <c r="K13" s="470"/>
      <c r="L13" s="470"/>
      <c r="M13" s="470"/>
      <c r="N13" s="471"/>
      <c r="P13" s="469"/>
      <c r="Q13" s="470"/>
      <c r="R13" s="470"/>
      <c r="S13" s="470"/>
      <c r="T13" s="470"/>
      <c r="U13" s="471"/>
    </row>
    <row r="14" spans="1:21" outlineLevel="1">
      <c r="A14" s="58">
        <v>2040</v>
      </c>
      <c r="B14" s="21">
        <f t="shared" si="0"/>
        <v>-483.25527549317275</v>
      </c>
      <c r="C14" s="21">
        <f>B14-Baseline!B14</f>
        <v>-4.9868465084731497</v>
      </c>
      <c r="D14" s="21">
        <f t="shared" si="1"/>
        <v>-352.11844471060317</v>
      </c>
      <c r="E14" s="21">
        <f>D14-Baseline!D14</f>
        <v>-13.374509139232771</v>
      </c>
      <c r="F14" s="21">
        <f t="shared" si="2"/>
        <v>-614.51278837523114</v>
      </c>
      <c r="G14" s="21">
        <f>F14-Baseline!F14</f>
        <v>3.4141362695604585</v>
      </c>
      <c r="I14" s="469"/>
      <c r="J14" s="470"/>
      <c r="K14" s="470"/>
      <c r="L14" s="470"/>
      <c r="M14" s="470"/>
      <c r="N14" s="471"/>
      <c r="P14" s="469"/>
      <c r="Q14" s="470"/>
      <c r="R14" s="470"/>
      <c r="S14" s="470"/>
      <c r="T14" s="470"/>
      <c r="U14" s="471"/>
    </row>
    <row r="15" spans="1:21" outlineLevel="1">
      <c r="A15" s="58">
        <v>2045</v>
      </c>
      <c r="B15" s="21">
        <f t="shared" si="0"/>
        <v>-629.19552583608413</v>
      </c>
      <c r="C15" s="21">
        <f>B15-Baseline!B15</f>
        <v>4.1443214887734712</v>
      </c>
      <c r="D15" s="21">
        <f t="shared" si="1"/>
        <v>-458.34436119379285</v>
      </c>
      <c r="E15" s="21">
        <f>D15-Baseline!D15</f>
        <v>-10.992656396378038</v>
      </c>
      <c r="F15" s="21">
        <f t="shared" si="2"/>
        <v>-800.11126955007762</v>
      </c>
      <c r="G15" s="21">
        <f>F15-Baseline!F15</f>
        <v>19.285091323002916</v>
      </c>
      <c r="I15" s="469"/>
      <c r="J15" s="470"/>
      <c r="K15" s="470"/>
      <c r="L15" s="470"/>
      <c r="M15" s="470"/>
      <c r="N15" s="471"/>
      <c r="P15" s="469"/>
      <c r="Q15" s="470"/>
      <c r="R15" s="470"/>
      <c r="S15" s="470"/>
      <c r="T15" s="470"/>
      <c r="U15" s="471"/>
    </row>
    <row r="16" spans="1:21" outlineLevel="1">
      <c r="A16" s="58">
        <v>2050</v>
      </c>
      <c r="B16" s="21">
        <f t="shared" si="0"/>
        <v>-760.70646438700192</v>
      </c>
      <c r="C16" s="21">
        <f>B16-Baseline!B16</f>
        <v>20.908319910247997</v>
      </c>
      <c r="D16" s="21">
        <f t="shared" si="1"/>
        <v>-551.557810896207</v>
      </c>
      <c r="E16" s="21">
        <f>D16-Baseline!D16</f>
        <v>-0.77678121377289244</v>
      </c>
      <c r="F16" s="21">
        <f t="shared" si="2"/>
        <v>-969.82696824080904</v>
      </c>
      <c r="G16" s="21">
        <f>F16-Baseline!F16</f>
        <v>42.581349820740343</v>
      </c>
      <c r="I16" s="469"/>
      <c r="J16" s="470"/>
      <c r="K16" s="470"/>
      <c r="L16" s="470"/>
      <c r="M16" s="470"/>
      <c r="N16" s="471"/>
      <c r="P16" s="469"/>
      <c r="Q16" s="470"/>
      <c r="R16" s="470"/>
      <c r="S16" s="470"/>
      <c r="T16" s="470"/>
      <c r="U16" s="471"/>
    </row>
    <row r="17" spans="1:21" outlineLevel="1">
      <c r="A17" s="58">
        <v>2060</v>
      </c>
      <c r="B17" s="21">
        <f t="shared" si="0"/>
        <v>-1001.3372483956563</v>
      </c>
      <c r="C17" s="21">
        <f>B17-Baseline!B17</f>
        <v>59.745909701944242</v>
      </c>
      <c r="D17" s="21">
        <f t="shared" si="1"/>
        <v>-719.46712523518659</v>
      </c>
      <c r="E17" s="21">
        <f>D17-Baseline!D17</f>
        <v>25.499901754209304</v>
      </c>
      <c r="F17" s="21">
        <f t="shared" si="2"/>
        <v>-1282.5049924887574</v>
      </c>
      <c r="G17" s="21">
        <f>F17-Baseline!F17</f>
        <v>93.863254716445454</v>
      </c>
      <c r="I17" s="469"/>
      <c r="J17" s="470"/>
      <c r="K17" s="470"/>
      <c r="L17" s="470"/>
      <c r="M17" s="470"/>
      <c r="N17" s="471"/>
      <c r="P17" s="469"/>
      <c r="Q17" s="470"/>
      <c r="R17" s="470"/>
      <c r="S17" s="470"/>
      <c r="T17" s="470"/>
      <c r="U17" s="471"/>
    </row>
    <row r="18" spans="1:21" outlineLevel="1">
      <c r="A18" s="58">
        <v>2070</v>
      </c>
      <c r="B18" s="21">
        <f t="shared" si="0"/>
        <v>-1231.2802717552131</v>
      </c>
      <c r="C18" s="21">
        <f>B18-Baseline!B18</f>
        <v>97.759695210899736</v>
      </c>
      <c r="D18" s="21">
        <f t="shared" si="1"/>
        <v>-879.86903212014465</v>
      </c>
      <c r="E18" s="21">
        <f>D18-Baseline!D18</f>
        <v>51.312408404436155</v>
      </c>
      <c r="F18" s="21">
        <f t="shared" si="2"/>
        <v>-1580.7956572946257</v>
      </c>
      <c r="G18" s="21">
        <f>F18-Baseline!F18</f>
        <v>143.86880182115078</v>
      </c>
      <c r="I18" s="472"/>
      <c r="J18" s="473"/>
      <c r="K18" s="473"/>
      <c r="L18" s="473"/>
      <c r="M18" s="473"/>
      <c r="N18" s="474"/>
      <c r="P18" s="472"/>
      <c r="Q18" s="473"/>
      <c r="R18" s="473"/>
      <c r="S18" s="473"/>
      <c r="T18" s="473"/>
      <c r="U18" s="474"/>
    </row>
    <row r="19" spans="1:21" ht="14" outlineLevel="1" thickBot="1">
      <c r="A19" s="430"/>
      <c r="B19" s="430"/>
      <c r="I19" s="250"/>
      <c r="J19" s="251"/>
      <c r="K19" s="251"/>
      <c r="L19" s="251"/>
      <c r="M19" s="251"/>
      <c r="N19" s="251"/>
      <c r="P19" s="249"/>
      <c r="Q19" s="249"/>
      <c r="R19" s="249"/>
      <c r="S19" s="249"/>
      <c r="T19" s="249"/>
      <c r="U19" s="232"/>
    </row>
    <row r="20" spans="1:21" ht="26.25" customHeight="1" outlineLevel="1">
      <c r="A20" s="54" t="s">
        <v>367</v>
      </c>
      <c r="B20" s="55">
        <f>Baseline!B20</f>
        <v>1</v>
      </c>
      <c r="E20" s="154"/>
      <c r="I20" s="464" t="s">
        <v>368</v>
      </c>
      <c r="J20" s="465"/>
      <c r="K20" s="465"/>
      <c r="L20" s="465"/>
      <c r="M20" s="465"/>
      <c r="N20" s="466"/>
      <c r="P20" s="464" t="s">
        <v>369</v>
      </c>
      <c r="Q20" s="465"/>
      <c r="R20" s="465"/>
      <c r="S20" s="465"/>
      <c r="T20" s="465"/>
      <c r="U20" s="466"/>
    </row>
    <row r="21" spans="1:21" ht="12.75" customHeight="1" outlineLevel="1">
      <c r="A21" s="154"/>
      <c r="B21" s="155"/>
      <c r="I21" s="455" t="s">
        <v>370</v>
      </c>
      <c r="J21" s="467"/>
      <c r="K21" s="467"/>
      <c r="L21" s="467"/>
      <c r="M21" s="467"/>
      <c r="N21" s="468"/>
      <c r="P21" s="455" t="s">
        <v>184</v>
      </c>
      <c r="Q21" s="456"/>
      <c r="R21" s="456"/>
      <c r="S21" s="456"/>
      <c r="T21" s="456"/>
      <c r="U21" s="457"/>
    </row>
    <row r="22" spans="1:21" ht="12.75" customHeight="1" outlineLevel="1">
      <c r="A22" s="154"/>
      <c r="B22" s="155"/>
      <c r="I22" s="469"/>
      <c r="J22" s="470"/>
      <c r="K22" s="470"/>
      <c r="L22" s="470"/>
      <c r="M22" s="470"/>
      <c r="N22" s="471"/>
      <c r="P22" s="458"/>
      <c r="Q22" s="459"/>
      <c r="R22" s="459"/>
      <c r="S22" s="459"/>
      <c r="T22" s="459"/>
      <c r="U22" s="460"/>
    </row>
    <row r="23" spans="1:21" outlineLevel="1">
      <c r="A23" s="154"/>
      <c r="B23" s="412" t="s">
        <v>371</v>
      </c>
      <c r="C23" s="413"/>
      <c r="D23" s="413"/>
      <c r="E23" s="413"/>
      <c r="F23" s="413"/>
      <c r="G23" s="414"/>
      <c r="I23" s="469"/>
      <c r="J23" s="470"/>
      <c r="K23" s="470"/>
      <c r="L23" s="470"/>
      <c r="M23" s="470"/>
      <c r="N23" s="471"/>
      <c r="P23" s="458"/>
      <c r="Q23" s="459"/>
      <c r="R23" s="459"/>
      <c r="S23" s="459"/>
      <c r="T23" s="459"/>
      <c r="U23" s="460"/>
    </row>
    <row r="24" spans="1:21" outlineLevel="1">
      <c r="B24" s="17">
        <v>2027</v>
      </c>
      <c r="C24" s="17">
        <v>2028</v>
      </c>
      <c r="D24" s="17">
        <v>2029</v>
      </c>
      <c r="E24" s="17">
        <v>2030</v>
      </c>
      <c r="F24" s="17">
        <v>2031</v>
      </c>
      <c r="G24" s="17" t="s">
        <v>372</v>
      </c>
      <c r="I24" s="469"/>
      <c r="J24" s="470"/>
      <c r="K24" s="470"/>
      <c r="L24" s="470"/>
      <c r="M24" s="470"/>
      <c r="N24" s="471"/>
      <c r="P24" s="458"/>
      <c r="Q24" s="459"/>
      <c r="R24" s="459"/>
      <c r="S24" s="459"/>
      <c r="T24" s="459"/>
      <c r="U24" s="460"/>
    </row>
    <row r="25" spans="1:21" ht="14" outlineLevel="1" thickBot="1">
      <c r="B25" s="30" t="s">
        <v>373</v>
      </c>
      <c r="C25" s="30" t="s">
        <v>373</v>
      </c>
      <c r="D25" s="30" t="s">
        <v>373</v>
      </c>
      <c r="E25" s="30" t="s">
        <v>373</v>
      </c>
      <c r="F25" s="30" t="s">
        <v>373</v>
      </c>
      <c r="G25" s="30" t="s">
        <v>373</v>
      </c>
      <c r="I25" s="469"/>
      <c r="J25" s="470"/>
      <c r="K25" s="470"/>
      <c r="L25" s="470"/>
      <c r="M25" s="470"/>
      <c r="N25" s="471"/>
      <c r="P25" s="458"/>
      <c r="Q25" s="459"/>
      <c r="R25" s="459"/>
      <c r="S25" s="459"/>
      <c r="T25" s="459"/>
      <c r="U25" s="460"/>
    </row>
    <row r="26" spans="1:21" outlineLevel="1">
      <c r="A26" s="54" t="s">
        <v>374</v>
      </c>
      <c r="B26" s="21">
        <f>E64</f>
        <v>0</v>
      </c>
      <c r="C26" s="21">
        <f>F64</f>
        <v>0</v>
      </c>
      <c r="D26" s="21">
        <f>G64</f>
        <v>0</v>
      </c>
      <c r="E26" s="21">
        <f>H64</f>
        <v>0</v>
      </c>
      <c r="F26" s="21">
        <f>I64</f>
        <v>0</v>
      </c>
      <c r="G26" s="21">
        <f>SUM(J64:BB64)</f>
        <v>-57.53680207933057</v>
      </c>
      <c r="I26" s="469"/>
      <c r="J26" s="470"/>
      <c r="K26" s="470"/>
      <c r="L26" s="470"/>
      <c r="M26" s="470"/>
      <c r="N26" s="471"/>
      <c r="P26" s="458"/>
      <c r="Q26" s="459"/>
      <c r="R26" s="459"/>
      <c r="S26" s="459"/>
      <c r="T26" s="459"/>
      <c r="U26" s="460"/>
    </row>
    <row r="27" spans="1:21" outlineLevel="1">
      <c r="A27" s="54" t="s">
        <v>375</v>
      </c>
      <c r="B27" s="21">
        <f>E71+E77</f>
        <v>-3.5076575656736999</v>
      </c>
      <c r="C27" s="21">
        <f>F71+F77</f>
        <v>-3.5481543098311006</v>
      </c>
      <c r="D27" s="21">
        <f>G71+G77</f>
        <v>-3.5892567567725884</v>
      </c>
      <c r="E27" s="21">
        <f>H71+H77</f>
        <v>-3.6309782905472137</v>
      </c>
      <c r="F27" s="21">
        <f>I71+I77</f>
        <v>-3.6733327016463835</v>
      </c>
      <c r="G27" s="21">
        <f>SUM(J71:BB71)+SUM(J77:BB77)</f>
        <v>-191.81777624261611</v>
      </c>
      <c r="I27" s="469"/>
      <c r="J27" s="470"/>
      <c r="K27" s="470"/>
      <c r="L27" s="470"/>
      <c r="M27" s="470"/>
      <c r="N27" s="471"/>
      <c r="P27" s="458"/>
      <c r="Q27" s="459"/>
      <c r="R27" s="459"/>
      <c r="S27" s="459"/>
      <c r="T27" s="459"/>
      <c r="U27" s="460"/>
    </row>
    <row r="28" spans="1:21" outlineLevel="1">
      <c r="A28" s="154"/>
      <c r="B28" s="248"/>
      <c r="C28" s="248"/>
      <c r="D28" s="248"/>
      <c r="E28" s="248"/>
      <c r="F28" s="248"/>
      <c r="G28" s="248"/>
      <c r="I28" s="469"/>
      <c r="J28" s="470"/>
      <c r="K28" s="470"/>
      <c r="L28" s="470"/>
      <c r="M28" s="470"/>
      <c r="N28" s="471"/>
      <c r="P28" s="458"/>
      <c r="Q28" s="459"/>
      <c r="R28" s="459"/>
      <c r="S28" s="459"/>
      <c r="T28" s="459"/>
      <c r="U28" s="460"/>
    </row>
    <row r="29" spans="1:21" ht="14" outlineLevel="1" thickBot="1">
      <c r="A29" s="154"/>
      <c r="B29" s="248"/>
      <c r="C29" s="248"/>
      <c r="D29" s="248"/>
      <c r="E29" s="248"/>
      <c r="F29" s="248"/>
      <c r="G29" s="248"/>
      <c r="I29" s="469"/>
      <c r="J29" s="470"/>
      <c r="K29" s="470"/>
      <c r="L29" s="470"/>
      <c r="M29" s="470"/>
      <c r="N29" s="471"/>
      <c r="P29" s="458"/>
      <c r="Q29" s="459"/>
      <c r="R29" s="459"/>
      <c r="S29" s="459"/>
      <c r="T29" s="459"/>
      <c r="U29" s="460"/>
    </row>
    <row r="30" spans="1:21" ht="14" outlineLevel="1" thickBot="1">
      <c r="A30" s="308"/>
      <c r="B30" s="309" t="s">
        <v>376</v>
      </c>
      <c r="C30" s="310" t="s">
        <v>377</v>
      </c>
      <c r="D30" s="416" t="s">
        <v>330</v>
      </c>
      <c r="E30" s="417"/>
      <c r="F30" s="417"/>
      <c r="G30" s="418"/>
      <c r="I30" s="469"/>
      <c r="J30" s="470"/>
      <c r="K30" s="470"/>
      <c r="L30" s="470"/>
      <c r="M30" s="470"/>
      <c r="N30" s="471"/>
      <c r="P30" s="458"/>
      <c r="Q30" s="459"/>
      <c r="R30" s="459"/>
      <c r="S30" s="459"/>
      <c r="T30" s="459"/>
      <c r="U30" s="460"/>
    </row>
    <row r="31" spans="1:21" outlineLevel="1">
      <c r="A31" s="436" t="s">
        <v>378</v>
      </c>
      <c r="B31" s="328" t="s">
        <v>379</v>
      </c>
      <c r="C31" s="307">
        <v>0</v>
      </c>
      <c r="D31" s="438" t="s">
        <v>521</v>
      </c>
      <c r="E31" s="438"/>
      <c r="F31" s="438"/>
      <c r="G31" s="439"/>
      <c r="I31" s="469"/>
      <c r="J31" s="470"/>
      <c r="K31" s="470"/>
      <c r="L31" s="470"/>
      <c r="M31" s="470"/>
      <c r="N31" s="471"/>
      <c r="P31" s="458"/>
      <c r="Q31" s="459"/>
      <c r="R31" s="459"/>
      <c r="S31" s="459"/>
      <c r="T31" s="459"/>
      <c r="U31" s="460"/>
    </row>
    <row r="32" spans="1:21" outlineLevel="1">
      <c r="A32" s="436"/>
      <c r="B32" s="312"/>
      <c r="C32" s="252"/>
      <c r="D32" s="421"/>
      <c r="E32" s="421"/>
      <c r="F32" s="421"/>
      <c r="G32" s="422"/>
      <c r="I32" s="469"/>
      <c r="J32" s="470"/>
      <c r="K32" s="470"/>
      <c r="L32" s="470"/>
      <c r="M32" s="470"/>
      <c r="N32" s="471"/>
      <c r="P32" s="458"/>
      <c r="Q32" s="459"/>
      <c r="R32" s="459"/>
      <c r="S32" s="459"/>
      <c r="T32" s="459"/>
      <c r="U32" s="460"/>
    </row>
    <row r="33" spans="1:21" outlineLevel="1">
      <c r="A33" s="436"/>
      <c r="B33" s="312"/>
      <c r="C33" s="252"/>
      <c r="D33" s="421"/>
      <c r="E33" s="421"/>
      <c r="F33" s="421"/>
      <c r="G33" s="422"/>
      <c r="I33" s="469"/>
      <c r="J33" s="470"/>
      <c r="K33" s="470"/>
      <c r="L33" s="470"/>
      <c r="M33" s="470"/>
      <c r="N33" s="471"/>
      <c r="P33" s="458"/>
      <c r="Q33" s="459"/>
      <c r="R33" s="459"/>
      <c r="S33" s="459"/>
      <c r="T33" s="459"/>
      <c r="U33" s="460"/>
    </row>
    <row r="34" spans="1:21" outlineLevel="1">
      <c r="A34" s="436"/>
      <c r="B34" s="312"/>
      <c r="C34" s="252"/>
      <c r="D34" s="421"/>
      <c r="E34" s="421"/>
      <c r="F34" s="421"/>
      <c r="G34" s="422"/>
      <c r="I34" s="469"/>
      <c r="J34" s="470"/>
      <c r="K34" s="470"/>
      <c r="L34" s="470"/>
      <c r="M34" s="470"/>
      <c r="N34" s="471"/>
      <c r="P34" s="458"/>
      <c r="Q34" s="459"/>
      <c r="R34" s="459"/>
      <c r="S34" s="459"/>
      <c r="T34" s="459"/>
      <c r="U34" s="460"/>
    </row>
    <row r="35" spans="1:21" outlineLevel="1">
      <c r="A35" s="436"/>
      <c r="B35" s="312"/>
      <c r="C35" s="252"/>
      <c r="D35" s="421"/>
      <c r="E35" s="421"/>
      <c r="F35" s="421"/>
      <c r="G35" s="422"/>
      <c r="I35" s="469"/>
      <c r="J35" s="470"/>
      <c r="K35" s="470"/>
      <c r="L35" s="470"/>
      <c r="M35" s="470"/>
      <c r="N35" s="471"/>
      <c r="P35" s="458"/>
      <c r="Q35" s="459"/>
      <c r="R35" s="459"/>
      <c r="S35" s="459"/>
      <c r="T35" s="459"/>
      <c r="U35" s="460"/>
    </row>
    <row r="36" spans="1:21" outlineLevel="1">
      <c r="A36" s="436"/>
      <c r="B36" s="312"/>
      <c r="C36" s="252"/>
      <c r="D36" s="421"/>
      <c r="E36" s="421"/>
      <c r="F36" s="421"/>
      <c r="G36" s="422"/>
      <c r="I36" s="469"/>
      <c r="J36" s="470"/>
      <c r="K36" s="470"/>
      <c r="L36" s="470"/>
      <c r="M36" s="470"/>
      <c r="N36" s="471"/>
      <c r="P36" s="458"/>
      <c r="Q36" s="459"/>
      <c r="R36" s="459"/>
      <c r="S36" s="459"/>
      <c r="T36" s="459"/>
      <c r="U36" s="460"/>
    </row>
    <row r="37" spans="1:21" outlineLevel="1">
      <c r="A37" s="436"/>
      <c r="B37" s="312"/>
      <c r="C37" s="252"/>
      <c r="D37" s="421"/>
      <c r="E37" s="421"/>
      <c r="F37" s="421"/>
      <c r="G37" s="422"/>
      <c r="I37" s="469"/>
      <c r="J37" s="470"/>
      <c r="K37" s="470"/>
      <c r="L37" s="470"/>
      <c r="M37" s="470"/>
      <c r="N37" s="471"/>
      <c r="P37" s="458"/>
      <c r="Q37" s="459"/>
      <c r="R37" s="459"/>
      <c r="S37" s="459"/>
      <c r="T37" s="459"/>
      <c r="U37" s="460"/>
    </row>
    <row r="38" spans="1:21" outlineLevel="1">
      <c r="A38" s="436"/>
      <c r="B38" s="312"/>
      <c r="C38" s="252"/>
      <c r="D38" s="421"/>
      <c r="E38" s="421"/>
      <c r="F38" s="421"/>
      <c r="G38" s="422"/>
      <c r="I38" s="469"/>
      <c r="J38" s="470"/>
      <c r="K38" s="470"/>
      <c r="L38" s="470"/>
      <c r="M38" s="470"/>
      <c r="N38" s="471"/>
      <c r="P38" s="458"/>
      <c r="Q38" s="459"/>
      <c r="R38" s="459"/>
      <c r="S38" s="459"/>
      <c r="T38" s="459"/>
      <c r="U38" s="460"/>
    </row>
    <row r="39" spans="1:21" outlineLevel="1">
      <c r="A39" s="436"/>
      <c r="B39" s="312"/>
      <c r="C39" s="252"/>
      <c r="D39" s="421"/>
      <c r="E39" s="421"/>
      <c r="F39" s="421"/>
      <c r="G39" s="422"/>
      <c r="I39" s="469"/>
      <c r="J39" s="470"/>
      <c r="K39" s="470"/>
      <c r="L39" s="470"/>
      <c r="M39" s="470"/>
      <c r="N39" s="471"/>
      <c r="P39" s="458"/>
      <c r="Q39" s="459"/>
      <c r="R39" s="459"/>
      <c r="S39" s="459"/>
      <c r="T39" s="459"/>
      <c r="U39" s="460"/>
    </row>
    <row r="40" spans="1:21" ht="14" outlineLevel="1" thickBot="1">
      <c r="A40" s="437"/>
      <c r="B40" s="313"/>
      <c r="C40" s="314"/>
      <c r="D40" s="419"/>
      <c r="E40" s="419"/>
      <c r="F40" s="419"/>
      <c r="G40" s="420"/>
      <c r="I40" s="469"/>
      <c r="J40" s="470"/>
      <c r="K40" s="470"/>
      <c r="L40" s="470"/>
      <c r="M40" s="470"/>
      <c r="N40" s="471"/>
      <c r="P40" s="458"/>
      <c r="Q40" s="459"/>
      <c r="R40" s="459"/>
      <c r="S40" s="459"/>
      <c r="T40" s="459"/>
      <c r="U40" s="460"/>
    </row>
    <row r="41" spans="1:21" outlineLevel="1">
      <c r="A41" s="154"/>
      <c r="B41" s="248"/>
      <c r="C41" s="248"/>
      <c r="D41" s="248"/>
      <c r="E41" s="248"/>
      <c r="F41" s="248"/>
      <c r="G41" s="248"/>
      <c r="I41" s="469"/>
      <c r="J41" s="470"/>
      <c r="K41" s="470"/>
      <c r="L41" s="470"/>
      <c r="M41" s="470"/>
      <c r="N41" s="471"/>
      <c r="P41" s="458"/>
      <c r="Q41" s="459"/>
      <c r="R41" s="459"/>
      <c r="S41" s="459"/>
      <c r="T41" s="459"/>
      <c r="U41" s="460"/>
    </row>
    <row r="42" spans="1:21" outlineLevel="1">
      <c r="A42" s="154"/>
      <c r="B42" s="248"/>
      <c r="C42" s="248"/>
      <c r="D42" s="248"/>
      <c r="E42" s="248"/>
      <c r="F42" s="248"/>
      <c r="G42" s="248"/>
      <c r="I42" s="469"/>
      <c r="J42" s="470"/>
      <c r="K42" s="470"/>
      <c r="L42" s="470"/>
      <c r="M42" s="470"/>
      <c r="N42" s="471"/>
      <c r="P42" s="458"/>
      <c r="Q42" s="459"/>
      <c r="R42" s="459"/>
      <c r="S42" s="459"/>
      <c r="T42" s="459"/>
      <c r="U42" s="460"/>
    </row>
    <row r="43" spans="1:21" outlineLevel="1">
      <c r="A43" s="154"/>
      <c r="B43" s="248"/>
      <c r="C43" s="248"/>
      <c r="D43" s="248"/>
      <c r="E43" s="248"/>
      <c r="F43" s="248"/>
      <c r="G43" s="248"/>
      <c r="I43" s="469"/>
      <c r="J43" s="470"/>
      <c r="K43" s="470"/>
      <c r="L43" s="470"/>
      <c r="M43" s="470"/>
      <c r="N43" s="471"/>
      <c r="P43" s="458"/>
      <c r="Q43" s="459"/>
      <c r="R43" s="459"/>
      <c r="S43" s="459"/>
      <c r="T43" s="459"/>
      <c r="U43" s="460"/>
    </row>
    <row r="44" spans="1:21" outlineLevel="1">
      <c r="A44" s="154"/>
      <c r="B44" s="248"/>
      <c r="C44" s="248"/>
      <c r="D44" s="248"/>
      <c r="E44" s="248"/>
      <c r="F44" s="248"/>
      <c r="G44" s="248"/>
      <c r="I44" s="469"/>
      <c r="J44" s="470"/>
      <c r="K44" s="470"/>
      <c r="L44" s="470"/>
      <c r="M44" s="470"/>
      <c r="N44" s="471"/>
      <c r="P44" s="458"/>
      <c r="Q44" s="459"/>
      <c r="R44" s="459"/>
      <c r="S44" s="459"/>
      <c r="T44" s="459"/>
      <c r="U44" s="460"/>
    </row>
    <row r="45" spans="1:21" outlineLevel="1">
      <c r="A45" s="154"/>
      <c r="B45" s="248"/>
      <c r="C45" s="248"/>
      <c r="D45" s="248"/>
      <c r="E45" s="248"/>
      <c r="F45" s="248"/>
      <c r="G45" s="248"/>
      <c r="I45" s="472"/>
      <c r="J45" s="473"/>
      <c r="K45" s="473"/>
      <c r="L45" s="473"/>
      <c r="M45" s="473"/>
      <c r="N45" s="474"/>
      <c r="P45" s="461"/>
      <c r="Q45" s="462"/>
      <c r="R45" s="462"/>
      <c r="S45" s="462"/>
      <c r="T45" s="462"/>
      <c r="U45" s="463"/>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3" t="s">
        <v>277</v>
      </c>
      <c r="F51" s="411"/>
      <c r="G51" s="411"/>
      <c r="H51" s="411"/>
      <c r="I51" s="411"/>
      <c r="J51" s="411" t="s">
        <v>278</v>
      </c>
      <c r="K51" s="411"/>
      <c r="L51" s="411"/>
      <c r="M51" s="411"/>
      <c r="N51" s="411"/>
      <c r="O51" s="411" t="s">
        <v>279</v>
      </c>
      <c r="P51" s="411"/>
      <c r="Q51" s="411"/>
      <c r="R51" s="411"/>
      <c r="S51" s="411"/>
      <c r="T51" s="411" t="s">
        <v>280</v>
      </c>
      <c r="U51" s="411"/>
      <c r="V51" s="411"/>
      <c r="W51" s="411"/>
      <c r="X51" s="411"/>
      <c r="Y51" s="411" t="s">
        <v>383</v>
      </c>
      <c r="Z51" s="411"/>
      <c r="AA51" s="411"/>
      <c r="AB51" s="411"/>
      <c r="AC51" s="411"/>
      <c r="AD51" s="411" t="s">
        <v>384</v>
      </c>
      <c r="AE51" s="411"/>
      <c r="AF51" s="411"/>
      <c r="AG51" s="411"/>
      <c r="AH51" s="411"/>
      <c r="AI51" s="411" t="s">
        <v>385</v>
      </c>
      <c r="AJ51" s="411"/>
      <c r="AK51" s="411"/>
      <c r="AL51" s="411"/>
      <c r="AM51" s="411"/>
      <c r="AN51" s="411" t="s">
        <v>386</v>
      </c>
      <c r="AO51" s="411"/>
      <c r="AP51" s="411"/>
      <c r="AQ51" s="411"/>
      <c r="AR51" s="411"/>
      <c r="AS51" s="411" t="s">
        <v>387</v>
      </c>
      <c r="AT51" s="411"/>
      <c r="AU51" s="411"/>
      <c r="AV51" s="411"/>
      <c r="AW51" s="411"/>
      <c r="AX51" s="411" t="s">
        <v>388</v>
      </c>
      <c r="AY51" s="411"/>
      <c r="AZ51" s="411"/>
      <c r="BA51" s="411"/>
      <c r="BB51" s="41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1" t="s">
        <v>390</v>
      </c>
      <c r="B54" s="127" t="s">
        <v>299</v>
      </c>
      <c r="C54" s="127" t="s">
        <v>288</v>
      </c>
      <c r="D54" s="124" t="s">
        <v>391</v>
      </c>
      <c r="E54" s="242">
        <v>0</v>
      </c>
      <c r="F54" s="242">
        <v>0</v>
      </c>
      <c r="G54" s="242">
        <v>0</v>
      </c>
      <c r="H54" s="242">
        <v>0</v>
      </c>
      <c r="I54" s="242">
        <v>0</v>
      </c>
      <c r="J54" s="242">
        <f>('Option_5 Workings'!M$15/3)*-1</f>
        <v>-3.2993837136169883</v>
      </c>
      <c r="K54" s="242">
        <f>('Option_5 Workings'!N$15/3)*-1</f>
        <v>-3.36704014334545</v>
      </c>
      <c r="L54" s="242">
        <f>('Option_5 Workings'!O$15/3)*-1</f>
        <v>-3.441192287353271</v>
      </c>
      <c r="M54" s="242">
        <f>('Option_5 Workings'!P$15/3)*-1</f>
        <v>-3.5133130697786537</v>
      </c>
      <c r="N54" s="242">
        <f>('Option_5 Workings'!Q$15/3)*-1</f>
        <v>-3.5750817645788628</v>
      </c>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2"/>
      <c r="B55" s="36" t="s">
        <v>301</v>
      </c>
      <c r="C55" s="121" t="s">
        <v>288</v>
      </c>
      <c r="D55" s="2" t="s">
        <v>391</v>
      </c>
      <c r="E55" s="241">
        <v>0</v>
      </c>
      <c r="F55" s="241">
        <v>0</v>
      </c>
      <c r="G55" s="241">
        <v>0</v>
      </c>
      <c r="H55" s="241">
        <v>0</v>
      </c>
      <c r="I55" s="241">
        <v>0</v>
      </c>
      <c r="J55" s="241">
        <f>('Option_5 Workings'!M$15/3)*-1</f>
        <v>-3.2993837136169883</v>
      </c>
      <c r="K55" s="241">
        <f>('Option_5 Workings'!N$15/3)*-1</f>
        <v>-3.36704014334545</v>
      </c>
      <c r="L55" s="241">
        <f>('Option_5 Workings'!O$15/3)*-1</f>
        <v>-3.441192287353271</v>
      </c>
      <c r="M55" s="241">
        <f>('Option_5 Workings'!P$15/3)*-1</f>
        <v>-3.5133130697786537</v>
      </c>
      <c r="N55" s="241">
        <f>('Option_5 Workings'!Q$15/3)*-1</f>
        <v>-3.5750817645788628</v>
      </c>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2"/>
      <c r="B56" s="36" t="s">
        <v>303</v>
      </c>
      <c r="C56" s="121" t="s">
        <v>288</v>
      </c>
      <c r="D56" s="2" t="s">
        <v>391</v>
      </c>
      <c r="E56" s="241">
        <v>0</v>
      </c>
      <c r="F56" s="241">
        <v>0</v>
      </c>
      <c r="G56" s="241">
        <v>0</v>
      </c>
      <c r="H56" s="241">
        <v>0</v>
      </c>
      <c r="I56" s="241">
        <v>0</v>
      </c>
      <c r="J56" s="241">
        <f>('Option_5 Workings'!M$15/3)*-1</f>
        <v>-3.2993837136169883</v>
      </c>
      <c r="K56" s="241">
        <f>('Option_5 Workings'!N$15/3)*-1</f>
        <v>-3.36704014334545</v>
      </c>
      <c r="L56" s="241">
        <f>('Option_5 Workings'!O$15/3)*-1</f>
        <v>-3.441192287353271</v>
      </c>
      <c r="M56" s="241">
        <f>('Option_5 Workings'!P$15/3)*-1</f>
        <v>-3.5133130697786537</v>
      </c>
      <c r="N56" s="241">
        <f>('Option_5 Workings'!Q$15/3)*-1</f>
        <v>-3.5750817645788628</v>
      </c>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2"/>
      <c r="B57" s="36" t="s">
        <v>308</v>
      </c>
      <c r="C57" s="121" t="s">
        <v>288</v>
      </c>
      <c r="D57" s="2" t="s">
        <v>391</v>
      </c>
      <c r="E57" s="241">
        <v>0</v>
      </c>
      <c r="F57" s="241">
        <v>0</v>
      </c>
      <c r="G57" s="241">
        <v>0</v>
      </c>
      <c r="H57" s="241">
        <v>0</v>
      </c>
      <c r="I57" s="241">
        <v>0</v>
      </c>
      <c r="J57" s="241">
        <f>'Option_5 Workings'!M16*-1</f>
        <v>-1.1413851765882965</v>
      </c>
      <c r="K57" s="241">
        <f>'Option_5 Workings'!N16*-1</f>
        <v>-1.1647901675489563</v>
      </c>
      <c r="L57" s="241">
        <f>'Option_5 Workings'!O16*-1</f>
        <v>-1.1904422787700499</v>
      </c>
      <c r="M57" s="241">
        <f>'Option_5 Workings'!P16*-1</f>
        <v>-1.2153916629973363</v>
      </c>
      <c r="N57" s="241">
        <f>'Option_5 Workings'!Q16*-1</f>
        <v>-1.2367598574062482</v>
      </c>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2"/>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2"/>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2"/>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2"/>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2"/>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2"/>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3"/>
      <c r="B64" s="122" t="s">
        <v>392</v>
      </c>
      <c r="C64" s="296" t="s">
        <v>393</v>
      </c>
      <c r="D64" s="123" t="s">
        <v>391</v>
      </c>
      <c r="E64" s="23">
        <f>SUM(E54:E63)</f>
        <v>0</v>
      </c>
      <c r="F64" s="23">
        <f t="shared" ref="F64:BB64" si="3">SUM(F54:F63)</f>
        <v>0</v>
      </c>
      <c r="G64" s="23">
        <f t="shared" si="3"/>
        <v>0</v>
      </c>
      <c r="H64" s="23">
        <f t="shared" si="3"/>
        <v>0</v>
      </c>
      <c r="I64" s="23">
        <f t="shared" si="3"/>
        <v>0</v>
      </c>
      <c r="J64" s="23">
        <f t="shared" si="3"/>
        <v>-11.039536317439261</v>
      </c>
      <c r="K64" s="23">
        <f t="shared" si="3"/>
        <v>-11.265910597585306</v>
      </c>
      <c r="L64" s="23">
        <f t="shared" si="3"/>
        <v>-11.514019140829863</v>
      </c>
      <c r="M64" s="23">
        <f t="shared" si="3"/>
        <v>-11.755330872333296</v>
      </c>
      <c r="N64" s="23">
        <f t="shared" si="3"/>
        <v>-11.962005151142836</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4"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5"/>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5"/>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5"/>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5"/>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6"/>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4" t="s">
        <v>396</v>
      </c>
      <c r="B75" s="127" t="s">
        <v>397</v>
      </c>
      <c r="C75" s="274"/>
      <c r="D75" s="124" t="s">
        <v>391</v>
      </c>
      <c r="E75" s="275">
        <f>-E158*'Fixed Data'!$B$27/10^2</f>
        <v>-3.5076575656736999</v>
      </c>
      <c r="F75" s="275">
        <f>-F158*'Fixed Data'!$B$27/10^2</f>
        <v>-3.5481543098311006</v>
      </c>
      <c r="G75" s="275">
        <f>-G158*'Fixed Data'!$B$27/10^2</f>
        <v>-3.5892567567725884</v>
      </c>
      <c r="H75" s="275">
        <f>-H158*'Fixed Data'!$B$27/10^2</f>
        <v>-3.6309782905472137</v>
      </c>
      <c r="I75" s="275">
        <f>-I158*'Fixed Data'!$B$27/10^2</f>
        <v>-3.6733327016463835</v>
      </c>
      <c r="J75" s="275">
        <f>-J158*'Fixed Data'!$B$27/10^2</f>
        <v>-3.7163341975217725</v>
      </c>
      <c r="K75" s="275">
        <f>-K158*'Fixed Data'!$B$27/10^2</f>
        <v>-3.6517522842457844</v>
      </c>
      <c r="L75" s="275">
        <f>-L158*'Fixed Data'!$B$27/10^2</f>
        <v>-3.5851099689290309</v>
      </c>
      <c r="M75" s="275">
        <f>-M158*'Fixed Data'!$B$27/10^2</f>
        <v>-3.5163513052698141</v>
      </c>
      <c r="N75" s="275">
        <f>-N158*'Fixed Data'!$B$27/10^2</f>
        <v>-3.4454183928877602</v>
      </c>
      <c r="O75" s="275">
        <f>-O158*'Fixed Data'!$B$27/10^2</f>
        <v>-3.3722512939317695</v>
      </c>
      <c r="P75" s="275">
        <f>-P158*'Fixed Data'!$B$27/10^2</f>
        <v>-3.4121206263249326</v>
      </c>
      <c r="Q75" s="275">
        <f>-Q158*'Fixed Data'!$B$27/10^2</f>
        <v>-3.452617552292037</v>
      </c>
      <c r="R75" s="275">
        <f>-R158*'Fixed Data'!$B$27/10^2</f>
        <v>-3.4937567345602973</v>
      </c>
      <c r="S75" s="275">
        <f>-S158*'Fixed Data'!$B$27/10^2</f>
        <v>-3.5355532933863079</v>
      </c>
      <c r="T75" s="275">
        <f>-T158*'Fixed Data'!$B$27/10^2</f>
        <v>-3.5780228193277939</v>
      </c>
      <c r="U75" s="275">
        <f>-U158*'Fixed Data'!$B$27/10^2</f>
        <v>-3.6211813942794522</v>
      </c>
      <c r="V75" s="275">
        <f>-V158*'Fixed Data'!$B$27/10^2</f>
        <v>-3.6650456042447002</v>
      </c>
      <c r="W75" s="275">
        <f>-W158*'Fixed Data'!$B$27/10^2</f>
        <v>-3.709632559620236</v>
      </c>
      <c r="X75" s="275">
        <f>-X158*'Fixed Data'!$B$27/10^2</f>
        <v>-3.7549599147293056</v>
      </c>
      <c r="Y75" s="275">
        <f>-Y158*'Fixed Data'!$B$27/10^2</f>
        <v>-3.8010458828473035</v>
      </c>
      <c r="Z75" s="275">
        <f>-Z158*'Fixed Data'!$B$27/10^2</f>
        <v>-3.8479092602427238</v>
      </c>
      <c r="AA75" s="275">
        <f>-AA158*'Fixed Data'!$B$27/10^2</f>
        <v>-3.8955694457104331</v>
      </c>
      <c r="AB75" s="275">
        <f>-AB158*'Fixed Data'!$B$27/10^2</f>
        <v>-3.944046460104945</v>
      </c>
      <c r="AC75" s="275">
        <f>-AC158*'Fixed Data'!$B$27/10^2</f>
        <v>-3.9933609711326534</v>
      </c>
      <c r="AD75" s="275">
        <f>-AD158*'Fixed Data'!$B$27/10^2</f>
        <v>-4.0435343128851056</v>
      </c>
      <c r="AE75" s="275">
        <f>-AE158*'Fixed Data'!$B$27/10^2</f>
        <v>-4.0945885143876328</v>
      </c>
      <c r="AF75" s="275">
        <f>-AF158*'Fixed Data'!$B$27/10^2</f>
        <v>-4.1465463206351849</v>
      </c>
      <c r="AG75" s="275">
        <f>-AG158*'Fixed Data'!$B$27/10^2</f>
        <v>-4.1994312173845625</v>
      </c>
      <c r="AH75" s="275">
        <f>-AH158*'Fixed Data'!$B$27/10^2</f>
        <v>-4.2532674619568835</v>
      </c>
      <c r="AI75" s="275">
        <f>-AI158*'Fixed Data'!$B$27/10^2</f>
        <v>-4.3080801057759865</v>
      </c>
      <c r="AJ75" s="275">
        <f>-AJ158*'Fixed Data'!$B$27/10^2</f>
        <v>-4.3638950281760067</v>
      </c>
      <c r="AK75" s="275">
        <f>-AK158*'Fixed Data'!$B$27/10^2</f>
        <v>-4.4207389596910591</v>
      </c>
      <c r="AL75" s="275">
        <f>-AL158*'Fixed Data'!$B$27/10^2</f>
        <v>-4.4786395173653837</v>
      </c>
      <c r="AM75" s="275">
        <f>-AM158*'Fixed Data'!$B$27/10^2</f>
        <v>-4.5376252355558151</v>
      </c>
      <c r="AN75" s="275">
        <f>-AN158*'Fixed Data'!$B$27/10^2</f>
        <v>-4.5977255974855344</v>
      </c>
      <c r="AO75" s="275">
        <f>-AO158*'Fixed Data'!$B$27/10^2</f>
        <v>-4.6589710705542169</v>
      </c>
      <c r="AP75" s="275">
        <f>-AP158*'Fixed Data'!$B$27/10^2</f>
        <v>-4.7213931401456239</v>
      </c>
      <c r="AQ75" s="275">
        <f>-AQ158*'Fixed Data'!$B$27/10^2</f>
        <v>-4.7850243501967062</v>
      </c>
      <c r="AR75" s="275">
        <f>-AR158*'Fixed Data'!$B$27/10^2</f>
        <v>-4.8498983347513587</v>
      </c>
      <c r="AS75" s="275">
        <f>-AS158*'Fixed Data'!$B$27/10^2</f>
        <v>-4.9160498645397634</v>
      </c>
      <c r="AT75" s="275">
        <f>-AT158*'Fixed Data'!$B$27/10^2</f>
        <v>-4.9835148815372596</v>
      </c>
      <c r="AU75" s="275">
        <f>-AU158*'Fixed Data'!$B$27/10^2</f>
        <v>-5.0523305462949688</v>
      </c>
      <c r="AV75" s="275">
        <f>-AV158*'Fixed Data'!$B$27/10^2</f>
        <v>-5.1225352777576214</v>
      </c>
      <c r="AW75" s="275">
        <f>-AW158*'Fixed Data'!$B$27/10^2</f>
        <v>-5.1941688013454623</v>
      </c>
      <c r="AX75" s="275">
        <f>-AX158*'Fixed Data'!$B$27/10^2</f>
        <v>-5.2672721970361582</v>
      </c>
      <c r="AY75" s="275">
        <f>-AY158*'Fixed Data'!$B$27/10^2</f>
        <v>-5.3418879436903035</v>
      </c>
      <c r="AZ75" s="275">
        <f>-AZ158*'Fixed Data'!$B$27/10^2</f>
        <v>-5.4180599761486778</v>
      </c>
      <c r="BA75" s="275">
        <f>-BA158*'Fixed Data'!$B$27/10^2</f>
        <v>-5.4958337318115982</v>
      </c>
      <c r="BB75" s="275">
        <f>-BB158*'Fixed Data'!$B$27/10^2</f>
        <v>-5.574723893918252</v>
      </c>
    </row>
    <row r="76" spans="1:54" ht="19.5" customHeight="1" outlineLevel="2">
      <c r="A76" s="425"/>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6"/>
      <c r="B77" s="273" t="s">
        <v>398</v>
      </c>
      <c r="C77" s="271"/>
      <c r="D77" s="123" t="s">
        <v>391</v>
      </c>
      <c r="E77" s="23">
        <f t="shared" ref="E77:AJ77" si="5">SUM(E75:E76)</f>
        <v>-3.5076575656736999</v>
      </c>
      <c r="F77" s="23">
        <f t="shared" si="5"/>
        <v>-3.5481543098311006</v>
      </c>
      <c r="G77" s="23">
        <f t="shared" si="5"/>
        <v>-3.5892567567725884</v>
      </c>
      <c r="H77" s="23">
        <f t="shared" si="5"/>
        <v>-3.6309782905472137</v>
      </c>
      <c r="I77" s="23">
        <f t="shared" si="5"/>
        <v>-3.6733327016463835</v>
      </c>
      <c r="J77" s="23">
        <f t="shared" si="5"/>
        <v>-3.7163341975217725</v>
      </c>
      <c r="K77" s="23">
        <f t="shared" si="5"/>
        <v>-3.6517522842457844</v>
      </c>
      <c r="L77" s="23">
        <f t="shared" si="5"/>
        <v>-3.5851099689290309</v>
      </c>
      <c r="M77" s="23">
        <f t="shared" si="5"/>
        <v>-3.5163513052698141</v>
      </c>
      <c r="N77" s="23">
        <f t="shared" si="5"/>
        <v>-3.4454183928877602</v>
      </c>
      <c r="O77" s="23">
        <f t="shared" si="5"/>
        <v>-3.3722512939317695</v>
      </c>
      <c r="P77" s="23">
        <f t="shared" si="5"/>
        <v>-3.4121206263249326</v>
      </c>
      <c r="Q77" s="23">
        <f t="shared" si="5"/>
        <v>-3.452617552292037</v>
      </c>
      <c r="R77" s="23">
        <f t="shared" si="5"/>
        <v>-3.4937567345602973</v>
      </c>
      <c r="S77" s="23">
        <f t="shared" si="5"/>
        <v>-3.5355532933863079</v>
      </c>
      <c r="T77" s="23">
        <f t="shared" si="5"/>
        <v>-3.5780228193277939</v>
      </c>
      <c r="U77" s="23">
        <f t="shared" si="5"/>
        <v>-3.6211813942794522</v>
      </c>
      <c r="V77" s="23">
        <f t="shared" si="5"/>
        <v>-3.6650456042447002</v>
      </c>
      <c r="W77" s="23">
        <f t="shared" si="5"/>
        <v>-3.709632559620236</v>
      </c>
      <c r="X77" s="23">
        <f t="shared" si="5"/>
        <v>-3.7549599147293056</v>
      </c>
      <c r="Y77" s="23">
        <f t="shared" si="5"/>
        <v>-3.8010458828473035</v>
      </c>
      <c r="Z77" s="23">
        <f t="shared" si="5"/>
        <v>-3.8479092602427238</v>
      </c>
      <c r="AA77" s="23">
        <f t="shared" si="5"/>
        <v>-3.8955694457104331</v>
      </c>
      <c r="AB77" s="23">
        <f t="shared" si="5"/>
        <v>-3.944046460104945</v>
      </c>
      <c r="AC77" s="23">
        <f t="shared" si="5"/>
        <v>-3.9933609711326534</v>
      </c>
      <c r="AD77" s="23">
        <f t="shared" si="5"/>
        <v>-4.0435343128851056</v>
      </c>
      <c r="AE77" s="23">
        <f t="shared" si="5"/>
        <v>-4.0945885143876328</v>
      </c>
      <c r="AF77" s="23">
        <f t="shared" si="5"/>
        <v>-4.1465463206351849</v>
      </c>
      <c r="AG77" s="23">
        <f t="shared" si="5"/>
        <v>-4.1994312173845625</v>
      </c>
      <c r="AH77" s="23">
        <f t="shared" si="5"/>
        <v>-4.2532674619568835</v>
      </c>
      <c r="AI77" s="23">
        <f t="shared" si="5"/>
        <v>-4.3080801057759865</v>
      </c>
      <c r="AJ77" s="23">
        <f t="shared" si="5"/>
        <v>-4.3638950281760067</v>
      </c>
      <c r="AK77" s="23">
        <f t="shared" ref="AK77:BB77" si="6">SUM(AK75:AK76)</f>
        <v>-4.4207389596910591</v>
      </c>
      <c r="AL77" s="23">
        <f t="shared" si="6"/>
        <v>-4.4786395173653837</v>
      </c>
      <c r="AM77" s="23">
        <f t="shared" si="6"/>
        <v>-4.5376252355558151</v>
      </c>
      <c r="AN77" s="23">
        <f t="shared" si="6"/>
        <v>-4.5977255974855344</v>
      </c>
      <c r="AO77" s="23">
        <f t="shared" si="6"/>
        <v>-4.6589710705542169</v>
      </c>
      <c r="AP77" s="23">
        <f t="shared" si="6"/>
        <v>-4.7213931401456239</v>
      </c>
      <c r="AQ77" s="23">
        <f t="shared" si="6"/>
        <v>-4.7850243501967062</v>
      </c>
      <c r="AR77" s="23">
        <f t="shared" si="6"/>
        <v>-4.8498983347513587</v>
      </c>
      <c r="AS77" s="23">
        <f t="shared" si="6"/>
        <v>-4.9160498645397634</v>
      </c>
      <c r="AT77" s="23">
        <f t="shared" si="6"/>
        <v>-4.9835148815372596</v>
      </c>
      <c r="AU77" s="23">
        <f t="shared" si="6"/>
        <v>-5.0523305462949688</v>
      </c>
      <c r="AV77" s="23">
        <f t="shared" si="6"/>
        <v>-5.1225352777576214</v>
      </c>
      <c r="AW77" s="23">
        <f t="shared" si="6"/>
        <v>-5.1941688013454623</v>
      </c>
      <c r="AX77" s="23">
        <f t="shared" si="6"/>
        <v>-5.2672721970361582</v>
      </c>
      <c r="AY77" s="23">
        <f t="shared" si="6"/>
        <v>-5.3418879436903035</v>
      </c>
      <c r="AZ77" s="23">
        <f t="shared" si="6"/>
        <v>-5.4180599761486778</v>
      </c>
      <c r="BA77" s="23">
        <f t="shared" si="6"/>
        <v>-5.4958337318115982</v>
      </c>
      <c r="BB77" s="255">
        <f t="shared" si="6"/>
        <v>-5.574723893918252</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-11.039536317439261</v>
      </c>
      <c r="K82" s="21">
        <f t="shared" si="8"/>
        <v>-11.265910597585306</v>
      </c>
      <c r="L82" s="21">
        <f t="shared" si="8"/>
        <v>-11.514019140829863</v>
      </c>
      <c r="M82" s="21">
        <f t="shared" si="8"/>
        <v>-11.755330872333296</v>
      </c>
      <c r="N82" s="21">
        <f t="shared" si="8"/>
        <v>-11.962005151142836</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-1.1620564544672904</v>
      </c>
      <c r="L89" s="21">
        <f>IF($J$82&lt;0,(IF(2050-K$80&lt;=0,0,(2/(2050-K$80+1))*(1-(SUM($E89:K89)/$J$82))*$J$82*'Fixed Data'!I$52)),0)</f>
        <v>-1.0974977625524411</v>
      </c>
      <c r="M89" s="21">
        <f>IF($J$82&lt;0,(IF(2050-L$80&lt;=0,0,(2/(2050-L$80+1))*(1-(SUM($E89:L89)/$J$82))*$J$82*'Fixed Data'!J$52)),0)</f>
        <v>-1.0329390706375916</v>
      </c>
      <c r="N89" s="21">
        <f>IF($J$82&lt;0,(IF(2050-M$80&lt;=0,0,(2/(2050-M$80+1))*(1-(SUM($E89:M89)/$J$82))*$J$82*'Fixed Data'!K$52)),0)</f>
        <v>-0.96838037872274207</v>
      </c>
      <c r="O89" s="21">
        <f>IF($J$82&lt;0,(IF(2050-N$80&lt;=0,0,(2/(2050-N$80+1))*(1-(SUM($E89:N89)/$J$82))*$J$82*'Fixed Data'!L$52)),0)</f>
        <v>-0.90382168680789265</v>
      </c>
      <c r="P89" s="21">
        <f>IF($J$82&lt;0,(IF(2050-O$80&lt;=0,0,(2/(2050-O$80+1))*(1-(SUM($E89:O89)/$J$82))*$J$82*'Fixed Data'!M$52)),0)</f>
        <v>-0.83926299489304312</v>
      </c>
      <c r="Q89" s="21">
        <f>IF($J$82&lt;0,(IF(2050-P$80&lt;=0,0,(2/(2050-P$80+1))*(1-(SUM($E89:P89)/$J$82))*$J$82*'Fixed Data'!N$52)),0)</f>
        <v>-0.7747043029781937</v>
      </c>
      <c r="R89" s="21">
        <f>IF($J$82&lt;0,(IF(2050-Q$80&lt;=0,0,(2/(2050-Q$80+1))*(1-(SUM($E89:Q89)/$J$82))*$J$82*'Fixed Data'!O$52)),0)</f>
        <v>-0.7101456110633444</v>
      </c>
      <c r="S89" s="21">
        <f>IF($J$82&lt;0,(IF(2050-R$80&lt;=0,0,(2/(2050-R$80+1))*(1-(SUM($E89:R89)/$J$82))*$J$82*'Fixed Data'!P$52)),0)</f>
        <v>-0.64558691914849486</v>
      </c>
      <c r="T89" s="21">
        <f>IF($J$82&lt;0,(IF(2050-S$80&lt;=0,0,(2/(2050-S$80+1))*(1-(SUM($E89:S89)/$J$82))*$J$82*'Fixed Data'!Q$52)),0)</f>
        <v>-0.58102822723364522</v>
      </c>
      <c r="U89" s="21">
        <f>IF($J$82&lt;0,(IF(2050-T$80&lt;=0,0,(2/(2050-T$80+1))*(1-(SUM($E89:T89)/$J$82))*$J$82*'Fixed Data'!R$52)),0)</f>
        <v>-0.51646953531879547</v>
      </c>
      <c r="V89" s="21">
        <f>IF($J$82&lt;0,(IF(2050-U$80&lt;=0,0,(2/(2050-U$80+1))*(1-(SUM($E89:U89)/$J$82))*$J$82*'Fixed Data'!S$52)),0)</f>
        <v>-0.45191084340394599</v>
      </c>
      <c r="W89" s="21">
        <f>IF($J$82&lt;0,(IF(2050-V$80&lt;=0,0,(2/(2050-V$80+1))*(1-(SUM($E89:V89)/$J$82))*$J$82*'Fixed Data'!T$52)),0)</f>
        <v>-0.38735215148909663</v>
      </c>
      <c r="X89" s="21">
        <f>IF($J$82&lt;0,(IF(2050-W$80&lt;=0,0,(2/(2050-W$80+1))*(1-(SUM($E89:W89)/$J$82))*$J$82*'Fixed Data'!U$52)),0)</f>
        <v>-0.32279345957424715</v>
      </c>
      <c r="Y89" s="21">
        <f>IF($J$82&lt;0,(IF(2050-X$80&lt;=0,0,(2/(2050-X$80+1))*(1-(SUM($E89:X89)/$J$82))*$J$82*'Fixed Data'!V$52)),0)</f>
        <v>-0.25823476765939746</v>
      </c>
      <c r="Z89" s="21">
        <f>IF($J$82&lt;0,(IF(2050-Y$80&lt;=0,0,(2/(2050-Y$80+1))*(1-(SUM($E89:Y89)/$J$82))*$J$82*'Fixed Data'!W$52)),0)</f>
        <v>-0.19367607574454843</v>
      </c>
      <c r="AA89" s="21">
        <f>IF($J$82&lt;0,(IF(2050-Z$80&lt;=0,0,(2/(2050-Z$80+1))*(1-(SUM($E89:Z89)/$J$82))*$J$82*'Fixed Data'!X$52)),0)</f>
        <v>-0.12911738382969853</v>
      </c>
      <c r="AB89" s="21">
        <f>IF($J$82&lt;0,(IF(2050-AA$80&lt;=0,0,(2/(2050-AA$80+1))*(1-(SUM($E89:AA89)/$J$82))*$J$82*'Fixed Data'!Y$52)),0)</f>
        <v>-6.4558691914850086E-2</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-1.2517678441761451</v>
      </c>
      <c r="M90" s="21">
        <f>IF($K$82&lt;0,(IF(2050-L$80&lt;=0,0,(2/(2050-L$80+1))*(1-(SUM($E90:L90)/$K$82))*$K$82*'Fixed Data'!J$52)),0)</f>
        <v>-1.1781344415775481</v>
      </c>
      <c r="N90" s="21">
        <f>IF($K$82&lt;0,(IF(2050-M$80&lt;=0,0,(2/(2050-M$80+1))*(1-(SUM($E90:M90)/$K$82))*$K$82*'Fixed Data'!K$52)),0)</f>
        <v>-1.1045010389789516</v>
      </c>
      <c r="O90" s="21">
        <f>IF($K$82&lt;0,(IF(2050-N$80&lt;=0,0,(2/(2050-N$80+1))*(1-(SUM($E90:N90)/$K$82))*$K$82*'Fixed Data'!L$52)),0)</f>
        <v>-1.0308676363803546</v>
      </c>
      <c r="P90" s="21">
        <f>IF($K$82&lt;0,(IF(2050-O$80&lt;=0,0,(2/(2050-O$80+1))*(1-(SUM($E90:O90)/$K$82))*$K$82*'Fixed Data'!M$52)),0)</f>
        <v>-0.9572342337817582</v>
      </c>
      <c r="Q90" s="21">
        <f>IF($K$82&lt;0,(IF(2050-P$80&lt;=0,0,(2/(2050-P$80+1))*(1-(SUM($E90:P90)/$K$82))*$K$82*'Fixed Data'!N$52)),0)</f>
        <v>-0.88360083118316135</v>
      </c>
      <c r="R90" s="21">
        <f>IF($K$82&lt;0,(IF(2050-Q$80&lt;=0,0,(2/(2050-Q$80+1))*(1-(SUM($E90:Q90)/$K$82))*$K$82*'Fixed Data'!O$52)),0)</f>
        <v>-0.80996742858456472</v>
      </c>
      <c r="S90" s="21">
        <f>IF($K$82&lt;0,(IF(2050-R$80&lt;=0,0,(2/(2050-R$80+1))*(1-(SUM($E90:R90)/$K$82))*$K$82*'Fixed Data'!P$52)),0)</f>
        <v>-0.73633402598596787</v>
      </c>
      <c r="T90" s="21">
        <f>IF($K$82&lt;0,(IF(2050-S$80&lt;=0,0,(2/(2050-S$80+1))*(1-(SUM($E90:S90)/$K$82))*$K$82*'Fixed Data'!Q$52)),0)</f>
        <v>-0.66270062338737101</v>
      </c>
      <c r="U90" s="21">
        <f>IF($K$82&lt;0,(IF(2050-T$80&lt;=0,0,(2/(2050-T$80+1))*(1-(SUM($E90:T90)/$K$82))*$K$82*'Fixed Data'!R$52)),0)</f>
        <v>-0.58906722078877427</v>
      </c>
      <c r="V90" s="21">
        <f>IF($K$82&lt;0,(IF(2050-U$80&lt;=0,0,(2/(2050-U$80+1))*(1-(SUM($E90:U90)/$K$82))*$K$82*'Fixed Data'!S$52)),0)</f>
        <v>-0.51543381819017775</v>
      </c>
      <c r="W90" s="21">
        <f>IF($K$82&lt;0,(IF(2050-V$80&lt;=0,0,(2/(2050-V$80+1))*(1-(SUM($E90:V90)/$K$82))*$K$82*'Fixed Data'!T$52)),0)</f>
        <v>-0.44180041559158045</v>
      </c>
      <c r="X90" s="21">
        <f>IF($K$82&lt;0,(IF(2050-W$80&lt;=0,0,(2/(2050-W$80+1))*(1-(SUM($E90:W90)/$K$82))*$K$82*'Fixed Data'!U$52)),0)</f>
        <v>-0.36816701299298332</v>
      </c>
      <c r="Y90" s="21">
        <f>IF($K$82&lt;0,(IF(2050-X$80&lt;=0,0,(2/(2050-X$80+1))*(1-(SUM($E90:X90)/$K$82))*$K$82*'Fixed Data'!V$52)),0)</f>
        <v>-0.29453361039438652</v>
      </c>
      <c r="Z90" s="21">
        <f>IF($K$82&lt;0,(IF(2050-Y$80&lt;=0,0,(2/(2050-Y$80+1))*(1-(SUM($E90:Y90)/$K$82))*$K$82*'Fixed Data'!W$52)),0)</f>
        <v>-0.22090020779578953</v>
      </c>
      <c r="AA90" s="21">
        <f>IF($K$82&lt;0,(IF(2050-Z$80&lt;=0,0,(2/(2050-Z$80+1))*(1-(SUM($E90:Z90)/$K$82))*$K$82*'Fixed Data'!X$52)),0)</f>
        <v>-0.14726680519719301</v>
      </c>
      <c r="AB90" s="21">
        <f>IF($K$82&lt;0,(IF(2050-AA$80&lt;=0,0,(2/(2050-AA$80+1))*(1-(SUM($E90:AA90)/$K$82))*$K$82*'Fixed Data'!Y$52)),0)</f>
        <v>-7.3633402598597755E-2</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-1.3545904871564545</v>
      </c>
      <c r="N91" s="21">
        <f>IF($L$82&lt;0,(IF(2050-M$80&lt;=0,0,(2/(2050-M$80+1))*(1-(SUM($E91:M91)/$L$82))*$L$82*'Fixed Data'!K$52)),0)</f>
        <v>-1.2699285817091759</v>
      </c>
      <c r="O91" s="21">
        <f>IF($L$82&lt;0,(IF(2050-N$80&lt;=0,0,(2/(2050-N$80+1))*(1-(SUM($E91:N91)/$L$82))*$L$82*'Fixed Data'!L$52)),0)</f>
        <v>-1.1852666762618977</v>
      </c>
      <c r="P91" s="21">
        <f>IF($L$82&lt;0,(IF(2050-O$80&lt;=0,0,(2/(2050-O$80+1))*(1-(SUM($E91:O91)/$L$82))*$L$82*'Fixed Data'!M$52)),0)</f>
        <v>-1.1006047708146192</v>
      </c>
      <c r="Q91" s="21">
        <f>IF($L$82&lt;0,(IF(2050-P$80&lt;=0,0,(2/(2050-P$80+1))*(1-(SUM($E91:P91)/$L$82))*$L$82*'Fixed Data'!N$52)),0)</f>
        <v>-1.0159428653673408</v>
      </c>
      <c r="R91" s="21">
        <f>IF($L$82&lt;0,(IF(2050-Q$80&lt;=0,0,(2/(2050-Q$80+1))*(1-(SUM($E91:Q91)/$L$82))*$L$82*'Fixed Data'!O$52)),0)</f>
        <v>-0.93128095992006232</v>
      </c>
      <c r="S91" s="21">
        <f>IF($L$82&lt;0,(IF(2050-R$80&lt;=0,0,(2/(2050-R$80+1))*(1-(SUM($E91:R91)/$L$82))*$L$82*'Fixed Data'!P$52)),0)</f>
        <v>-0.84661905447278385</v>
      </c>
      <c r="T91" s="21">
        <f>IF($L$82&lt;0,(IF(2050-S$80&lt;=0,0,(2/(2050-S$80+1))*(1-(SUM($E91:S91)/$L$82))*$L$82*'Fixed Data'!Q$52)),0)</f>
        <v>-0.76195714902550549</v>
      </c>
      <c r="U91" s="21">
        <f>IF($L$82&lt;0,(IF(2050-T$80&lt;=0,0,(2/(2050-T$80+1))*(1-(SUM($E91:T91)/$L$82))*$L$82*'Fixed Data'!R$52)),0)</f>
        <v>-0.67729524357822701</v>
      </c>
      <c r="V91" s="21">
        <f>IF($L$82&lt;0,(IF(2050-U$80&lt;=0,0,(2/(2050-U$80+1))*(1-(SUM($E91:U91)/$L$82))*$L$82*'Fixed Data'!S$52)),0)</f>
        <v>-0.59263333813094865</v>
      </c>
      <c r="W91" s="21">
        <f>IF($L$82&lt;0,(IF(2050-V$80&lt;=0,0,(2/(2050-V$80+1))*(1-(SUM($E91:V91)/$L$82))*$L$82*'Fixed Data'!T$52)),0)</f>
        <v>-0.5079714326836704</v>
      </c>
      <c r="X91" s="21">
        <f>IF($L$82&lt;0,(IF(2050-W$80&lt;=0,0,(2/(2050-W$80+1))*(1-(SUM($E91:W91)/$L$82))*$L$82*'Fixed Data'!U$52)),0)</f>
        <v>-0.4233095272363922</v>
      </c>
      <c r="Y91" s="21">
        <f>IF($L$82&lt;0,(IF(2050-X$80&lt;=0,0,(2/(2050-X$80+1))*(1-(SUM($E91:X91)/$L$82))*$L$82*'Fixed Data'!V$52)),0)</f>
        <v>-0.33864762178911345</v>
      </c>
      <c r="Z91" s="21">
        <f>IF($L$82&lt;0,(IF(2050-Y$80&lt;=0,0,(2/(2050-Y$80+1))*(1-(SUM($E91:Y91)/$L$82))*$L$82*'Fixed Data'!W$52)),0)</f>
        <v>-0.25398571634183559</v>
      </c>
      <c r="AA91" s="21">
        <f>IF($L$82&lt;0,(IF(2050-Z$80&lt;=0,0,(2/(2050-Z$80+1))*(1-(SUM($E91:Z91)/$L$82))*$L$82*'Fixed Data'!X$52)),0)</f>
        <v>-0.16932381089455703</v>
      </c>
      <c r="AB91" s="21">
        <f>IF($L$82&lt;0,(IF(2050-AA$80&lt;=0,0,(2/(2050-AA$80+1))*(1-(SUM($E91:AA91)/$L$82))*$L$82*'Fixed Data'!Y$52)),0)</f>
        <v>-8.4661905447278099E-2</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-1.469416359041662</v>
      </c>
      <c r="O92" s="21">
        <f>IF($M$82&lt;0,(IF(2050-N$80&lt;=0,0,(2/(2050-N$80+1))*(1-(SUM($E92:N92)/$M$82))*$M$82*'Fixed Data'!L$52)),0)</f>
        <v>-1.3714552684388845</v>
      </c>
      <c r="P92" s="21">
        <f>IF($M$82&lt;0,(IF(2050-O$80&lt;=0,0,(2/(2050-O$80+1))*(1-(SUM($E92:O92)/$M$82))*$M$82*'Fixed Data'!M$52)),0)</f>
        <v>-1.2734941778361069</v>
      </c>
      <c r="Q92" s="21">
        <f>IF($M$82&lt;0,(IF(2050-P$80&lt;=0,0,(2/(2050-P$80+1))*(1-(SUM($E92:P92)/$M$82))*$M$82*'Fixed Data'!N$52)),0)</f>
        <v>-1.1755330872333296</v>
      </c>
      <c r="R92" s="21">
        <f>IF($M$82&lt;0,(IF(2050-Q$80&lt;=0,0,(2/(2050-Q$80+1))*(1-(SUM($E92:Q92)/$M$82))*$M$82*'Fixed Data'!O$52)),0)</f>
        <v>-1.0775719966305521</v>
      </c>
      <c r="S92" s="21">
        <f>IF($M$82&lt;0,(IF(2050-R$80&lt;=0,0,(2/(2050-R$80+1))*(1-(SUM($E92:R92)/$M$82))*$M$82*'Fixed Data'!P$52)),0)</f>
        <v>-0.97961090602777479</v>
      </c>
      <c r="T92" s="21">
        <f>IF($M$82&lt;0,(IF(2050-S$80&lt;=0,0,(2/(2050-S$80+1))*(1-(SUM($E92:S92)/$M$82))*$M$82*'Fixed Data'!Q$52)),0)</f>
        <v>-0.88164981542499732</v>
      </c>
      <c r="U92" s="21">
        <f>IF($M$82&lt;0,(IF(2050-T$80&lt;=0,0,(2/(2050-T$80+1))*(1-(SUM($E92:T92)/$M$82))*$M$82*'Fixed Data'!R$52)),0)</f>
        <v>-0.78368872482221985</v>
      </c>
      <c r="V92" s="21">
        <f>IF($M$82&lt;0,(IF(2050-U$80&lt;=0,0,(2/(2050-U$80+1))*(1-(SUM($E92:U92)/$M$82))*$M$82*'Fixed Data'!S$52)),0)</f>
        <v>-0.68572763421944216</v>
      </c>
      <c r="W92" s="21">
        <f>IF($M$82&lt;0,(IF(2050-V$80&lt;=0,0,(2/(2050-V$80+1))*(1-(SUM($E92:V92)/$M$82))*$M$82*'Fixed Data'!T$52)),0)</f>
        <v>-0.58776654361666492</v>
      </c>
      <c r="X92" s="21">
        <f>IF($M$82&lt;0,(IF(2050-W$80&lt;=0,0,(2/(2050-W$80+1))*(1-(SUM($E92:W92)/$M$82))*$M$82*'Fixed Data'!U$52)),0)</f>
        <v>-0.48980545301388773</v>
      </c>
      <c r="Y92" s="21">
        <f>IF($M$82&lt;0,(IF(2050-X$80&lt;=0,0,(2/(2050-X$80+1))*(1-(SUM($E92:X92)/$M$82))*$M$82*'Fixed Data'!V$52)),0)</f>
        <v>-0.39184436241111004</v>
      </c>
      <c r="Z92" s="21">
        <f>IF($M$82&lt;0,(IF(2050-Y$80&lt;=0,0,(2/(2050-Y$80+1))*(1-(SUM($E92:Y92)/$M$82))*$M$82*'Fixed Data'!W$52)),0)</f>
        <v>-0.29388327180833268</v>
      </c>
      <c r="AA92" s="21">
        <f>IF($M$82&lt;0,(IF(2050-Z$80&lt;=0,0,(2/(2050-Z$80+1))*(1-(SUM($E92:Z92)/$M$82))*$M$82*'Fixed Data'!X$52)),0)</f>
        <v>-0.19592218120555424</v>
      </c>
      <c r="AB92" s="21">
        <f>IF($M$82&lt;0,(IF(2050-AA$80&lt;=0,0,(2/(2050-AA$80+1))*(1-(SUM($E92:AA92)/$M$82))*$M$82*'Fixed Data'!Y$52)),0)</f>
        <v>-9.7961090602777121E-2</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-1.5949340201523783</v>
      </c>
      <c r="P93" s="21">
        <f>IF($N$82&lt;0,(IF(2050-O$80&lt;=0,0,(2/(2050-O$80+1))*(1-(SUM($E93:O93)/$N$82))*$N$82*'Fixed Data'!M$52)),0)</f>
        <v>-1.4810101615700655</v>
      </c>
      <c r="Q93" s="21">
        <f>IF($N$82&lt;0,(IF(2050-P$80&lt;=0,0,(2/(2050-P$80+1))*(1-(SUM($E93:P93)/$N$82))*$N$82*'Fixed Data'!N$52)),0)</f>
        <v>-1.3670863029877529</v>
      </c>
      <c r="R93" s="21">
        <f>IF($N$82&lt;0,(IF(2050-Q$80&lt;=0,0,(2/(2050-Q$80+1))*(1-(SUM($E93:Q93)/$N$82))*$N$82*'Fixed Data'!O$52)),0)</f>
        <v>-1.2531624444054399</v>
      </c>
      <c r="S93" s="21">
        <f>IF($N$82&lt;0,(IF(2050-R$80&lt;=0,0,(2/(2050-R$80+1))*(1-(SUM($E93:R93)/$N$82))*$N$82*'Fixed Data'!P$52)),0)</f>
        <v>-1.1392385858231271</v>
      </c>
      <c r="T93" s="21">
        <f>IF($N$82&lt;0,(IF(2050-S$80&lt;=0,0,(2/(2050-S$80+1))*(1-(SUM($E93:S93)/$N$82))*$N$82*'Fixed Data'!Q$52)),0)</f>
        <v>-1.0253147272408147</v>
      </c>
      <c r="U93" s="21">
        <f>IF($N$82&lt;0,(IF(2050-T$80&lt;=0,0,(2/(2050-T$80+1))*(1-(SUM($E93:T93)/$N$82))*$N$82*'Fixed Data'!R$52)),0)</f>
        <v>-0.91139086865850172</v>
      </c>
      <c r="V93" s="21">
        <f>IF($N$82&lt;0,(IF(2050-U$80&lt;=0,0,(2/(2050-U$80+1))*(1-(SUM($E93:U93)/$N$82))*$N$82*'Fixed Data'!S$52)),0)</f>
        <v>-0.79746701007618892</v>
      </c>
      <c r="W93" s="21">
        <f>IF($N$82&lt;0,(IF(2050-V$80&lt;=0,0,(2/(2050-V$80+1))*(1-(SUM($E93:V93)/$N$82))*$N$82*'Fixed Data'!T$52)),0)</f>
        <v>-0.68354315149387579</v>
      </c>
      <c r="X93" s="21">
        <f>IF($N$82&lt;0,(IF(2050-W$80&lt;=0,0,(2/(2050-W$80+1))*(1-(SUM($E93:W93)/$N$82))*$N$82*'Fixed Data'!U$52)),0)</f>
        <v>-0.56961929291156332</v>
      </c>
      <c r="Y93" s="21">
        <f>IF($N$82&lt;0,(IF(2050-X$80&lt;=0,0,(2/(2050-X$80+1))*(1-(SUM($E93:X93)/$N$82))*$N$82*'Fixed Data'!V$52)),0)</f>
        <v>-0.45569543432925097</v>
      </c>
      <c r="Z93" s="21">
        <f>IF($N$82&lt;0,(IF(2050-Y$80&lt;=0,0,(2/(2050-Y$80+1))*(1-(SUM($E93:Y93)/$N$82))*$N$82*'Fixed Data'!W$52)),0)</f>
        <v>-0.34177157574693828</v>
      </c>
      <c r="AA93" s="21">
        <f>IF($N$82&lt;0,(IF(2050-Z$80&lt;=0,0,(2/(2050-Z$80+1))*(1-(SUM($E93:Z93)/$N$82))*$N$82*'Fixed Data'!X$52)),0)</f>
        <v>-0.2278477171646264</v>
      </c>
      <c r="AB93" s="21">
        <f>IF($N$82&lt;0,(IF(2050-AA$80&lt;=0,0,(2/(2050-AA$80+1))*(1-(SUM($E93:AA93)/$N$82))*$N$82*'Fixed Data'!Y$52)),0)</f>
        <v>-0.11392385858231233</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-1.1620564544672904</v>
      </c>
      <c r="L128" s="21">
        <f t="shared" si="10"/>
        <v>-2.3492656067285864</v>
      </c>
      <c r="M128" s="21">
        <f t="shared" si="10"/>
        <v>-3.5656639993715942</v>
      </c>
      <c r="N128" s="21">
        <f t="shared" si="10"/>
        <v>-4.8122263584525315</v>
      </c>
      <c r="O128" s="21">
        <f t="shared" si="10"/>
        <v>-6.0863452880414073</v>
      </c>
      <c r="P128" s="21">
        <f t="shared" si="10"/>
        <v>-5.6516063388955926</v>
      </c>
      <c r="Q128" s="21">
        <f t="shared" si="10"/>
        <v>-5.2168673897497779</v>
      </c>
      <c r="R128" s="21">
        <f t="shared" si="10"/>
        <v>-4.7821284406039632</v>
      </c>
      <c r="S128" s="21">
        <f t="shared" si="10"/>
        <v>-4.3473894914581486</v>
      </c>
      <c r="T128" s="21">
        <f t="shared" si="10"/>
        <v>-3.9126505423123339</v>
      </c>
      <c r="U128" s="21">
        <f t="shared" si="10"/>
        <v>-3.4779115931665183</v>
      </c>
      <c r="V128" s="21">
        <f t="shared" si="10"/>
        <v>-3.0431726440207036</v>
      </c>
      <c r="W128" s="21">
        <f t="shared" si="10"/>
        <v>-2.6084336948748881</v>
      </c>
      <c r="X128" s="21">
        <f t="shared" si="10"/>
        <v>-2.1736947457290738</v>
      </c>
      <c r="Y128" s="21">
        <f t="shared" si="10"/>
        <v>-1.7389557965832585</v>
      </c>
      <c r="Z128" s="21">
        <f t="shared" si="10"/>
        <v>-1.3042168474374445</v>
      </c>
      <c r="AA128" s="21">
        <f t="shared" si="10"/>
        <v>-0.86947789829162925</v>
      </c>
      <c r="AB128" s="21">
        <f t="shared" si="10"/>
        <v>-0.43473894914581535</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-11.039536317439261</v>
      </c>
      <c r="L129" s="21">
        <f t="shared" si="11"/>
        <v>-21.143390460557278</v>
      </c>
      <c r="M129" s="21">
        <f t="shared" si="11"/>
        <v>-30.308143994658554</v>
      </c>
      <c r="N129" s="21">
        <f t="shared" si="11"/>
        <v>-38.49781086762026</v>
      </c>
      <c r="O129" s="21">
        <f t="shared" si="11"/>
        <v>-45.647589660310565</v>
      </c>
      <c r="P129" s="21">
        <f t="shared" si="11"/>
        <v>-39.561244372269158</v>
      </c>
      <c r="Q129" s="21">
        <f t="shared" si="11"/>
        <v>-33.909638033373568</v>
      </c>
      <c r="R129" s="21">
        <f t="shared" si="11"/>
        <v>-28.692770643623788</v>
      </c>
      <c r="S129" s="21">
        <f t="shared" si="11"/>
        <v>-23.910642203019826</v>
      </c>
      <c r="T129" s="21">
        <f t="shared" si="11"/>
        <v>-19.563252711561677</v>
      </c>
      <c r="U129" s="21">
        <f t="shared" si="11"/>
        <v>-15.650602169249343</v>
      </c>
      <c r="V129" s="21">
        <f t="shared" si="11"/>
        <v>-12.172690576082825</v>
      </c>
      <c r="W129" s="21">
        <f t="shared" si="11"/>
        <v>-9.1295179320621216</v>
      </c>
      <c r="X129" s="21">
        <f t="shared" si="11"/>
        <v>-6.5210842371872335</v>
      </c>
      <c r="Y129" s="21">
        <f t="shared" si="11"/>
        <v>-4.3473894914581592</v>
      </c>
      <c r="Z129" s="21">
        <f t="shared" si="11"/>
        <v>-2.6084336948749005</v>
      </c>
      <c r="AA129" s="21">
        <f t="shared" si="11"/>
        <v>-1.304216847437456</v>
      </c>
      <c r="AB129" s="21">
        <f t="shared" si="11"/>
        <v>-0.43473894914582678</v>
      </c>
      <c r="AC129" s="21">
        <f t="shared" si="11"/>
        <v>-1.1435297153639112E-14</v>
      </c>
      <c r="AD129" s="21">
        <f t="shared" si="11"/>
        <v>-1.1435297153639112E-14</v>
      </c>
      <c r="AE129" s="21">
        <f t="shared" si="11"/>
        <v>-1.1435297153639112E-14</v>
      </c>
      <c r="AF129" s="21">
        <f t="shared" si="11"/>
        <v>-1.1435297153639112E-14</v>
      </c>
      <c r="AG129" s="21">
        <f t="shared" si="11"/>
        <v>-1.1435297153639112E-14</v>
      </c>
      <c r="AH129" s="21">
        <f t="shared" si="11"/>
        <v>-1.1435297153639112E-14</v>
      </c>
      <c r="AI129" s="21">
        <f t="shared" si="11"/>
        <v>-1.1435297153639112E-14</v>
      </c>
      <c r="AJ129" s="21">
        <f t="shared" si="11"/>
        <v>-1.1435297153639112E-14</v>
      </c>
      <c r="AK129" s="21">
        <f t="shared" si="11"/>
        <v>-1.1435297153639112E-14</v>
      </c>
      <c r="AL129" s="21">
        <f t="shared" si="11"/>
        <v>-1.1435297153639112E-14</v>
      </c>
      <c r="AM129" s="21">
        <f t="shared" si="11"/>
        <v>-1.1435297153639112E-14</v>
      </c>
      <c r="AN129" s="21">
        <f t="shared" si="11"/>
        <v>-1.1435297153639112E-14</v>
      </c>
      <c r="AO129" s="21">
        <f t="shared" si="11"/>
        <v>-1.1435297153639112E-14</v>
      </c>
      <c r="AP129" s="21">
        <f t="shared" si="11"/>
        <v>-1.1435297153639112E-14</v>
      </c>
      <c r="AQ129" s="21">
        <f t="shared" si="11"/>
        <v>-1.1435297153639112E-14</v>
      </c>
      <c r="AR129" s="21">
        <f t="shared" si="11"/>
        <v>-1.1435297153639112E-14</v>
      </c>
      <c r="AS129" s="21">
        <f t="shared" si="11"/>
        <v>-1.1435297153639112E-14</v>
      </c>
      <c r="AT129" s="21">
        <f t="shared" si="11"/>
        <v>-1.1435297153639112E-14</v>
      </c>
      <c r="AU129" s="21">
        <f t="shared" si="11"/>
        <v>-1.1435297153639112E-14</v>
      </c>
      <c r="AV129" s="21">
        <f t="shared" si="11"/>
        <v>-1.1435297153639112E-14</v>
      </c>
      <c r="AW129" s="21">
        <f t="shared" si="11"/>
        <v>-1.1435297153639112E-14</v>
      </c>
      <c r="AX129" s="21">
        <f>AW131</f>
        <v>-1.1435297153639112E-14</v>
      </c>
      <c r="AY129" s="21">
        <f>AX131</f>
        <v>-1.1435297153639112E-14</v>
      </c>
      <c r="AZ129" s="21">
        <f>AY131</f>
        <v>-1.1435297153639112E-14</v>
      </c>
      <c r="BA129" s="21">
        <f>AZ131</f>
        <v>-1.1435297153639112E-14</v>
      </c>
      <c r="BB129" s="21">
        <f>BA131</f>
        <v>-1.1435297153639112E-14</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-10.623110390145555</v>
      </c>
      <c r="K130" s="21">
        <f>K131*(1/(1+'Fixed Data'!$B$10))</f>
        <v>-20.345833776517782</v>
      </c>
      <c r="L130" s="21">
        <f>L131*(1/(1+'Fixed Data'!$B$10))</f>
        <v>-29.164880672304232</v>
      </c>
      <c r="M130" s="21">
        <f>M131*(1/(1+'Fixed Data'!$B$10))</f>
        <v>-37.045622466917116</v>
      </c>
      <c r="N130" s="21">
        <f>N131*(1/(1+'Fixed Data'!$B$10))</f>
        <v>-43.925702136557518</v>
      </c>
      <c r="O130" s="21">
        <f>O131*(1/(1+'Fixed Data'!$B$10))</f>
        <v>-38.068941851683185</v>
      </c>
      <c r="P130" s="21">
        <f>P131*(1/(1+'Fixed Data'!$B$10))</f>
        <v>-32.63052158715702</v>
      </c>
      <c r="Q130" s="21">
        <f>Q131*(1/(1+'Fixed Data'!$B$10))</f>
        <v>-27.610441342979016</v>
      </c>
      <c r="R130" s="21">
        <f>R131*(1/(1+'Fixed Data'!$B$10))</f>
        <v>-23.00870111914918</v>
      </c>
      <c r="S130" s="21">
        <f>S131*(1/(1+'Fixed Data'!$B$10))</f>
        <v>-18.825300915667512</v>
      </c>
      <c r="T130" s="21">
        <f>T131*(1/(1+'Fixed Data'!$B$10))</f>
        <v>-15.060240732534011</v>
      </c>
      <c r="U130" s="21">
        <f>U131*(1/(1+'Fixed Data'!$B$10))</f>
        <v>-11.713520569748679</v>
      </c>
      <c r="V130" s="21">
        <f>V131*(1/(1+'Fixed Data'!$B$10))</f>
        <v>-8.7851404273115108</v>
      </c>
      <c r="W130" s="21">
        <f>W131*(1/(1+'Fixed Data'!$B$10))</f>
        <v>-6.2751003052225123</v>
      </c>
      <c r="X130" s="21">
        <f>X131*(1/(1+'Fixed Data'!$B$10))</f>
        <v>-4.1834002034816784</v>
      </c>
      <c r="Y130" s="21">
        <f>Y131*(1/(1+'Fixed Data'!$B$10))</f>
        <v>-2.5100401220890114</v>
      </c>
      <c r="Z130" s="21">
        <f>Z131*(1/(1+'Fixed Data'!$B$10))</f>
        <v>-1.2550200610445112</v>
      </c>
      <c r="AA130" s="21">
        <f>AA131*(1/(1+'Fixed Data'!$B$10))</f>
        <v>-0.41834002034817824</v>
      </c>
      <c r="AB130" s="21">
        <f>AB131*(1/(1+'Fixed Data'!$B$10))</f>
        <v>-1.1003942603578824E-14</v>
      </c>
      <c r="AC130" s="21">
        <f>AC131*(1/(1+'Fixed Data'!$B$10))</f>
        <v>-1.1003942603578824E-14</v>
      </c>
      <c r="AD130" s="21">
        <f>AD131*(1/(1+'Fixed Data'!$B$10))</f>
        <v>-1.1003942603578824E-14</v>
      </c>
      <c r="AE130" s="21">
        <f>AE131*(1/(1+'Fixed Data'!$B$10))</f>
        <v>-1.1003942603578824E-14</v>
      </c>
      <c r="AF130" s="21">
        <f>AF131*(1/(1+'Fixed Data'!$B$10))</f>
        <v>-1.1003942603578824E-14</v>
      </c>
      <c r="AG130" s="21">
        <f>AG131*(1/(1+'Fixed Data'!$B$10))</f>
        <v>-1.1003942603578824E-14</v>
      </c>
      <c r="AH130" s="21">
        <f>AH131*(1/(1+'Fixed Data'!$B$10))</f>
        <v>-1.1003942603578824E-14</v>
      </c>
      <c r="AI130" s="21">
        <f>AI131*(1/(1+'Fixed Data'!$B$10))</f>
        <v>-1.1003942603578824E-14</v>
      </c>
      <c r="AJ130" s="21">
        <f>AJ131*(1/(1+'Fixed Data'!$B$10))</f>
        <v>-1.1003942603578824E-14</v>
      </c>
      <c r="AK130" s="21">
        <f>AK131*(1/(1+'Fixed Data'!$B$10))</f>
        <v>-1.1003942603578824E-14</v>
      </c>
      <c r="AL130" s="21">
        <f>AL131*(1/(1+'Fixed Data'!$B$10))</f>
        <v>-1.1003942603578824E-14</v>
      </c>
      <c r="AM130" s="21">
        <f>AM131*(1/(1+'Fixed Data'!$B$10))</f>
        <v>-1.1003942603578824E-14</v>
      </c>
      <c r="AN130" s="21">
        <f>AN131*(1/(1+'Fixed Data'!$B$10))</f>
        <v>-1.1003942603578824E-14</v>
      </c>
      <c r="AO130" s="21">
        <f>AO131*(1/(1+'Fixed Data'!$B$10))</f>
        <v>-1.1003942603578824E-14</v>
      </c>
      <c r="AP130" s="21">
        <f>AP131*(1/(1+'Fixed Data'!$B$10))</f>
        <v>-1.1003942603578824E-14</v>
      </c>
      <c r="AQ130" s="21">
        <f>AQ131*(1/(1+'Fixed Data'!$B$10))</f>
        <v>-1.1003942603578824E-14</v>
      </c>
      <c r="AR130" s="21">
        <f>AR131*(1/(1+'Fixed Data'!$B$10))</f>
        <v>-1.1003942603578824E-14</v>
      </c>
      <c r="AS130" s="21">
        <f>AS131*(1/(1+'Fixed Data'!$B$10))</f>
        <v>-1.1003942603578824E-14</v>
      </c>
      <c r="AT130" s="21">
        <f>AT131*(1/(1+'Fixed Data'!$B$10))</f>
        <v>-1.1003942603578824E-14</v>
      </c>
      <c r="AU130" s="21">
        <f>AU131*(1/(1+'Fixed Data'!$B$10))</f>
        <v>-1.1003942603578824E-14</v>
      </c>
      <c r="AV130" s="21">
        <f>AV131*(1/(1+'Fixed Data'!$B$10))</f>
        <v>-1.1003942603578824E-14</v>
      </c>
      <c r="AW130" s="21">
        <f>AW131*(1/(1+'Fixed Data'!$B$10))</f>
        <v>-1.1003942603578824E-14</v>
      </c>
      <c r="AX130" s="21">
        <f>AX131*(1/(1+'Fixed Data'!$B$10))</f>
        <v>-1.1003942603578824E-14</v>
      </c>
      <c r="AY130" s="21">
        <f>AY131*(1/(1+'Fixed Data'!$B$10))</f>
        <v>-1.1003942603578824E-14</v>
      </c>
      <c r="AZ130" s="21">
        <f>AZ131*(1/(1+'Fixed Data'!$B$10))</f>
        <v>-1.1003942603578824E-14</v>
      </c>
      <c r="BA130" s="21">
        <f>BA131*(1/(1+'Fixed Data'!$B$10))</f>
        <v>-1.1003942603578824E-14</v>
      </c>
      <c r="BB130" s="21">
        <f>BB131*(1/(1+'Fixed Data'!$B$10))</f>
        <v>-1.1003942603578824E-14</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-11.039536317439261</v>
      </c>
      <c r="K131" s="21">
        <f t="shared" si="12"/>
        <v>-21.143390460557278</v>
      </c>
      <c r="L131" s="21">
        <f t="shared" si="12"/>
        <v>-30.308143994658554</v>
      </c>
      <c r="M131" s="21">
        <f t="shared" si="12"/>
        <v>-38.49781086762026</v>
      </c>
      <c r="N131" s="21">
        <f t="shared" si="12"/>
        <v>-45.647589660310565</v>
      </c>
      <c r="O131" s="21">
        <f t="shared" si="12"/>
        <v>-39.561244372269158</v>
      </c>
      <c r="P131" s="21">
        <f t="shared" si="12"/>
        <v>-33.909638033373568</v>
      </c>
      <c r="Q131" s="21">
        <f t="shared" si="12"/>
        <v>-28.692770643623788</v>
      </c>
      <c r="R131" s="21">
        <f t="shared" si="12"/>
        <v>-23.910642203019826</v>
      </c>
      <c r="S131" s="21">
        <f t="shared" si="12"/>
        <v>-19.563252711561677</v>
      </c>
      <c r="T131" s="21">
        <f t="shared" si="12"/>
        <v>-15.650602169249343</v>
      </c>
      <c r="U131" s="21">
        <f t="shared" si="12"/>
        <v>-12.172690576082825</v>
      </c>
      <c r="V131" s="21">
        <f t="shared" si="12"/>
        <v>-9.1295179320621216</v>
      </c>
      <c r="W131" s="21">
        <f t="shared" si="12"/>
        <v>-6.5210842371872335</v>
      </c>
      <c r="X131" s="21">
        <f t="shared" si="12"/>
        <v>-4.3473894914581592</v>
      </c>
      <c r="Y131" s="21">
        <f t="shared" si="12"/>
        <v>-2.6084336948749005</v>
      </c>
      <c r="Z131" s="21">
        <f t="shared" si="12"/>
        <v>-1.304216847437456</v>
      </c>
      <c r="AA131" s="21">
        <f t="shared" si="12"/>
        <v>-0.43473894914582678</v>
      </c>
      <c r="AB131" s="21">
        <f t="shared" si="12"/>
        <v>-1.1435297153639112E-14</v>
      </c>
      <c r="AC131" s="21">
        <f t="shared" si="12"/>
        <v>-1.1435297153639112E-14</v>
      </c>
      <c r="AD131" s="21">
        <f t="shared" si="12"/>
        <v>-1.1435297153639112E-14</v>
      </c>
      <c r="AE131" s="21">
        <f t="shared" si="12"/>
        <v>-1.1435297153639112E-14</v>
      </c>
      <c r="AF131" s="21">
        <f t="shared" si="12"/>
        <v>-1.1435297153639112E-14</v>
      </c>
      <c r="AG131" s="21">
        <f t="shared" si="12"/>
        <v>-1.1435297153639112E-14</v>
      </c>
      <c r="AH131" s="21">
        <f t="shared" si="12"/>
        <v>-1.1435297153639112E-14</v>
      </c>
      <c r="AI131" s="21">
        <f t="shared" si="12"/>
        <v>-1.1435297153639112E-14</v>
      </c>
      <c r="AJ131" s="21">
        <f t="shared" si="12"/>
        <v>-1.1435297153639112E-14</v>
      </c>
      <c r="AK131" s="21">
        <f t="shared" si="12"/>
        <v>-1.1435297153639112E-14</v>
      </c>
      <c r="AL131" s="21">
        <f t="shared" si="12"/>
        <v>-1.1435297153639112E-14</v>
      </c>
      <c r="AM131" s="21">
        <f t="shared" si="12"/>
        <v>-1.1435297153639112E-14</v>
      </c>
      <c r="AN131" s="21">
        <f t="shared" si="12"/>
        <v>-1.1435297153639112E-14</v>
      </c>
      <c r="AO131" s="21">
        <f t="shared" si="12"/>
        <v>-1.1435297153639112E-14</v>
      </c>
      <c r="AP131" s="21">
        <f t="shared" si="12"/>
        <v>-1.1435297153639112E-14</v>
      </c>
      <c r="AQ131" s="21">
        <f t="shared" si="12"/>
        <v>-1.1435297153639112E-14</v>
      </c>
      <c r="AR131" s="21">
        <f t="shared" si="12"/>
        <v>-1.1435297153639112E-14</v>
      </c>
      <c r="AS131" s="21">
        <f t="shared" si="12"/>
        <v>-1.1435297153639112E-14</v>
      </c>
      <c r="AT131" s="21">
        <f t="shared" si="12"/>
        <v>-1.1435297153639112E-14</v>
      </c>
      <c r="AU131" s="21">
        <f t="shared" si="12"/>
        <v>-1.1435297153639112E-14</v>
      </c>
      <c r="AV131" s="21">
        <f t="shared" si="12"/>
        <v>-1.1435297153639112E-14</v>
      </c>
      <c r="AW131" s="21">
        <f t="shared" si="12"/>
        <v>-1.1435297153639112E-14</v>
      </c>
      <c r="AX131" s="21">
        <f t="shared" si="12"/>
        <v>-1.1435297153639112E-14</v>
      </c>
      <c r="AY131" s="21">
        <f t="shared" si="12"/>
        <v>-1.1435297153639112E-14</v>
      </c>
      <c r="AZ131" s="21">
        <f t="shared" si="12"/>
        <v>-1.1435297153639112E-14</v>
      </c>
      <c r="BA131" s="21">
        <f t="shared" si="12"/>
        <v>-1.1435297153639112E-14</v>
      </c>
      <c r="BB131" s="21">
        <f t="shared" si="12"/>
        <v>-1.1435297153639112E-14</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-0.20821296364685288</v>
      </c>
      <c r="K132" s="21">
        <f>AVERAGE(K129:K130)*'Fixed Data'!$B$10</f>
        <v>-0.61515325384155806</v>
      </c>
      <c r="L132" s="21">
        <f>AVERAGE(L129:L130)*'Fixed Data'!$B$10</f>
        <v>-0.9860421142040855</v>
      </c>
      <c r="M132" s="21">
        <f>AVERAGE(M129:M130)*'Fixed Data'!$B$10</f>
        <v>-1.3201338226468831</v>
      </c>
      <c r="N132" s="21">
        <f>AVERAGE(N129:N130)*'Fixed Data'!$B$10</f>
        <v>-1.6155008548818843</v>
      </c>
      <c r="O132" s="21">
        <f>AVERAGE(O129:O130)*'Fixed Data'!$B$10</f>
        <v>-1.6408440176350774</v>
      </c>
      <c r="P132" s="21">
        <f>AVERAGE(P129:P130)*'Fixed Data'!$B$10</f>
        <v>-1.4149586128047531</v>
      </c>
      <c r="Q132" s="21">
        <f>AVERAGE(Q129:Q130)*'Fixed Data'!$B$10</f>
        <v>-1.2057935557765107</v>
      </c>
      <c r="R132" s="21">
        <f>AVERAGE(R129:R130)*'Fixed Data'!$B$10</f>
        <v>-1.0133488465503502</v>
      </c>
      <c r="S132" s="21">
        <f>AVERAGE(S129:S130)*'Fixed Data'!$B$10</f>
        <v>-0.83762448512627175</v>
      </c>
      <c r="T132" s="21">
        <f>AVERAGE(T129:T130)*'Fixed Data'!$B$10</f>
        <v>-0.6786204715042754</v>
      </c>
      <c r="U132" s="21">
        <f>AVERAGE(U129:U130)*'Fixed Data'!$B$10</f>
        <v>-0.53633680568436115</v>
      </c>
      <c r="V132" s="21">
        <f>AVERAGE(V129:V130)*'Fixed Data'!$B$10</f>
        <v>-0.41077348766652899</v>
      </c>
      <c r="W132" s="21">
        <f>AVERAGE(W129:W130)*'Fixed Data'!$B$10</f>
        <v>-0.30193051745077881</v>
      </c>
      <c r="X132" s="21">
        <f>AVERAGE(X129:X130)*'Fixed Data'!$B$10</f>
        <v>-0.20980789503711067</v>
      </c>
      <c r="Y132" s="21">
        <f>AVERAGE(Y129:Y130)*'Fixed Data'!$B$10</f>
        <v>-0.13440562042552454</v>
      </c>
      <c r="Z132" s="21">
        <f>AVERAGE(Z129:Z130)*'Fixed Data'!$B$10</f>
        <v>-7.5723693616020465E-2</v>
      </c>
      <c r="AA132" s="21">
        <f>AVERAGE(AA129:AA130)*'Fixed Data'!$B$10</f>
        <v>-3.3762114608598431E-2</v>
      </c>
      <c r="AB132" s="21">
        <f>AVERAGE(AB129:AB130)*'Fixed Data'!$B$10</f>
        <v>-8.5208834032584196E-3</v>
      </c>
      <c r="AC132" s="21">
        <f>AVERAGE(AC129:AC130)*'Fixed Data'!$B$10</f>
        <v>-4.3980909924147149E-16</v>
      </c>
      <c r="AD132" s="21">
        <f>AVERAGE(AD129:AD130)*'Fixed Data'!$B$10</f>
        <v>-4.3980909924147149E-16</v>
      </c>
      <c r="AE132" s="21">
        <f>AVERAGE(AE129:AE130)*'Fixed Data'!$B$10</f>
        <v>-4.3980909924147149E-16</v>
      </c>
      <c r="AF132" s="21">
        <f>AVERAGE(AF129:AF130)*'Fixed Data'!$B$10</f>
        <v>-4.3980909924147149E-16</v>
      </c>
      <c r="AG132" s="21">
        <f>AVERAGE(AG129:AG130)*'Fixed Data'!$B$10</f>
        <v>-4.3980909924147149E-16</v>
      </c>
      <c r="AH132" s="21">
        <f>AVERAGE(AH129:AH130)*'Fixed Data'!$B$10</f>
        <v>-4.3980909924147149E-16</v>
      </c>
      <c r="AI132" s="21">
        <f>AVERAGE(AI129:AI130)*'Fixed Data'!$B$10</f>
        <v>-4.3980909924147149E-16</v>
      </c>
      <c r="AJ132" s="21">
        <f>AVERAGE(AJ129:AJ130)*'Fixed Data'!$B$10</f>
        <v>-4.3980909924147149E-16</v>
      </c>
      <c r="AK132" s="21">
        <f>AVERAGE(AK129:AK130)*'Fixed Data'!$B$10</f>
        <v>-4.3980909924147149E-16</v>
      </c>
      <c r="AL132" s="21">
        <f>AVERAGE(AL129:AL130)*'Fixed Data'!$B$10</f>
        <v>-4.3980909924147149E-16</v>
      </c>
      <c r="AM132" s="21">
        <f>AVERAGE(AM129:AM130)*'Fixed Data'!$B$10</f>
        <v>-4.3980909924147149E-16</v>
      </c>
      <c r="AN132" s="21">
        <f>AVERAGE(AN129:AN130)*'Fixed Data'!$B$10</f>
        <v>-4.3980909924147149E-16</v>
      </c>
      <c r="AO132" s="21">
        <f>AVERAGE(AO129:AO130)*'Fixed Data'!$B$10</f>
        <v>-4.3980909924147149E-16</v>
      </c>
      <c r="AP132" s="21">
        <f>AVERAGE(AP129:AP130)*'Fixed Data'!$B$10</f>
        <v>-4.3980909924147149E-16</v>
      </c>
      <c r="AQ132" s="21">
        <f>AVERAGE(AQ129:AQ130)*'Fixed Data'!$B$10</f>
        <v>-4.3980909924147149E-16</v>
      </c>
      <c r="AR132" s="21">
        <f>AVERAGE(AR129:AR130)*'Fixed Data'!$B$10</f>
        <v>-4.3980909924147149E-16</v>
      </c>
      <c r="AS132" s="21">
        <f>AVERAGE(AS129:AS130)*'Fixed Data'!$B$10</f>
        <v>-4.3980909924147149E-16</v>
      </c>
      <c r="AT132" s="21">
        <f>AVERAGE(AT129:AT130)*'Fixed Data'!$B$10</f>
        <v>-4.3980909924147149E-16</v>
      </c>
      <c r="AU132" s="21">
        <f>AVERAGE(AU129:AU130)*'Fixed Data'!$B$10</f>
        <v>-4.3980909924147149E-16</v>
      </c>
      <c r="AV132" s="21">
        <f>AVERAGE(AV129:AV130)*'Fixed Data'!$B$10</f>
        <v>-4.3980909924147149E-16</v>
      </c>
      <c r="AW132" s="21">
        <f>AVERAGE(AW129:AW130)*'Fixed Data'!$B$10</f>
        <v>-4.3980909924147149E-16</v>
      </c>
      <c r="AX132" s="21">
        <f>AVERAGE(AX129:AX130)*'Fixed Data'!$B$10</f>
        <v>-4.3980909924147149E-16</v>
      </c>
      <c r="AY132" s="21">
        <f>AVERAGE(AY129:AY130)*'Fixed Data'!$B$10</f>
        <v>-4.3980909924147149E-16</v>
      </c>
      <c r="AZ132" s="21">
        <f>AVERAGE(AZ129:AZ130)*'Fixed Data'!$B$10</f>
        <v>-4.3980909924147149E-16</v>
      </c>
      <c r="BA132" s="21">
        <f>AVERAGE(BA129:BA130)*'Fixed Data'!$B$10</f>
        <v>-4.3980909924147149E-16</v>
      </c>
      <c r="BB132" s="21">
        <f>AVERAGE(BB129:BB130)*'Fixed Data'!$B$10</f>
        <v>-4.3980909924147149E-16</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-0.20821296364685288</v>
      </c>
      <c r="K133" s="21">
        <f t="shared" si="13"/>
        <v>-1.7772097083088485</v>
      </c>
      <c r="L133" s="21">
        <f t="shared" si="13"/>
        <v>-3.335307720932672</v>
      </c>
      <c r="M133" s="21">
        <f t="shared" si="13"/>
        <v>-4.8857978220184775</v>
      </c>
      <c r="N133" s="21">
        <f t="shared" si="13"/>
        <v>-6.4277272133344159</v>
      </c>
      <c r="O133" s="21">
        <f t="shared" si="13"/>
        <v>-7.7271893056764842</v>
      </c>
      <c r="P133" s="21">
        <f t="shared" si="13"/>
        <v>-7.0665649517003457</v>
      </c>
      <c r="Q133" s="21">
        <f t="shared" si="13"/>
        <v>-6.4226609455262889</v>
      </c>
      <c r="R133" s="21">
        <f t="shared" si="13"/>
        <v>-5.7954772871543137</v>
      </c>
      <c r="S133" s="21">
        <f t="shared" si="13"/>
        <v>-5.1850139765844201</v>
      </c>
      <c r="T133" s="21">
        <f t="shared" si="13"/>
        <v>-4.5912710138166091</v>
      </c>
      <c r="U133" s="21">
        <f t="shared" si="13"/>
        <v>-4.0142483988508797</v>
      </c>
      <c r="V133" s="21">
        <f t="shared" si="13"/>
        <v>-3.4539461316872329</v>
      </c>
      <c r="W133" s="21">
        <f t="shared" si="13"/>
        <v>-2.9103642123256668</v>
      </c>
      <c r="X133" s="21">
        <f t="shared" si="13"/>
        <v>-2.3835026407661846</v>
      </c>
      <c r="Y133" s="21">
        <f t="shared" si="13"/>
        <v>-1.8733614170087831</v>
      </c>
      <c r="Z133" s="21">
        <f t="shared" si="13"/>
        <v>-1.3799405410534649</v>
      </c>
      <c r="AA133" s="21">
        <f t="shared" si="13"/>
        <v>-0.90324001290022771</v>
      </c>
      <c r="AB133" s="21">
        <f t="shared" si="13"/>
        <v>-0.44325983254907375</v>
      </c>
      <c r="AC133" s="21">
        <f t="shared" si="13"/>
        <v>-4.3980909924147149E-16</v>
      </c>
      <c r="AD133" s="21">
        <f t="shared" si="13"/>
        <v>-4.3980909924147149E-16</v>
      </c>
      <c r="AE133" s="21">
        <f t="shared" si="13"/>
        <v>-4.3980909924147149E-16</v>
      </c>
      <c r="AF133" s="21">
        <f t="shared" si="13"/>
        <v>-4.3980909924147149E-16</v>
      </c>
      <c r="AG133" s="21">
        <f t="shared" si="13"/>
        <v>-4.3980909924147149E-16</v>
      </c>
      <c r="AH133" s="21">
        <f t="shared" si="13"/>
        <v>-4.3980909924147149E-16</v>
      </c>
      <c r="AI133" s="21">
        <f t="shared" si="13"/>
        <v>-4.3980909924147149E-16</v>
      </c>
      <c r="AJ133" s="21">
        <f t="shared" si="13"/>
        <v>-4.3980909924147149E-16</v>
      </c>
      <c r="AK133" s="21">
        <f t="shared" si="13"/>
        <v>-4.3980909924147149E-16</v>
      </c>
      <c r="AL133" s="21">
        <f t="shared" si="13"/>
        <v>-4.3980909924147149E-16</v>
      </c>
      <c r="AM133" s="21">
        <f t="shared" si="13"/>
        <v>-4.3980909924147149E-16</v>
      </c>
      <c r="AN133" s="21">
        <f t="shared" si="13"/>
        <v>-4.3980909924147149E-16</v>
      </c>
      <c r="AO133" s="21">
        <f t="shared" si="13"/>
        <v>-4.3980909924147149E-16</v>
      </c>
      <c r="AP133" s="21">
        <f t="shared" si="13"/>
        <v>-4.3980909924147149E-16</v>
      </c>
      <c r="AQ133" s="21">
        <f t="shared" si="13"/>
        <v>-4.3980909924147149E-16</v>
      </c>
      <c r="AR133" s="21">
        <f t="shared" si="13"/>
        <v>-4.3980909924147149E-16</v>
      </c>
      <c r="AS133" s="21">
        <f t="shared" si="13"/>
        <v>-4.3980909924147149E-16</v>
      </c>
      <c r="AT133" s="21">
        <f t="shared" si="13"/>
        <v>-4.3980909924147149E-16</v>
      </c>
      <c r="AU133" s="21">
        <f t="shared" si="13"/>
        <v>-4.3980909924147149E-16</v>
      </c>
      <c r="AV133" s="21">
        <f t="shared" si="13"/>
        <v>-4.3980909924147149E-16</v>
      </c>
      <c r="AW133" s="21">
        <f t="shared" si="13"/>
        <v>-4.3980909924147149E-16</v>
      </c>
      <c r="AX133" s="21">
        <f t="shared" si="13"/>
        <v>-4.3980909924147149E-16</v>
      </c>
      <c r="AY133" s="21">
        <f t="shared" si="13"/>
        <v>-4.3980909924147149E-16</v>
      </c>
      <c r="AZ133" s="21">
        <f t="shared" si="13"/>
        <v>-4.3980909924147149E-16</v>
      </c>
      <c r="BA133" s="21">
        <f t="shared" si="13"/>
        <v>-4.3980909924147149E-16</v>
      </c>
      <c r="BB133" s="21">
        <f t="shared" si="13"/>
        <v>-4.3980909924147149E-16</v>
      </c>
    </row>
    <row r="134" spans="1:54" ht="14" outlineLevel="2" thickBot="1">
      <c r="A134" s="139"/>
      <c r="B134" s="142" t="s">
        <v>467</v>
      </c>
      <c r="C134" s="143"/>
      <c r="D134" s="243"/>
      <c r="E134" s="245">
        <f t="shared" ref="E134:AJ134" si="14">E83+E77+E71</f>
        <v>-3.5076575656736999</v>
      </c>
      <c r="F134" s="245">
        <f t="shared" si="14"/>
        <v>-3.5481543098311006</v>
      </c>
      <c r="G134" s="245">
        <f t="shared" si="14"/>
        <v>-3.5892567567725884</v>
      </c>
      <c r="H134" s="245">
        <f t="shared" si="14"/>
        <v>-3.6309782905472137</v>
      </c>
      <c r="I134" s="245">
        <f t="shared" si="14"/>
        <v>-3.6733327016463835</v>
      </c>
      <c r="J134" s="245">
        <f t="shared" si="14"/>
        <v>-3.7163341975217725</v>
      </c>
      <c r="K134" s="245">
        <f t="shared" si="14"/>
        <v>-3.6517522842457844</v>
      </c>
      <c r="L134" s="245">
        <f t="shared" si="14"/>
        <v>-3.5851099689290309</v>
      </c>
      <c r="M134" s="245">
        <f t="shared" si="14"/>
        <v>-3.5163513052698141</v>
      </c>
      <c r="N134" s="245">
        <f t="shared" si="14"/>
        <v>-3.4454183928877602</v>
      </c>
      <c r="O134" s="245">
        <f t="shared" si="14"/>
        <v>-3.3722512939317695</v>
      </c>
      <c r="P134" s="245">
        <f t="shared" si="14"/>
        <v>-3.4121206263249326</v>
      </c>
      <c r="Q134" s="245">
        <f t="shared" si="14"/>
        <v>-3.452617552292037</v>
      </c>
      <c r="R134" s="245">
        <f t="shared" si="14"/>
        <v>-3.4937567345602973</v>
      </c>
      <c r="S134" s="245">
        <f t="shared" si="14"/>
        <v>-3.5355532933863079</v>
      </c>
      <c r="T134" s="245">
        <f t="shared" si="14"/>
        <v>-3.5780228193277939</v>
      </c>
      <c r="U134" s="245">
        <f t="shared" si="14"/>
        <v>-3.6211813942794522</v>
      </c>
      <c r="V134" s="245">
        <f t="shared" si="14"/>
        <v>-3.6650456042447002</v>
      </c>
      <c r="W134" s="245">
        <f t="shared" si="14"/>
        <v>-3.709632559620236</v>
      </c>
      <c r="X134" s="245">
        <f t="shared" si="14"/>
        <v>-3.7549599147293056</v>
      </c>
      <c r="Y134" s="245">
        <f t="shared" si="14"/>
        <v>-3.8010458828473035</v>
      </c>
      <c r="Z134" s="245">
        <f t="shared" si="14"/>
        <v>-3.8479092602427238</v>
      </c>
      <c r="AA134" s="245">
        <f t="shared" si="14"/>
        <v>-3.8955694457104331</v>
      </c>
      <c r="AB134" s="245">
        <f t="shared" si="14"/>
        <v>-3.944046460104945</v>
      </c>
      <c r="AC134" s="245">
        <f t="shared" si="14"/>
        <v>-3.9933609711326534</v>
      </c>
      <c r="AD134" s="245">
        <f t="shared" si="14"/>
        <v>-4.0435343128851056</v>
      </c>
      <c r="AE134" s="245">
        <f t="shared" si="14"/>
        <v>-4.0945885143876328</v>
      </c>
      <c r="AF134" s="245">
        <f t="shared" si="14"/>
        <v>-4.1465463206351849</v>
      </c>
      <c r="AG134" s="245">
        <f t="shared" si="14"/>
        <v>-4.1994312173845625</v>
      </c>
      <c r="AH134" s="245">
        <f t="shared" si="14"/>
        <v>-4.2532674619568835</v>
      </c>
      <c r="AI134" s="245">
        <f t="shared" si="14"/>
        <v>-4.3080801057759865</v>
      </c>
      <c r="AJ134" s="245">
        <f t="shared" si="14"/>
        <v>-4.3638950281760067</v>
      </c>
      <c r="AK134" s="245">
        <f t="shared" ref="AK134:BB134" si="15">AK83+AK77+AK71</f>
        <v>-4.4207389596910591</v>
      </c>
      <c r="AL134" s="245">
        <f t="shared" si="15"/>
        <v>-4.4786395173653837</v>
      </c>
      <c r="AM134" s="245">
        <f t="shared" si="15"/>
        <v>-4.5376252355558151</v>
      </c>
      <c r="AN134" s="245">
        <f t="shared" si="15"/>
        <v>-4.5977255974855344</v>
      </c>
      <c r="AO134" s="245">
        <f t="shared" si="15"/>
        <v>-4.6589710705542169</v>
      </c>
      <c r="AP134" s="245">
        <f t="shared" si="15"/>
        <v>-4.7213931401456239</v>
      </c>
      <c r="AQ134" s="245">
        <f t="shared" si="15"/>
        <v>-4.7850243501967062</v>
      </c>
      <c r="AR134" s="245">
        <f t="shared" si="15"/>
        <v>-4.8498983347513587</v>
      </c>
      <c r="AS134" s="245">
        <f t="shared" si="15"/>
        <v>-4.9160498645397634</v>
      </c>
      <c r="AT134" s="245">
        <f t="shared" si="15"/>
        <v>-4.9835148815372596</v>
      </c>
      <c r="AU134" s="245">
        <f t="shared" si="15"/>
        <v>-5.0523305462949688</v>
      </c>
      <c r="AV134" s="245">
        <f t="shared" si="15"/>
        <v>-5.1225352777576214</v>
      </c>
      <c r="AW134" s="245">
        <f t="shared" si="15"/>
        <v>-5.1941688013454623</v>
      </c>
      <c r="AX134" s="245">
        <f t="shared" si="15"/>
        <v>-5.2672721970361582</v>
      </c>
      <c r="AY134" s="245">
        <f t="shared" si="15"/>
        <v>-5.3418879436903035</v>
      </c>
      <c r="AZ134" s="245">
        <f t="shared" si="15"/>
        <v>-5.4180599761486778</v>
      </c>
      <c r="BA134" s="245">
        <f t="shared" si="15"/>
        <v>-5.4958337318115982</v>
      </c>
      <c r="BB134" s="245">
        <f t="shared" si="15"/>
        <v>-5.574723893918252</v>
      </c>
    </row>
    <row r="135" spans="1:54" ht="14" outlineLevel="2" thickBot="1">
      <c r="A135" s="138"/>
      <c r="B135" s="140" t="s">
        <v>468</v>
      </c>
      <c r="C135" s="141"/>
      <c r="D135" s="244"/>
      <c r="E135" s="245">
        <f>E133+E134</f>
        <v>-3.5076575656736999</v>
      </c>
      <c r="F135" s="245">
        <f t="shared" ref="F135:AW135" si="16">F133+F134</f>
        <v>-3.5481543098311006</v>
      </c>
      <c r="G135" s="245">
        <f t="shared" si="16"/>
        <v>-3.5892567567725884</v>
      </c>
      <c r="H135" s="245">
        <f t="shared" si="16"/>
        <v>-3.6309782905472137</v>
      </c>
      <c r="I135" s="245">
        <f t="shared" si="16"/>
        <v>-3.6733327016463835</v>
      </c>
      <c r="J135" s="245">
        <f t="shared" si="16"/>
        <v>-3.9245471611686256</v>
      </c>
      <c r="K135" s="245">
        <f t="shared" si="16"/>
        <v>-5.4289619925546333</v>
      </c>
      <c r="L135" s="245">
        <f t="shared" si="16"/>
        <v>-6.9204176898617025</v>
      </c>
      <c r="M135" s="245">
        <f t="shared" si="16"/>
        <v>-8.4021491272882916</v>
      </c>
      <c r="N135" s="245">
        <f t="shared" si="16"/>
        <v>-9.8731456062221756</v>
      </c>
      <c r="O135" s="245">
        <f t="shared" si="16"/>
        <v>-11.099440599608254</v>
      </c>
      <c r="P135" s="245">
        <f t="shared" si="16"/>
        <v>-10.478685578025278</v>
      </c>
      <c r="Q135" s="245">
        <f t="shared" si="16"/>
        <v>-9.875278497818325</v>
      </c>
      <c r="R135" s="245">
        <f t="shared" si="16"/>
        <v>-9.289234021714611</v>
      </c>
      <c r="S135" s="245">
        <f t="shared" si="16"/>
        <v>-8.7205672699707275</v>
      </c>
      <c r="T135" s="245">
        <f t="shared" si="16"/>
        <v>-8.1692938331444029</v>
      </c>
      <c r="U135" s="245">
        <f t="shared" si="16"/>
        <v>-7.6354297931303314</v>
      </c>
      <c r="V135" s="245">
        <f t="shared" si="16"/>
        <v>-7.1189917359319335</v>
      </c>
      <c r="W135" s="245">
        <f t="shared" si="16"/>
        <v>-6.6199967719459032</v>
      </c>
      <c r="X135" s="245">
        <f t="shared" si="16"/>
        <v>-6.1384625554954901</v>
      </c>
      <c r="Y135" s="245">
        <f t="shared" si="16"/>
        <v>-5.6744072998560871</v>
      </c>
      <c r="Z135" s="245">
        <f t="shared" si="16"/>
        <v>-5.2278498012961885</v>
      </c>
      <c r="AA135" s="245">
        <f t="shared" si="16"/>
        <v>-4.7988094586106609</v>
      </c>
      <c r="AB135" s="245">
        <f t="shared" si="16"/>
        <v>-4.3873062926540189</v>
      </c>
      <c r="AC135" s="245">
        <f t="shared" si="16"/>
        <v>-3.9933609711326539</v>
      </c>
      <c r="AD135" s="245">
        <f t="shared" si="16"/>
        <v>-4.0435343128851056</v>
      </c>
      <c r="AE135" s="245">
        <f t="shared" si="16"/>
        <v>-4.0945885143876328</v>
      </c>
      <c r="AF135" s="245">
        <f t="shared" si="16"/>
        <v>-4.1465463206351849</v>
      </c>
      <c r="AG135" s="245">
        <f t="shared" si="16"/>
        <v>-4.1994312173845625</v>
      </c>
      <c r="AH135" s="245">
        <f t="shared" si="16"/>
        <v>-4.2532674619568835</v>
      </c>
      <c r="AI135" s="245">
        <f t="shared" si="16"/>
        <v>-4.3080801057759865</v>
      </c>
      <c r="AJ135" s="245">
        <f t="shared" si="16"/>
        <v>-4.3638950281760067</v>
      </c>
      <c r="AK135" s="245">
        <f t="shared" si="16"/>
        <v>-4.4207389596910591</v>
      </c>
      <c r="AL135" s="245">
        <f t="shared" si="16"/>
        <v>-4.4786395173653837</v>
      </c>
      <c r="AM135" s="245">
        <f t="shared" si="16"/>
        <v>-4.5376252355558151</v>
      </c>
      <c r="AN135" s="245">
        <f t="shared" si="16"/>
        <v>-4.5977255974855344</v>
      </c>
      <c r="AO135" s="245">
        <f t="shared" si="16"/>
        <v>-4.6589710705542169</v>
      </c>
      <c r="AP135" s="245">
        <f t="shared" si="16"/>
        <v>-4.7213931401456239</v>
      </c>
      <c r="AQ135" s="245">
        <f t="shared" si="16"/>
        <v>-4.7850243501967062</v>
      </c>
      <c r="AR135" s="245">
        <f t="shared" si="16"/>
        <v>-4.8498983347513587</v>
      </c>
      <c r="AS135" s="245">
        <f t="shared" si="16"/>
        <v>-4.9160498645397634</v>
      </c>
      <c r="AT135" s="245">
        <f t="shared" si="16"/>
        <v>-4.9835148815372596</v>
      </c>
      <c r="AU135" s="245">
        <f t="shared" si="16"/>
        <v>-5.0523305462949688</v>
      </c>
      <c r="AV135" s="245">
        <f t="shared" si="16"/>
        <v>-5.1225352777576214</v>
      </c>
      <c r="AW135" s="245">
        <f t="shared" si="16"/>
        <v>-5.1941688013454623</v>
      </c>
      <c r="AX135" s="245">
        <f>AX133+AX134</f>
        <v>-5.2672721970361582</v>
      </c>
      <c r="AY135" s="245">
        <f>AY133+AY134</f>
        <v>-5.3418879436903035</v>
      </c>
      <c r="AZ135" s="245">
        <f>AZ133+AZ134</f>
        <v>-5.4180599761486778</v>
      </c>
      <c r="BA135" s="245">
        <f>BA133+BA134</f>
        <v>-5.4958337318115982</v>
      </c>
      <c r="BB135" s="245">
        <f>BB133+BB134</f>
        <v>-5.574723893918252</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7" t="s">
        <v>472</v>
      </c>
      <c r="B143" s="135" t="s">
        <v>289</v>
      </c>
      <c r="C143" s="135" t="s">
        <v>397</v>
      </c>
      <c r="D143" s="135" t="s">
        <v>391</v>
      </c>
      <c r="E143" s="21">
        <f>-(E$158*'Fixed Data'!$B$25*'Fixed Data'!E$47*'Fixed Data'!$B$24*'Fixed Data'!$B$23+E$158*'Fixed Data'!$B$26)*'Fixed Data'!L42/10^6</f>
        <v>-20.914748955515304</v>
      </c>
      <c r="F143" s="21">
        <f>-(F$158*'Fixed Data'!$B$25*'Fixed Data'!F$47*'Fixed Data'!$B$24*'Fixed Data'!$B$23+F$158*'Fixed Data'!$B$26)*'Fixed Data'!M42/10^6</f>
        <v>-21.532659828140265</v>
      </c>
      <c r="G143" s="21">
        <f>-(G$158*'Fixed Data'!$B$25*'Fixed Data'!G$47*'Fixed Data'!$B$24*'Fixed Data'!$B$23+G$158*'Fixed Data'!$B$26)*'Fixed Data'!N42/10^6</f>
        <v>-22.0867426940009</v>
      </c>
      <c r="H143" s="21">
        <f>-(H$158*'Fixed Data'!$B$25*'Fixed Data'!H$47*'Fixed Data'!$B$24*'Fixed Data'!$B$23+H$158*'Fixed Data'!$B$26)*'Fixed Data'!O42/10^6</f>
        <v>-22.651664990753243</v>
      </c>
      <c r="I143" s="21">
        <f>-(I$158*'Fixed Data'!$B$25*'Fixed Data'!I$47*'Fixed Data'!$B$24*'Fixed Data'!$B$23+I$158*'Fixed Data'!$B$26)*'Fixed Data'!P42/10^6</f>
        <v>-23.305616765089152</v>
      </c>
      <c r="J143" s="21">
        <f>-(J$158*'Fixed Data'!$B$25*'Fixed Data'!J$47*'Fixed Data'!$B$24*'Fixed Data'!$B$23+J$158*'Fixed Data'!$B$26)*'Fixed Data'!Q42/10^6</f>
        <v>-23.972729919768813</v>
      </c>
      <c r="K143" s="21">
        <f>-(K$158*'Fixed Data'!$B$25*'Fixed Data'!K$47*'Fixed Data'!$B$24*'Fixed Data'!$B$23+K$158*'Fixed Data'!$B$26)*'Fixed Data'!R42/10^6</f>
        <v>-23.866084467027161</v>
      </c>
      <c r="L143" s="21">
        <f>-(L$158*'Fixed Data'!$B$25*'Fixed Data'!L$47*'Fixed Data'!$B$24*'Fixed Data'!$B$23+L$158*'Fixed Data'!$B$26)*'Fixed Data'!S42/10^6</f>
        <v>-23.810908518286453</v>
      </c>
      <c r="M143" s="21">
        <f>-(M$158*'Fixed Data'!$B$25*'Fixed Data'!M$47*'Fixed Data'!$B$24*'Fixed Data'!$B$23+M$158*'Fixed Data'!$B$26)*'Fixed Data'!T42/10^6</f>
        <v>-23.727311098583385</v>
      </c>
      <c r="N143" s="21">
        <f>-(N$158*'Fixed Data'!$B$25*'Fixed Data'!N$47*'Fixed Data'!$B$24*'Fixed Data'!$B$23+N$158*'Fixed Data'!$B$26)*'Fixed Data'!U42/10^6</f>
        <v>-23.541112715868053</v>
      </c>
      <c r="O143" s="21">
        <f>-(O$158*'Fixed Data'!$B$25*'Fixed Data'!O$47*'Fixed Data'!$B$24*'Fixed Data'!$B$23+O$158*'Fixed Data'!$B$26)*'Fixed Data'!V42/10^6</f>
        <v>-23.39897481040996</v>
      </c>
      <c r="P143" s="21">
        <f>-(P$158*'Fixed Data'!$B$25*'Fixed Data'!P$47*'Fixed Data'!$B$24*'Fixed Data'!$B$23+P$158*'Fixed Data'!$B$26)*'Fixed Data'!W42/10^6</f>
        <v>-24.03762784325512</v>
      </c>
      <c r="Q143" s="21">
        <f>-(Q$158*'Fixed Data'!$B$25*'Fixed Data'!Q$47*'Fixed Data'!$B$24*'Fixed Data'!$B$23+Q$158*'Fixed Data'!$B$26)*'Fixed Data'!X42/10^6</f>
        <v>-24.68922867399483</v>
      </c>
      <c r="R143" s="21">
        <f>-(R$158*'Fixed Data'!$B$25*'Fixed Data'!R$47*'Fixed Data'!$B$24*'Fixed Data'!$B$23+R$158*'Fixed Data'!$B$26)*'Fixed Data'!Y42/10^6</f>
        <v>-25.428218212124822</v>
      </c>
      <c r="S143" s="21">
        <f>-(S$158*'Fixed Data'!$B$25*'Fixed Data'!S$47*'Fixed Data'!$B$24*'Fixed Data'!$B$23+S$158*'Fixed Data'!$B$26)*'Fixed Data'!Z42/10^6</f>
        <v>-26.107529607494779</v>
      </c>
      <c r="T143" s="21">
        <f>-(T$158*'Fixed Data'!$B$25*'Fixed Data'!T$47*'Fixed Data'!$B$24*'Fixed Data'!$B$23+T$158*'Fixed Data'!$B$26)*'Fixed Data'!AA42/10^6</f>
        <v>-26.80075068059903</v>
      </c>
      <c r="U143" s="21">
        <f>-(U$158*'Fixed Data'!$B$25*'Fixed Data'!U$47*'Fixed Data'!$B$24*'Fixed Data'!$B$23+U$158*'Fixed Data'!$B$26)*'Fixed Data'!AB42/10^6</f>
        <v>-27.508217794592522</v>
      </c>
      <c r="V143" s="21">
        <f>-(V$158*'Fixed Data'!$B$25*'Fixed Data'!V$47*'Fixed Data'!$B$24*'Fixed Data'!$B$23+V$158*'Fixed Data'!$B$26)*'Fixed Data'!AC42/10^6</f>
        <v>-28.308047381402961</v>
      </c>
      <c r="W143" s="21">
        <f>-(W$158*'Fixed Data'!$B$25*'Fixed Data'!W$47*'Fixed Data'!$B$24*'Fixed Data'!$B$23+W$158*'Fixed Data'!$B$26)*'Fixed Data'!AD42/10^6</f>
        <v>-29.046005023624826</v>
      </c>
      <c r="X143" s="21">
        <f>-(X$158*'Fixed Data'!$B$25*'Fixed Data'!X$47*'Fixed Data'!$B$24*'Fixed Data'!$B$23+X$158*'Fixed Data'!$B$26)*'Fixed Data'!AE42/10^6</f>
        <v>-29.878976735425823</v>
      </c>
      <c r="Y143" s="21">
        <f>-(Y$158*'Fixed Data'!$B$25*'Fixed Data'!Y$47*'Fixed Data'!$B$24*'Fixed Data'!$B$23+Y$158*'Fixed Data'!$B$26)*'Fixed Data'!AF42/10^6</f>
        <v>-30.648968014943232</v>
      </c>
      <c r="Z143" s="21">
        <f>-(Z$158*'Fixed Data'!$B$25*'Fixed Data'!Z$47*'Fixed Data'!$B$24*'Fixed Data'!$B$23+Z$158*'Fixed Data'!$B$26)*'Fixed Data'!AG42/10^6</f>
        <v>-31.516738917263989</v>
      </c>
      <c r="AA143" s="21">
        <f>-(AA$158*'Fixed Data'!$B$25*'Fixed Data'!AA$47*'Fixed Data'!$B$24*'Fixed Data'!$B$23+AA$158*'Fixed Data'!$B$26)*'Fixed Data'!AH42/10^6</f>
        <v>-32.403070457043313</v>
      </c>
      <c r="AB143" s="21">
        <f>-(AB$158*'Fixed Data'!$B$25*'Fixed Data'!AB$47*'Fixed Data'!$B$24*'Fixed Data'!$B$23+AB$158*'Fixed Data'!$B$26)*'Fixed Data'!AI42/10^6</f>
        <v>-33.30843605272559</v>
      </c>
      <c r="AC143" s="21">
        <f>-(AC$158*'Fixed Data'!$B$25*'Fixed Data'!AC$47*'Fixed Data'!$B$24*'Fixed Data'!$B$23+AC$158*'Fixed Data'!$B$26)*'Fixed Data'!AJ42/10^6</f>
        <v>-34.213956646026446</v>
      </c>
      <c r="AD143" s="21">
        <f>-(AD$158*'Fixed Data'!$B$25*'Fixed Data'!AD$47*'Fixed Data'!$B$24*'Fixed Data'!$B$23+AD$158*'Fixed Data'!$B$26)*'Fixed Data'!AK42/10^6</f>
        <v>-35.143571929408594</v>
      </c>
      <c r="AE143" s="21">
        <f>-(AE$158*'Fixed Data'!$B$25*'Fixed Data'!AE$47*'Fixed Data'!$B$24*'Fixed Data'!$B$23+AE$158*'Fixed Data'!$B$26)*'Fixed Data'!AL42/10^6</f>
        <v>-36.10188519080063</v>
      </c>
      <c r="AF143" s="21">
        <f>-(AF$158*'Fixed Data'!$B$25*'Fixed Data'!AF$47*'Fixed Data'!$B$24*'Fixed Data'!$B$23+AF$158*'Fixed Data'!$B$26)*'Fixed Data'!AM42/10^6</f>
        <v>-37.078241413193538</v>
      </c>
      <c r="AG143" s="21">
        <f>-(AG$158*'Fixed Data'!$B$25*'Fixed Data'!AG$47*'Fixed Data'!$B$24*'Fixed Data'!$B$23+AG$158*'Fixed Data'!$B$26)*'Fixed Data'!AN42/10^6</f>
        <v>-38.07413620296191</v>
      </c>
      <c r="AH143" s="21">
        <f>-(AH$158*'Fixed Data'!$B$25*'Fixed Data'!AH$47*'Fixed Data'!$B$24*'Fixed Data'!$B$23+AH$158*'Fixed Data'!$B$26)*'Fixed Data'!AO42/10^6</f>
        <v>-39.091432631299881</v>
      </c>
      <c r="AI143" s="21">
        <f>-(AI$158*'Fixed Data'!$B$25*'Fixed Data'!AI$47*'Fixed Data'!$B$24*'Fixed Data'!$B$23+AI$158*'Fixed Data'!$B$26)*'Fixed Data'!AP42/10^6</f>
        <v>-40.132689522850605</v>
      </c>
      <c r="AJ143" s="21">
        <f>-(AJ$158*'Fixed Data'!$B$25*'Fixed Data'!AJ$47*'Fixed Data'!$B$24*'Fixed Data'!$B$23+AJ$158*'Fixed Data'!$B$26)*'Fixed Data'!AQ42/10^6</f>
        <v>-41.1972898646248</v>
      </c>
      <c r="AK143" s="21">
        <f>-(AK$158*'Fixed Data'!$B$25*'Fixed Data'!AK$47*'Fixed Data'!$B$24*'Fixed Data'!$B$23+AK$158*'Fixed Data'!$B$26)*'Fixed Data'!AR42/10^6</f>
        <v>-42.285018164687138</v>
      </c>
      <c r="AL143" s="21">
        <f>-(AL$158*'Fixed Data'!$B$25*'Fixed Data'!AL$47*'Fixed Data'!$B$24*'Fixed Data'!$B$23+AL$158*'Fixed Data'!$B$26)*'Fixed Data'!AS42/10^6</f>
        <v>-43.397097768403412</v>
      </c>
      <c r="AM143" s="21">
        <f>-(AM$158*'Fixed Data'!$B$25*'Fixed Data'!AM$47*'Fixed Data'!$B$24*'Fixed Data'!$B$23+AM$158*'Fixed Data'!$B$26)*'Fixed Data'!AT42/10^6</f>
        <v>-44.534431270998461</v>
      </c>
      <c r="AN143" s="21">
        <f>-(AN$158*'Fixed Data'!$B$25*'Fixed Data'!AN$47*'Fixed Data'!$B$24*'Fixed Data'!$B$23+AN$158*'Fixed Data'!$B$26)*'Fixed Data'!AU42/10^6</f>
        <v>-45.697663284309797</v>
      </c>
      <c r="AO143" s="21">
        <f>-(AO$158*'Fixed Data'!$B$25*'Fixed Data'!AO$47*'Fixed Data'!$B$24*'Fixed Data'!$B$23+AO$158*'Fixed Data'!$B$26)*'Fixed Data'!AV42/10^6</f>
        <v>-46.887324829595599</v>
      </c>
      <c r="AP143" s="21">
        <f>-(AP$158*'Fixed Data'!$B$25*'Fixed Data'!AP$47*'Fixed Data'!$B$24*'Fixed Data'!$B$23+AP$158*'Fixed Data'!$B$26)*'Fixed Data'!AW42/10^6</f>
        <v>-48.104193594900281</v>
      </c>
      <c r="AQ143" s="21">
        <f>-(AQ$158*'Fixed Data'!$B$25*'Fixed Data'!AQ$47*'Fixed Data'!$B$24*'Fixed Data'!$B$23+AQ$158*'Fixed Data'!$B$26)*'Fixed Data'!AX42/10^6</f>
        <v>-49.349131554217017</v>
      </c>
      <c r="AR143" s="21">
        <f>-(AR$158*'Fixed Data'!$B$25*'Fixed Data'!AR$47*'Fixed Data'!$B$24*'Fixed Data'!$B$23+AR$158*'Fixed Data'!$B$26)*'Fixed Data'!AY42/10^6</f>
        <v>-50.622931357073448</v>
      </c>
      <c r="AS143" s="21">
        <f>-(AS$158*'Fixed Data'!$B$25*'Fixed Data'!AS$47*'Fixed Data'!$B$24*'Fixed Data'!$B$23+AS$158*'Fixed Data'!$B$26)*'Fixed Data'!AZ42/10^6</f>
        <v>-51.926396783290684</v>
      </c>
      <c r="AT143" s="21">
        <f>-(AT$158*'Fixed Data'!$B$25*'Fixed Data'!AT$47*'Fixed Data'!$B$24*'Fixed Data'!$B$23+AT$158*'Fixed Data'!$B$26)*'Fixed Data'!BA42/10^6</f>
        <v>-53.260383765703864</v>
      </c>
      <c r="AU143" s="21">
        <f>-(AU$158*'Fixed Data'!$B$25*'Fixed Data'!AU$47*'Fixed Data'!$B$24*'Fixed Data'!$B$23+AU$158*'Fixed Data'!$B$26)*'Fixed Data'!BB42/10^6</f>
        <v>-54.625800152058211</v>
      </c>
      <c r="AV143" s="21">
        <f>-(AV$158*'Fixed Data'!$B$25*'Fixed Data'!AV$47*'Fixed Data'!$B$24*'Fixed Data'!$B$23+AV$158*'Fixed Data'!$B$26)*'Fixed Data'!BC42/10^6</f>
        <v>-56.023575053171754</v>
      </c>
      <c r="AW143" s="21">
        <f>-(AW$158*'Fixed Data'!$B$25*'Fixed Data'!AW$47*'Fixed Data'!$B$24*'Fixed Data'!$B$23+AW$158*'Fixed Data'!$B$26)*'Fixed Data'!BD42/10^6</f>
        <v>-57.454661377544589</v>
      </c>
      <c r="AX143" s="21">
        <f>-(AX$158*'Fixed Data'!$B$25*'Fixed Data'!AX$47*'Fixed Data'!$B$24*'Fixed Data'!$B$23+AX$158*'Fixed Data'!$B$26)*'Fixed Data'!BE42/10^6</f>
        <v>-58.920051236657223</v>
      </c>
      <c r="AY143" s="21">
        <f>-(AY$158*'Fixed Data'!$B$25*'Fixed Data'!AY$47*'Fixed Data'!$B$24*'Fixed Data'!$B$23+AY$158*'Fixed Data'!$B$26)*'Fixed Data'!BF42/10^6</f>
        <v>-60.42077683986718</v>
      </c>
      <c r="AZ143" s="21">
        <f>-(AZ$158*'Fixed Data'!$B$25*'Fixed Data'!AZ$47*'Fixed Data'!$B$24*'Fixed Data'!$B$23+AZ$158*'Fixed Data'!$B$26)*'Fixed Data'!BG42/10^6</f>
        <v>-61.957907669452389</v>
      </c>
      <c r="BA143" s="21">
        <f>-(BA$158*'Fixed Data'!$B$25*'Fixed Data'!BA$47*'Fixed Data'!$B$24*'Fixed Data'!$B$23+BA$158*'Fixed Data'!$B$26)*'Fixed Data'!BH42/10^6</f>
        <v>-63.532550374363204</v>
      </c>
      <c r="BB143" s="21">
        <f>-(BB$158*'Fixed Data'!$B$25*'Fixed Data'!BB$47*'Fixed Data'!$B$24*'Fixed Data'!$B$23+BB$158*'Fixed Data'!$B$26)*'Fixed Data'!BI42/10^6</f>
        <v>-65.139632596038467</v>
      </c>
    </row>
    <row r="144" spans="1:54" outlineLevel="2">
      <c r="A144" s="428"/>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8"/>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8"/>
      <c r="B146" s="135" t="s">
        <v>292</v>
      </c>
      <c r="C146" s="135" t="s">
        <v>473</v>
      </c>
      <c r="D146" s="135" t="s">
        <v>391</v>
      </c>
      <c r="E146" s="21">
        <f>-E$161*'Fixed Data'!$B$20*'Fixed Data'!$B$22</f>
        <v>-0.7848466581290634</v>
      </c>
      <c r="F146" s="21">
        <f>-F$161*'Fixed Data'!$B$20*'Fixed Data'!$B$22</f>
        <v>-0.80747464382625345</v>
      </c>
      <c r="G146" s="21">
        <f>-G$161*'Fixed Data'!$B$20*'Fixed Data'!$B$22</f>
        <v>-0.83087718401103983</v>
      </c>
      <c r="H146" s="21">
        <f>-H$161*'Fixed Data'!$B$20*'Fixed Data'!$B$22</f>
        <v>-0.85508223576349351</v>
      </c>
      <c r="I146" s="21">
        <f>-I$161*'Fixed Data'!$B$20*'Fixed Data'!$B$22</f>
        <v>-0.88011871942846298</v>
      </c>
      <c r="J146" s="21">
        <f>-J$161*'Fixed Data'!$B$20*'Fixed Data'!$B$22</f>
        <v>-0.90601665302461332</v>
      </c>
      <c r="K146" s="21">
        <f>-K$161*'Fixed Data'!$B$20*'Fixed Data'!$B$22</f>
        <v>-0.93137457590587469</v>
      </c>
      <c r="L146" s="21">
        <f>-L$161*'Fixed Data'!$B$20*'Fixed Data'!$B$22</f>
        <v>-0.95475908287795563</v>
      </c>
      <c r="M146" s="21">
        <f>-M$161*'Fixed Data'!$B$20*'Fixed Data'!$B$22</f>
        <v>-0.97436089386955715</v>
      </c>
      <c r="N146" s="21">
        <f>-N$161*'Fixed Data'!$B$20*'Fixed Data'!$B$22</f>
        <v>-0.98815706324070085</v>
      </c>
      <c r="O146" s="21">
        <f>-O$161*'Fixed Data'!$B$20*'Fixed Data'!$B$22</f>
        <v>-0.99389285696399532</v>
      </c>
      <c r="P146" s="21">
        <f>-P$161*'Fixed Data'!$B$20*'Fixed Data'!$B$22</f>
        <v>-1.023905476866463</v>
      </c>
      <c r="Q146" s="21">
        <f>-Q$161*'Fixed Data'!$B$20*'Fixed Data'!$B$22</f>
        <v>-1.0549624325989071</v>
      </c>
      <c r="R146" s="21">
        <f>-R$161*'Fixed Data'!$B$20*'Fixed Data'!$B$22</f>
        <v>-1.0871015603057497</v>
      </c>
      <c r="S146" s="21">
        <f>-S$161*'Fixed Data'!$B$20*'Fixed Data'!$B$22</f>
        <v>-1.1203621522293341</v>
      </c>
      <c r="T146" s="21">
        <f>-T$161*'Fixed Data'!$B$20*'Fixed Data'!$B$22</f>
        <v>-1.1547849119069098</v>
      </c>
      <c r="U146" s="21">
        <f>-U$161*'Fixed Data'!$B$20*'Fixed Data'!$B$22</f>
        <v>-1.1904120437766608</v>
      </c>
      <c r="V146" s="21">
        <f>-V$161*'Fixed Data'!$B$20*'Fixed Data'!$B$22</f>
        <v>-1.2272873427837296</v>
      </c>
      <c r="W146" s="21">
        <f>-W$161*'Fixed Data'!$B$20*'Fixed Data'!$B$22</f>
        <v>-1.2654561495772048</v>
      </c>
      <c r="X146" s="21">
        <f>-X$161*'Fixed Data'!$B$20*'Fixed Data'!$B$22</f>
        <v>-1.3049655297221738</v>
      </c>
      <c r="Y146" s="21">
        <f>-Y$161*'Fixed Data'!$B$20*'Fixed Data'!$B$22</f>
        <v>-1.345864251298214</v>
      </c>
      <c r="Z146" s="21">
        <f>-Z$161*'Fixed Data'!$B$20*'Fixed Data'!$B$22</f>
        <v>-1.388202896906928</v>
      </c>
      <c r="AA146" s="21">
        <f>-AA$161*'Fixed Data'!$B$20*'Fixed Data'!$B$22</f>
        <v>-1.4320338860734476</v>
      </c>
      <c r="AB146" s="21">
        <f>-AB$161*'Fixed Data'!$B$20*'Fixed Data'!$B$22</f>
        <v>-1.477411609655475</v>
      </c>
      <c r="AC146" s="21">
        <f>-AC$161*'Fixed Data'!$B$20*'Fixed Data'!$B$22</f>
        <v>-1.5243924298432803</v>
      </c>
      <c r="AD146" s="21">
        <f>-AD$161*'Fixed Data'!$B$20*'Fixed Data'!$B$22</f>
        <v>-1.573034769765729</v>
      </c>
      <c r="AE146" s="21">
        <f>-AE$161*'Fixed Data'!$B$20*'Fixed Data'!$B$22</f>
        <v>-1.6233992703008266</v>
      </c>
      <c r="AF146" s="21">
        <f>-AF$161*'Fixed Data'!$B$20*'Fixed Data'!$B$22</f>
        <v>-1.675548745272706</v>
      </c>
      <c r="AG146" s="21">
        <f>-AG$161*'Fixed Data'!$B$20*'Fixed Data'!$B$22</f>
        <v>-1.7295483382621732</v>
      </c>
      <c r="AH146" s="21">
        <f>-AH$161*'Fixed Data'!$B$20*'Fixed Data'!$B$22</f>
        <v>-1.7854656122127313</v>
      </c>
      <c r="AI146" s="21">
        <f>-AI$161*'Fixed Data'!$B$20*'Fixed Data'!$B$22</f>
        <v>-1.8433706166351027</v>
      </c>
      <c r="AJ146" s="21">
        <f>-AJ$161*'Fixed Data'!$B$20*'Fixed Data'!$B$22</f>
        <v>-1.9033359548117459</v>
      </c>
      <c r="AK146" s="21">
        <f>-AK$161*'Fixed Data'!$B$20*'Fixed Data'!$B$22</f>
        <v>-1.9654369406074026</v>
      </c>
      <c r="AL146" s="21">
        <f>-AL$161*'Fixed Data'!$B$20*'Fixed Data'!$B$22</f>
        <v>-2.0297516656736163</v>
      </c>
      <c r="AM146" s="21">
        <f>-AM$161*'Fixed Data'!$B$20*'Fixed Data'!$B$22</f>
        <v>-2.0963610890547573</v>
      </c>
      <c r="AN146" s="21">
        <f>-AN$161*'Fixed Data'!$B$20*'Fixed Data'!$B$22</f>
        <v>-2.1653491491955572</v>
      </c>
      <c r="AO146" s="21">
        <f>-AO$161*'Fixed Data'!$B$20*'Fixed Data'!$B$22</f>
        <v>-2.2368028983501462</v>
      </c>
      <c r="AP146" s="21">
        <f>-AP$161*'Fixed Data'!$B$20*'Fixed Data'!$B$22</f>
        <v>-2.3108125921880789</v>
      </c>
      <c r="AQ146" s="21">
        <f>-AQ$161*'Fixed Data'!$B$20*'Fixed Data'!$B$22</f>
        <v>-2.3874718242033737</v>
      </c>
      <c r="AR146" s="21">
        <f>-AR$161*'Fixed Data'!$B$20*'Fixed Data'!$B$22</f>
        <v>-2.4668776153205378</v>
      </c>
      <c r="AS146" s="21">
        <f>-AS$161*'Fixed Data'!$B$20*'Fixed Data'!$B$22</f>
        <v>-2.5491306155081279</v>
      </c>
      <c r="AT146" s="21">
        <f>-AT$161*'Fixed Data'!$B$20*'Fixed Data'!$B$22</f>
        <v>-2.6343351709832645</v>
      </c>
      <c r="AU146" s="21">
        <f>-AU$161*'Fixed Data'!$B$20*'Fixed Data'!$B$22</f>
        <v>-2.7225994138176652</v>
      </c>
      <c r="AV146" s="21">
        <f>-AV$161*'Fixed Data'!$B$20*'Fixed Data'!$B$22</f>
        <v>-2.8140355979602329</v>
      </c>
      <c r="AW146" s="21">
        <f>-AW$161*'Fixed Data'!$B$20*'Fixed Data'!$B$22</f>
        <v>-2.9087600096310382</v>
      </c>
      <c r="AX146" s="21">
        <f>-AX$161*'Fixed Data'!$B$20*'Fixed Data'!$B$22</f>
        <v>-3.0068932809424052</v>
      </c>
      <c r="AY146" s="21">
        <f>-AY$161*'Fixed Data'!$B$20*'Fixed Data'!$B$22</f>
        <v>-3.1085605019064433</v>
      </c>
      <c r="AZ146" s="21">
        <f>-AZ$161*'Fixed Data'!$B$20*'Fixed Data'!$B$22</f>
        <v>-3.2138913324425831</v>
      </c>
      <c r="BA146" s="21">
        <f>-BA$161*'Fixed Data'!$B$20*'Fixed Data'!$B$22</f>
        <v>-3.3230203159986642</v>
      </c>
      <c r="BB146" s="21">
        <f>-BB$161*'Fixed Data'!$B$20*'Fixed Data'!$B$22</f>
        <v>-3.4358548184476105</v>
      </c>
    </row>
    <row r="147" spans="1:54" outlineLevel="2">
      <c r="A147" s="428"/>
      <c r="B147" s="135" t="s">
        <v>292</v>
      </c>
      <c r="C147" s="135" t="s">
        <v>474</v>
      </c>
      <c r="D147" s="135" t="s">
        <v>391</v>
      </c>
      <c r="E147" s="21">
        <f>-E$162*'Fixed Data'!$B$21*'Fixed Data'!$B$22</f>
        <v>-1.1730833582522552E-2</v>
      </c>
      <c r="F147" s="21">
        <f>-F$162*'Fixed Data'!$B$21*'Fixed Data'!$B$22</f>
        <v>-1.2069046336320532E-2</v>
      </c>
      <c r="G147" s="21">
        <f>-G$162*'Fixed Data'!$B$21*'Fixed Data'!$B$22</f>
        <v>-1.2418836157209246E-2</v>
      </c>
      <c r="H147" s="21">
        <f>-H$162*'Fixed Data'!$B$21*'Fixed Data'!$B$22</f>
        <v>-1.2780620558501564E-2</v>
      </c>
      <c r="I147" s="21">
        <f>-I$162*'Fixed Data'!$B$21*'Fixed Data'!$B$22</f>
        <v>-1.3154832271426144E-2</v>
      </c>
      <c r="J147" s="21">
        <f>-J$162*'Fixed Data'!$B$21*'Fixed Data'!$B$22</f>
        <v>-1.3541919998489567E-2</v>
      </c>
      <c r="K147" s="21">
        <f>-K$162*'Fixed Data'!$B$21*'Fixed Data'!$B$22</f>
        <v>-1.3920936203297145E-2</v>
      </c>
      <c r="L147" s="21">
        <f>-L$162*'Fixed Data'!$B$21*'Fixed Data'!$B$22</f>
        <v>-1.4270456169857684E-2</v>
      </c>
      <c r="M147" s="21">
        <f>-M$162*'Fixed Data'!$B$21*'Fixed Data'!$B$22</f>
        <v>-1.456343781251894E-2</v>
      </c>
      <c r="N147" s="21">
        <f>-N$162*'Fixed Data'!$B$21*'Fixed Data'!$B$22</f>
        <v>-1.4769644338023843E-2</v>
      </c>
      <c r="O147" s="21">
        <f>-O$162*'Fixed Data'!$B$21*'Fixed Data'!$B$22</f>
        <v>-1.4855375445889349E-2</v>
      </c>
      <c r="P147" s="21">
        <f>-P$162*'Fixed Data'!$B$21*'Fixed Data'!$B$22</f>
        <v>-1.5303963893445231E-2</v>
      </c>
      <c r="Q147" s="21">
        <f>-Q$162*'Fixed Data'!$B$21*'Fixed Data'!$B$22</f>
        <v>-1.5768161251736499E-2</v>
      </c>
      <c r="R147" s="21">
        <f>-R$162*'Fixed Data'!$B$21*'Fixed Data'!$B$22</f>
        <v>-1.6248533898440203E-2</v>
      </c>
      <c r="S147" s="21">
        <f>-S$162*'Fixed Data'!$B$21*'Fixed Data'!$B$22</f>
        <v>-1.6745668401339474E-2</v>
      </c>
      <c r="T147" s="21">
        <f>-T$162*'Fixed Data'!$B$21*'Fixed Data'!$B$22</f>
        <v>-1.7260173627737574E-2</v>
      </c>
      <c r="U147" s="21">
        <f>-U$162*'Fixed Data'!$B$21*'Fixed Data'!$B$22</f>
        <v>-1.7792680292440605E-2</v>
      </c>
      <c r="V147" s="21">
        <f>-V$162*'Fixed Data'!$B$21*'Fixed Data'!$B$22</f>
        <v>-1.8343842615154277E-2</v>
      </c>
      <c r="W147" s="21">
        <f>-W$162*'Fixed Data'!$B$21*'Fixed Data'!$B$22</f>
        <v>-1.8914338772501208E-2</v>
      </c>
      <c r="X147" s="21">
        <f>-X$162*'Fixed Data'!$B$21*'Fixed Data'!$B$22</f>
        <v>-1.9504871952727959E-2</v>
      </c>
      <c r="Y147" s="21">
        <f>-Y$162*'Fixed Data'!$B$21*'Fixed Data'!$B$22</f>
        <v>-2.0116171109067185E-2</v>
      </c>
      <c r="Z147" s="21">
        <f>-Z$162*'Fixed Data'!$B$21*'Fixed Data'!$B$22</f>
        <v>-2.0748992315789559E-2</v>
      </c>
      <c r="AA147" s="21">
        <f>-AA$162*'Fixed Data'!$B$21*'Fixed Data'!$B$22</f>
        <v>-2.1404119069548637E-2</v>
      </c>
      <c r="AB147" s="21">
        <f>-AB$162*'Fixed Data'!$B$21*'Fixed Data'!$B$22</f>
        <v>-2.2082364398794893E-2</v>
      </c>
      <c r="AC147" s="21">
        <f>-AC$162*'Fixed Data'!$B$21*'Fixed Data'!$B$22</f>
        <v>-2.2784570411758458E-2</v>
      </c>
      <c r="AD147" s="21">
        <f>-AD$162*'Fixed Data'!$B$21*'Fixed Data'!$B$22</f>
        <v>-2.3511611008552903E-2</v>
      </c>
      <c r="AE147" s="21">
        <f>-AE$162*'Fixed Data'!$B$21*'Fixed Data'!$B$22</f>
        <v>-2.42643917305028E-2</v>
      </c>
      <c r="AF147" s="21">
        <f>-AF$162*'Fixed Data'!$B$21*'Fixed Data'!$B$22</f>
        <v>-2.504385202023025E-2</v>
      </c>
      <c r="AG147" s="21">
        <f>-AG$162*'Fixed Data'!$B$21*'Fixed Data'!$B$22</f>
        <v>-2.5850965372327273E-2</v>
      </c>
      <c r="AH147" s="21">
        <f>-AH$162*'Fixed Data'!$B$21*'Fixed Data'!$B$22</f>
        <v>-2.6686741744114773E-2</v>
      </c>
      <c r="AI147" s="21">
        <f>-AI$162*'Fixed Data'!$B$21*'Fixed Data'!$B$22</f>
        <v>-2.7552227856987407E-2</v>
      </c>
      <c r="AJ147" s="21">
        <f>-AJ$162*'Fixed Data'!$B$21*'Fixed Data'!$B$22</f>
        <v>-2.8448509305827627E-2</v>
      </c>
      <c r="AK147" s="21">
        <f>-AK$162*'Fixed Data'!$B$21*'Fixed Data'!$B$22</f>
        <v>-2.9376711463040307E-2</v>
      </c>
      <c r="AL147" s="21">
        <f>-AL$162*'Fixed Data'!$B$21*'Fixed Data'!$B$22</f>
        <v>-3.0338001738639233E-2</v>
      </c>
      <c r="AM147" s="21">
        <f>-AM$162*'Fixed Data'!$B$21*'Fixed Data'!$B$22</f>
        <v>-3.1333589881591968E-2</v>
      </c>
      <c r="AN147" s="21">
        <f>-AN$162*'Fixed Data'!$B$21*'Fixed Data'!$B$22</f>
        <v>-3.2364730691923638E-2</v>
      </c>
      <c r="AO147" s="21">
        <f>-AO$162*'Fixed Data'!$B$21*'Fixed Data'!$B$22</f>
        <v>-3.3432725376768876E-2</v>
      </c>
      <c r="AP147" s="21">
        <f>-AP$162*'Fixed Data'!$B$21*'Fixed Data'!$B$22</f>
        <v>-3.4538922906423665E-2</v>
      </c>
      <c r="AQ147" s="21">
        <f>-AQ$162*'Fixed Data'!$B$21*'Fixed Data'!$B$22</f>
        <v>-3.568472212375947E-2</v>
      </c>
      <c r="AR147" s="21">
        <f>-AR$162*'Fixed Data'!$B$21*'Fixed Data'!$B$22</f>
        <v>-3.687157325094749E-2</v>
      </c>
      <c r="AS147" s="21">
        <f>-AS$162*'Fixed Data'!$B$21*'Fixed Data'!$B$22</f>
        <v>-3.8100980601562549E-2</v>
      </c>
      <c r="AT147" s="21">
        <f>-AT$162*'Fixed Data'!$B$21*'Fixed Data'!$B$22</f>
        <v>-3.9374503635290076E-2</v>
      </c>
      <c r="AU147" s="21">
        <f>-AU$162*'Fixed Data'!$B$21*'Fixed Data'!$B$22</f>
        <v>-4.069375921801259E-2</v>
      </c>
      <c r="AV147" s="21">
        <f>-AV$162*'Fixed Data'!$B$21*'Fixed Data'!$B$22</f>
        <v>-4.2060424333913542E-2</v>
      </c>
      <c r="AW147" s="21">
        <f>-AW$162*'Fixed Data'!$B$21*'Fixed Data'!$B$22</f>
        <v>-4.3476237742874096E-2</v>
      </c>
      <c r="AX147" s="21">
        <f>-AX$162*'Fixed Data'!$B$21*'Fixed Data'!$B$22</f>
        <v>-4.4943002089887114E-2</v>
      </c>
      <c r="AY147" s="21">
        <f>-AY$162*'Fixed Data'!$B$21*'Fixed Data'!$B$22</f>
        <v>-4.646258691850591E-2</v>
      </c>
      <c r="AZ147" s="21">
        <f>-AZ$162*'Fixed Data'!$B$21*'Fixed Data'!$B$22</f>
        <v>-4.8036930930930699E-2</v>
      </c>
      <c r="BA147" s="21">
        <f>-BA$162*'Fixed Data'!$B$21*'Fixed Data'!$B$22</f>
        <v>-4.9668044248095136E-2</v>
      </c>
      <c r="BB147" s="21">
        <f>-BB$162*'Fixed Data'!$B$21*'Fixed Data'!$B$22</f>
        <v>-5.1354542674213702E-2</v>
      </c>
    </row>
    <row r="148" spans="1:54" outlineLevel="2">
      <c r="A148" s="428"/>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8"/>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8"/>
      <c r="B150" s="135" t="s">
        <v>295</v>
      </c>
      <c r="C150" s="135" t="s">
        <v>475</v>
      </c>
      <c r="D150" s="135" t="s">
        <v>391</v>
      </c>
      <c r="E150" s="279">
        <v>-10.7269144</v>
      </c>
      <c r="F150" s="279">
        <v>-10.91944885</v>
      </c>
      <c r="G150" s="279">
        <v>-11.11828068</v>
      </c>
      <c r="H150" s="279">
        <v>-11.323634500000001</v>
      </c>
      <c r="I150" s="279">
        <v>-11.53574313</v>
      </c>
      <c r="J150" s="279">
        <v>-11.754847949999998</v>
      </c>
      <c r="K150" s="279">
        <v>-11.71687899</v>
      </c>
      <c r="L150" s="279">
        <v>-11.670223179999999</v>
      </c>
      <c r="M150" s="279">
        <v>-11.61431973</v>
      </c>
      <c r="N150" s="279">
        <v>-11.548577980000001</v>
      </c>
      <c r="O150" s="279">
        <v>-11.47237597</v>
      </c>
      <c r="P150" s="279">
        <v>-11.69272711</v>
      </c>
      <c r="Q150" s="279">
        <v>-11.92043801</v>
      </c>
      <c r="R150" s="279">
        <v>-12.155773269999999</v>
      </c>
      <c r="S150" s="279">
        <v>-12.39900716</v>
      </c>
      <c r="T150" s="279">
        <v>-12.650424039999999</v>
      </c>
      <c r="U150" s="279">
        <v>-12.910318699999999</v>
      </c>
      <c r="V150" s="279">
        <v>-13.17899676</v>
      </c>
      <c r="W150" s="279">
        <v>-13.456775050000001</v>
      </c>
      <c r="X150" s="279">
        <v>-13.743982069999999</v>
      </c>
      <c r="Y150" s="279">
        <v>-14.040958359999999</v>
      </c>
      <c r="Z150" s="279">
        <v>-14.34805699</v>
      </c>
      <c r="AA150" s="279">
        <v>-14.665644009999999</v>
      </c>
      <c r="AB150" s="279">
        <v>-14.994098920000001</v>
      </c>
      <c r="AC150" s="279">
        <v>-15.33381518</v>
      </c>
      <c r="AD150" s="279">
        <v>-15.68520071</v>
      </c>
      <c r="AE150" s="279">
        <v>-16.048678470000002</v>
      </c>
      <c r="AF150" s="279">
        <v>-16.424686940000001</v>
      </c>
      <c r="AG150" s="279">
        <v>-16.813680770000001</v>
      </c>
      <c r="AH150" s="279">
        <v>-17.216131319999999</v>
      </c>
      <c r="AI150" s="279">
        <v>-17.6325273</v>
      </c>
      <c r="AJ150" s="279">
        <v>-18.063375449999999</v>
      </c>
      <c r="AK150" s="279">
        <v>-18.50920112</v>
      </c>
      <c r="AL150" s="279">
        <v>-18.970549039999998</v>
      </c>
      <c r="AM150" s="279">
        <v>-19.447984000000002</v>
      </c>
      <c r="AN150" s="279">
        <v>-19.94209159</v>
      </c>
      <c r="AO150" s="279">
        <v>-20.45347898</v>
      </c>
      <c r="AP150" s="279">
        <v>-20.982775710000002</v>
      </c>
      <c r="AQ150" s="279">
        <v>-21.530634550000002</v>
      </c>
      <c r="AR150" s="279">
        <v>-22.097732280000002</v>
      </c>
      <c r="AS150" s="279">
        <v>-22.68477068</v>
      </c>
      <c r="AT150" s="279">
        <v>-23.29247737</v>
      </c>
      <c r="AU150" s="279">
        <v>-23.921606820000001</v>
      </c>
      <c r="AV150" s="279">
        <v>-24.572941320000002</v>
      </c>
      <c r="AW150" s="279">
        <v>-25.247292010000002</v>
      </c>
      <c r="AX150" s="279">
        <v>-25.945499959999999</v>
      </c>
      <c r="AY150" s="279">
        <v>-26.668437260000001</v>
      </c>
      <c r="AZ150" s="279">
        <v>-27.41700818</v>
      </c>
      <c r="BA150" s="279">
        <v>-28.192150359999999</v>
      </c>
      <c r="BB150" s="279">
        <v>-28.989207600726917</v>
      </c>
    </row>
    <row r="151" spans="1:54" outlineLevel="2">
      <c r="A151" s="428"/>
      <c r="B151" s="135" t="s">
        <v>295</v>
      </c>
      <c r="C151" s="135" t="s">
        <v>476</v>
      </c>
      <c r="D151" s="135" t="s">
        <v>391</v>
      </c>
      <c r="E151" s="279">
        <v>-0.55719298220000002</v>
      </c>
      <c r="F151" s="279">
        <v>-0.5624999235</v>
      </c>
      <c r="G151" s="279">
        <v>-0.56795727309999999</v>
      </c>
      <c r="H151" s="279">
        <v>-0.57357025820000007</v>
      </c>
      <c r="I151" s="279">
        <v>-0.57934429669999998</v>
      </c>
      <c r="J151" s="279">
        <v>-0.58528500360000002</v>
      </c>
      <c r="K151" s="279">
        <v>-0.58859728509999998</v>
      </c>
      <c r="L151" s="279">
        <v>-0.58978388739999998</v>
      </c>
      <c r="M151" s="279">
        <v>-0.58864741850000002</v>
      </c>
      <c r="N151" s="279">
        <v>-0.58497701899999999</v>
      </c>
      <c r="O151" s="279">
        <v>-0.57854755810000003</v>
      </c>
      <c r="P151" s="279">
        <v>-0.58441285160000001</v>
      </c>
      <c r="Q151" s="279">
        <v>-0.5904490201</v>
      </c>
      <c r="R151" s="279">
        <v>-0.5966620614</v>
      </c>
      <c r="S151" s="279">
        <v>-0.60305819279999995</v>
      </c>
      <c r="T151" s="279">
        <v>-0.60964385860000003</v>
      </c>
      <c r="U151" s="279">
        <v>-0.61642573899999997</v>
      </c>
      <c r="V151" s="279">
        <v>-0.62341075859999995</v>
      </c>
      <c r="W151" s="279">
        <v>-0.63060609550000002</v>
      </c>
      <c r="X151" s="279">
        <v>-0.6380191905</v>
      </c>
      <c r="Y151" s="279">
        <v>-0.64565775699999994</v>
      </c>
      <c r="Z151" s="279">
        <v>-0.65352979090000007</v>
      </c>
      <c r="AA151" s="279">
        <v>-0.66164358109999999</v>
      </c>
      <c r="AB151" s="279">
        <v>-0.67000772040000001</v>
      </c>
      <c r="AC151" s="279">
        <v>-0.67863111669999998</v>
      </c>
      <c r="AD151" s="279">
        <v>-0.68752300450000003</v>
      </c>
      <c r="AE151" s="279">
        <v>-0.69669295710000001</v>
      </c>
      <c r="AF151" s="279">
        <v>-0.70615089919999996</v>
      </c>
      <c r="AG151" s="279">
        <v>-0.71590711950000008</v>
      </c>
      <c r="AH151" s="279">
        <v>-0.72597228479999998</v>
      </c>
      <c r="AI151" s="279">
        <v>-0.73635745320000001</v>
      </c>
      <c r="AJ151" s="279">
        <v>-0.74707408929999997</v>
      </c>
      <c r="AK151" s="279">
        <v>-0.75813407880000006</v>
      </c>
      <c r="AL151" s="279">
        <v>-0.76954974389999997</v>
      </c>
      <c r="AM151" s="279">
        <v>-0.78133386010000005</v>
      </c>
      <c r="AN151" s="279">
        <v>-0.79349967240000008</v>
      </c>
      <c r="AO151" s="279">
        <v>-0.8060609125</v>
      </c>
      <c r="AP151" s="279">
        <v>-0.8190318177</v>
      </c>
      <c r="AQ151" s="279">
        <v>-0.83242714849999999</v>
      </c>
      <c r="AR151" s="279">
        <v>-0.84626220860000001</v>
      </c>
      <c r="AS151" s="279">
        <v>-0.86055286510000006</v>
      </c>
      <c r="AT151" s="279">
        <v>-0.87531556860000004</v>
      </c>
      <c r="AU151" s="279">
        <v>-0.8905673757</v>
      </c>
      <c r="AV151" s="279">
        <v>-0.90632597079999999</v>
      </c>
      <c r="AW151" s="279">
        <v>-0.92260968939999999</v>
      </c>
      <c r="AX151" s="279">
        <v>-0.9394375425</v>
      </c>
      <c r="AY151" s="279">
        <v>-0.95682924120000001</v>
      </c>
      <c r="AZ151" s="279">
        <v>-0.97480522290000005</v>
      </c>
      <c r="BA151" s="279">
        <v>-0.99338667790000001</v>
      </c>
      <c r="BB151" s="279">
        <v>-1.0123223272167783</v>
      </c>
    </row>
    <row r="152" spans="1:54" outlineLevel="2">
      <c r="A152" s="428"/>
      <c r="B152" s="135" t="s">
        <v>295</v>
      </c>
      <c r="C152" s="135" t="s">
        <v>477</v>
      </c>
      <c r="D152" s="135" t="s">
        <v>391</v>
      </c>
      <c r="E152" s="279">
        <v>-0.12726986009999999</v>
      </c>
      <c r="F152" s="279">
        <v>-0.13093881190000001</v>
      </c>
      <c r="G152" s="279">
        <v>-0.1347333537</v>
      </c>
      <c r="H152" s="279">
        <v>-0.13865801329999999</v>
      </c>
      <c r="I152" s="279">
        <v>-0.14271748509999999</v>
      </c>
      <c r="J152" s="279">
        <v>-0.14691663529999999</v>
      </c>
      <c r="K152" s="279">
        <v>-0.15102786900000001</v>
      </c>
      <c r="L152" s="279">
        <v>-0.1548191267</v>
      </c>
      <c r="M152" s="279">
        <v>-0.15799705239999998</v>
      </c>
      <c r="N152" s="279">
        <v>-0.1602336358</v>
      </c>
      <c r="O152" s="279">
        <v>-0.1611632948</v>
      </c>
      <c r="P152" s="279">
        <v>-0.16602960930000002</v>
      </c>
      <c r="Q152" s="279">
        <v>-0.17106525119999999</v>
      </c>
      <c r="R152" s="279">
        <v>-0.17627636189999998</v>
      </c>
      <c r="S152" s="279">
        <v>-0.1816693083</v>
      </c>
      <c r="T152" s="279">
        <v>-0.1872506917</v>
      </c>
      <c r="U152" s="279">
        <v>-0.1930273565</v>
      </c>
      <c r="V152" s="279">
        <v>-0.1990063986</v>
      </c>
      <c r="W152" s="279">
        <v>-0.2051951753</v>
      </c>
      <c r="X152" s="279">
        <v>-0.21160131460000001</v>
      </c>
      <c r="Y152" s="279">
        <v>-0.21823272529999999</v>
      </c>
      <c r="Z152" s="279">
        <v>-0.22509760779999999</v>
      </c>
      <c r="AA152" s="279">
        <v>-0.23220446389999999</v>
      </c>
      <c r="AB152" s="279">
        <v>-0.2395621091</v>
      </c>
      <c r="AC152" s="279">
        <v>-0.24717968340000002</v>
      </c>
      <c r="AD152" s="279">
        <v>-0.25506666350000001</v>
      </c>
      <c r="AE152" s="279">
        <v>-0.26323287540000001</v>
      </c>
      <c r="AF152" s="279">
        <v>-0.27168850729999999</v>
      </c>
      <c r="AG152" s="279">
        <v>-0.28044412290000004</v>
      </c>
      <c r="AH152" s="279">
        <v>-0.2895106751</v>
      </c>
      <c r="AI152" s="279">
        <v>-0.29889952110000001</v>
      </c>
      <c r="AJ152" s="279">
        <v>-0.30862243630000002</v>
      </c>
      <c r="AK152" s="279">
        <v>-0.31869163070000001</v>
      </c>
      <c r="AL152" s="279">
        <v>-0.32911976469999998</v>
      </c>
      <c r="AM152" s="279">
        <v>-0.33991996549999998</v>
      </c>
      <c r="AN152" s="279">
        <v>-0.35110584449999999</v>
      </c>
      <c r="AO152" s="279">
        <v>-0.36269151569999997</v>
      </c>
      <c r="AP152" s="279">
        <v>-0.37469161339999996</v>
      </c>
      <c r="AQ152" s="279">
        <v>-0.38712131220000001</v>
      </c>
      <c r="AR152" s="279">
        <v>-0.39999634670000001</v>
      </c>
      <c r="AS152" s="279">
        <v>-0.41333303240000002</v>
      </c>
      <c r="AT152" s="279">
        <v>-0.4271482868</v>
      </c>
      <c r="AU152" s="279">
        <v>-0.4414596522</v>
      </c>
      <c r="AV152" s="279">
        <v>-0.45628531829999996</v>
      </c>
      <c r="AW152" s="279">
        <v>-0.4716441468</v>
      </c>
      <c r="AX152" s="279">
        <v>-0.48755569569999996</v>
      </c>
      <c r="AY152" s="279">
        <v>-0.50404024530000002</v>
      </c>
      <c r="AZ152" s="279">
        <v>-0.52111882490000005</v>
      </c>
      <c r="BA152" s="279">
        <v>-0.53881324080000004</v>
      </c>
      <c r="BB152" s="279">
        <v>-0.55710846469058117</v>
      </c>
    </row>
    <row r="153" spans="1:54" outlineLevel="2">
      <c r="A153" s="428"/>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9"/>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7" t="s">
        <v>479</v>
      </c>
      <c r="B158" s="135" t="s">
        <v>289</v>
      </c>
      <c r="C158" s="135" t="s">
        <v>397</v>
      </c>
      <c r="D158" s="135" t="s">
        <v>480</v>
      </c>
      <c r="E158" s="238">
        <v>51.358004105199583</v>
      </c>
      <c r="F158" s="36">
        <v>51.950944525905541</v>
      </c>
      <c r="G158" s="36">
        <v>52.552753453724655</v>
      </c>
      <c r="H158" s="36">
        <v>53.163626853637311</v>
      </c>
      <c r="I158" s="36">
        <v>53.783766641623338</v>
      </c>
      <c r="J158" s="36">
        <v>54.413380838661915</v>
      </c>
      <c r="K158" s="36">
        <v>53.467793048220692</v>
      </c>
      <c r="L158" s="36">
        <v>52.492037507796248</v>
      </c>
      <c r="M158" s="36">
        <v>51.485295069470496</v>
      </c>
      <c r="N158" s="36">
        <v>50.446717974328202</v>
      </c>
      <c r="O158" s="36">
        <v>49.375428631457133</v>
      </c>
      <c r="P158" s="36">
        <v>49.959182689081729</v>
      </c>
      <c r="Q158" s="36">
        <v>50.552125771787424</v>
      </c>
      <c r="R158" s="36">
        <v>51.154472566552741</v>
      </c>
      <c r="S158" s="36">
        <v>51.766444459355554</v>
      </c>
      <c r="T158" s="36">
        <v>52.388269722173028</v>
      </c>
      <c r="U158" s="36">
        <v>53.020183820981615</v>
      </c>
      <c r="V158" s="36">
        <v>53.66242960275703</v>
      </c>
      <c r="W158" s="36">
        <v>54.315257592474239</v>
      </c>
      <c r="X158" s="36">
        <v>54.97892627910737</v>
      </c>
      <c r="Y158" s="36">
        <v>55.653702335629767</v>
      </c>
      <c r="Z158" s="36">
        <v>56.339860971013898</v>
      </c>
      <c r="AA158" s="36">
        <v>57.037686216231371</v>
      </c>
      <c r="AB158" s="36">
        <v>57.747471210252876</v>
      </c>
      <c r="AC158" s="36">
        <v>58.469518563048133</v>
      </c>
      <c r="AD158" s="36">
        <v>59.20414064158593</v>
      </c>
      <c r="AE158" s="36">
        <v>59.951659987833992</v>
      </c>
      <c r="AF158" s="36">
        <v>60.712409626759033</v>
      </c>
      <c r="AG158" s="36">
        <v>61.486733429326655</v>
      </c>
      <c r="AH158" s="36">
        <v>62.274986563501336</v>
      </c>
      <c r="AI158" s="36">
        <v>63.077535824246418</v>
      </c>
      <c r="AJ158" s="36">
        <v>63.894760128523984</v>
      </c>
      <c r="AK158" s="36">
        <v>64.727050856294909</v>
      </c>
      <c r="AL158" s="36">
        <v>65.57481236751876</v>
      </c>
      <c r="AM158" s="36">
        <v>66.438462453153747</v>
      </c>
      <c r="AN158" s="36">
        <v>67.318432797156717</v>
      </c>
      <c r="AO158" s="36">
        <v>68.215169493483046</v>
      </c>
      <c r="AP158" s="36">
        <v>69.129133541086645</v>
      </c>
      <c r="AQ158" s="36">
        <v>70.060801437919849</v>
      </c>
      <c r="AR158" s="36">
        <v>71.010665642933432</v>
      </c>
      <c r="AS158" s="36">
        <v>71.979235258076471</v>
      </c>
      <c r="AT158" s="36">
        <v>72.967036534296341</v>
      </c>
      <c r="AU158" s="36">
        <v>73.974613564538643</v>
      </c>
      <c r="AV158" s="36">
        <v>75.002528866747113</v>
      </c>
      <c r="AW158" s="36">
        <v>76.05136408786359</v>
      </c>
      <c r="AX158" s="36">
        <v>77.121720707827919</v>
      </c>
      <c r="AY158" s="36">
        <v>78.214220688577925</v>
      </c>
      <c r="AZ158" s="36">
        <v>79.329507310049266</v>
      </c>
      <c r="BA158" s="36">
        <v>80.468245852175414</v>
      </c>
      <c r="BB158" s="36">
        <v>81.623330461626239</v>
      </c>
    </row>
    <row r="159" spans="1:54" outlineLevel="2">
      <c r="A159" s="428"/>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8"/>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8"/>
      <c r="B161" s="135" t="s">
        <v>292</v>
      </c>
      <c r="C161" s="135" t="s">
        <v>473</v>
      </c>
      <c r="D161" s="135"/>
      <c r="E161" s="238">
        <v>3.5035441E-2</v>
      </c>
      <c r="F161" s="36">
        <v>3.6045551000000002E-2</v>
      </c>
      <c r="G161" s="36">
        <v>3.7090236999999998E-2</v>
      </c>
      <c r="H161" s="36">
        <v>3.8170746999999998E-2</v>
      </c>
      <c r="I161" s="36">
        <v>3.9288372000000002E-2</v>
      </c>
      <c r="J161" s="36">
        <v>4.0444451999999999E-2</v>
      </c>
      <c r="K161" s="36">
        <v>4.1576426E-2</v>
      </c>
      <c r="L161" s="36">
        <v>4.2620307000000003E-2</v>
      </c>
      <c r="M161" s="36">
        <v>4.3495328999999999E-2</v>
      </c>
      <c r="N161" s="36">
        <v>4.4111188000000003E-2</v>
      </c>
      <c r="O161" s="36">
        <v>4.4367232999999999E-2</v>
      </c>
      <c r="P161" s="36">
        <v>4.5706992000000002E-2</v>
      </c>
      <c r="Q161" s="36">
        <v>4.7093370000000002E-2</v>
      </c>
      <c r="R161" s="36">
        <v>4.8528056E-2</v>
      </c>
      <c r="S161" s="36">
        <v>5.0012804000000001E-2</v>
      </c>
      <c r="T161" s="36">
        <v>5.1549431E-2</v>
      </c>
      <c r="U161" s="36">
        <v>5.3139820999999997E-2</v>
      </c>
      <c r="V161" s="36">
        <v>5.4785928999999997E-2</v>
      </c>
      <c r="W161" s="36">
        <v>5.6489778999999997E-2</v>
      </c>
      <c r="X161" s="36">
        <v>5.8253472000000001E-2</v>
      </c>
      <c r="Y161" s="36">
        <v>6.0079185E-2</v>
      </c>
      <c r="Z161" s="36">
        <v>6.1969176000000001E-2</v>
      </c>
      <c r="AA161" s="36">
        <v>6.3925784999999999E-2</v>
      </c>
      <c r="AB161" s="36">
        <v>6.595144E-2</v>
      </c>
      <c r="AC161" s="36">
        <v>6.8048656999999999E-2</v>
      </c>
      <c r="AD161" s="36">
        <v>7.0220043999999995E-2</v>
      </c>
      <c r="AE161" s="36">
        <v>7.2468307999999995E-2</v>
      </c>
      <c r="AF161" s="36">
        <v>7.4796252999999993E-2</v>
      </c>
      <c r="AG161" s="36">
        <v>7.7206786999999999E-2</v>
      </c>
      <c r="AH161" s="36">
        <v>7.9702925999999993E-2</v>
      </c>
      <c r="AI161" s="36">
        <v>8.2287796999999996E-2</v>
      </c>
      <c r="AJ161" s="36">
        <v>8.4964640999999994E-2</v>
      </c>
      <c r="AK161" s="36">
        <v>8.7736819999999993E-2</v>
      </c>
      <c r="AL161" s="36">
        <v>9.0607820000000006E-2</v>
      </c>
      <c r="AM161" s="36">
        <v>9.3581255000000002E-2</v>
      </c>
      <c r="AN161" s="36">
        <v>9.6660871999999995E-2</v>
      </c>
      <c r="AO161" s="36">
        <v>9.9850557000000006E-2</v>
      </c>
      <c r="AP161" s="36">
        <v>0.103154339</v>
      </c>
      <c r="AQ161" s="36">
        <v>0.106576396</v>
      </c>
      <c r="AR161" s="36">
        <v>0.11012105899999999</v>
      </c>
      <c r="AS161" s="36">
        <v>0.113792821</v>
      </c>
      <c r="AT161" s="36">
        <v>0.11759633999999999</v>
      </c>
      <c r="AU161" s="36">
        <v>0.12153644299999999</v>
      </c>
      <c r="AV161" s="36">
        <v>0.12561814099999999</v>
      </c>
      <c r="AW161" s="36">
        <v>0.12984662499999999</v>
      </c>
      <c r="AX161" s="36">
        <v>0.13422728</v>
      </c>
      <c r="AY161" s="36">
        <v>0.13876569</v>
      </c>
      <c r="AZ161" s="36">
        <v>0.14346764300000001</v>
      </c>
      <c r="BA161" s="36">
        <v>0.14833914500000001</v>
      </c>
      <c r="BB161" s="36">
        <v>0.15337606082600119</v>
      </c>
    </row>
    <row r="162" spans="1:54" outlineLevel="2">
      <c r="A162" s="428"/>
      <c r="B162" s="135" t="s">
        <v>292</v>
      </c>
      <c r="C162" s="135" t="s">
        <v>474</v>
      </c>
      <c r="D162" s="135"/>
      <c r="E162" s="238">
        <v>7.7856535000000004E-2</v>
      </c>
      <c r="F162" s="36">
        <v>8.0101223999999999E-2</v>
      </c>
      <c r="G162" s="36">
        <v>8.2422749000000003E-2</v>
      </c>
      <c r="H162" s="36">
        <v>8.4823881000000004E-2</v>
      </c>
      <c r="I162" s="36">
        <v>8.7307492E-2</v>
      </c>
      <c r="J162" s="36">
        <v>8.9876559999999994E-2</v>
      </c>
      <c r="K162" s="36">
        <v>9.2392057999999999E-2</v>
      </c>
      <c r="L162" s="36">
        <v>9.4711792000000003E-2</v>
      </c>
      <c r="M162" s="36">
        <v>9.6656285999999994E-2</v>
      </c>
      <c r="N162" s="36">
        <v>9.8024861000000005E-2</v>
      </c>
      <c r="O162" s="36">
        <v>9.8593850999999996E-2</v>
      </c>
      <c r="P162" s="36">
        <v>0.101571094</v>
      </c>
      <c r="Q162" s="36">
        <v>0.104651932</v>
      </c>
      <c r="R162" s="36">
        <v>0.107840124</v>
      </c>
      <c r="S162" s="36">
        <v>0.111139563</v>
      </c>
      <c r="T162" s="36">
        <v>0.11455429</v>
      </c>
      <c r="U162" s="36">
        <v>0.118088491</v>
      </c>
      <c r="V162" s="36">
        <v>0.121746508</v>
      </c>
      <c r="W162" s="36">
        <v>0.12553284200000001</v>
      </c>
      <c r="X162" s="36">
        <v>0.12945216000000001</v>
      </c>
      <c r="Y162" s="36">
        <v>0.1335093</v>
      </c>
      <c r="Z162" s="36">
        <v>0.13770927999999999</v>
      </c>
      <c r="AA162" s="36">
        <v>0.1420573</v>
      </c>
      <c r="AB162" s="36">
        <v>0.14655875600000001</v>
      </c>
      <c r="AC162" s="36">
        <v>0.15121923700000001</v>
      </c>
      <c r="AD162" s="36">
        <v>0.15604454300000001</v>
      </c>
      <c r="AE162" s="36">
        <v>0.16104068399999999</v>
      </c>
      <c r="AF162" s="36">
        <v>0.166213895</v>
      </c>
      <c r="AG162" s="36">
        <v>0.171570637</v>
      </c>
      <c r="AH162" s="36">
        <v>0.17711761300000001</v>
      </c>
      <c r="AI162" s="36">
        <v>0.18286177000000001</v>
      </c>
      <c r="AJ162" s="36">
        <v>0.18881031300000001</v>
      </c>
      <c r="AK162" s="36">
        <v>0.19497071099999999</v>
      </c>
      <c r="AL162" s="36">
        <v>0.20135071199999999</v>
      </c>
      <c r="AM162" s="36">
        <v>0.20795834499999999</v>
      </c>
      <c r="AN162" s="36">
        <v>0.214801938</v>
      </c>
      <c r="AO162" s="36">
        <v>0.22189012699999999</v>
      </c>
      <c r="AP162" s="36">
        <v>0.22923186500000001</v>
      </c>
      <c r="AQ162" s="36">
        <v>0.23683643600000001</v>
      </c>
      <c r="AR162" s="36">
        <v>0.24471346499999999</v>
      </c>
      <c r="AS162" s="36">
        <v>0.25287293599999999</v>
      </c>
      <c r="AT162" s="36">
        <v>0.26132519900000001</v>
      </c>
      <c r="AU162" s="36">
        <v>0.270080985</v>
      </c>
      <c r="AV162" s="36">
        <v>0.27915142399999998</v>
      </c>
      <c r="AW162" s="36">
        <v>0.288548056</v>
      </c>
      <c r="AX162" s="36">
        <v>0.29828284500000002</v>
      </c>
      <c r="AY162" s="36">
        <v>0.30836819900000001</v>
      </c>
      <c r="AZ162" s="36">
        <v>0.318816985</v>
      </c>
      <c r="BA162" s="36">
        <v>0.32964254399999998</v>
      </c>
      <c r="BB162" s="36">
        <v>0.3408356892114513</v>
      </c>
    </row>
    <row r="163" spans="1:54" outlineLevel="2">
      <c r="A163" s="428"/>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8"/>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8"/>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8"/>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8"/>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8"/>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9"/>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7" t="s">
        <v>484</v>
      </c>
      <c r="B172" s="135" t="s">
        <v>289</v>
      </c>
      <c r="C172" s="135" t="s">
        <v>397</v>
      </c>
      <c r="D172" s="135" t="s">
        <v>391</v>
      </c>
      <c r="E172" s="262">
        <f>-(E$158*'Fixed Data'!$B$25*'Fixed Data'!E$47*'Fixed Data'!$B$24*'Fixed Data'!$B$23+E$158*'Fixed Data'!$B$26)*'Fixed Data'!L44/10^6</f>
        <v>-10.473924690754705</v>
      </c>
      <c r="F172" s="262">
        <f>-(F$158*'Fixed Data'!$B$25*'Fixed Data'!F$47*'Fixed Data'!$B$24*'Fixed Data'!$B$23+F$158*'Fixed Data'!$B$26)*'Fixed Data'!M44/10^6</f>
        <v>-10.756191524701627</v>
      </c>
      <c r="G172" s="262">
        <f>-(G$158*'Fixed Data'!$B$25*'Fixed Data'!G$47*'Fixed Data'!$B$24*'Fixed Data'!$B$23+G$158*'Fixed Data'!$B$26)*'Fixed Data'!N44/10^6</f>
        <v>-11.046490505348759</v>
      </c>
      <c r="H172" s="262">
        <f>-(H$158*'Fixed Data'!$B$25*'Fixed Data'!H$47*'Fixed Data'!$B$24*'Fixed Data'!$B$23+H$158*'Fixed Data'!$B$26)*'Fixed Data'!O44/10^6</f>
        <v>-11.345071016732147</v>
      </c>
      <c r="I172" s="262">
        <f>-(I$158*'Fixed Data'!$B$25*'Fixed Data'!I$47*'Fixed Data'!$B$24*'Fixed Data'!$B$23+I$158*'Fixed Data'!$B$26)*'Fixed Data'!P44/10^6</f>
        <v>-11.652191165631812</v>
      </c>
      <c r="J172" s="262">
        <f>-(J$158*'Fixed Data'!$B$25*'Fixed Data'!J$47*'Fixed Data'!$B$24*'Fixed Data'!$B$23+J$158*'Fixed Data'!$B$26)*'Fixed Data'!Q44/10^6</f>
        <v>-11.968118132277507</v>
      </c>
      <c r="K172" s="262">
        <f>-(K$158*'Fixed Data'!$B$25*'Fixed Data'!K$47*'Fixed Data'!$B$24*'Fixed Data'!$B$23+K$158*'Fixed Data'!$B$26)*'Fixed Data'!R44/10^6</f>
        <v>-11.939226315686696</v>
      </c>
      <c r="L172" s="262">
        <f>-(L$158*'Fixed Data'!$B$25*'Fixed Data'!L$47*'Fixed Data'!$B$24*'Fixed Data'!$B$23+L$158*'Fixed Data'!$B$26)*'Fixed Data'!S44/10^6</f>
        <v>-11.899840110961074</v>
      </c>
      <c r="M172" s="262">
        <f>-(M$158*'Fixed Data'!$B$25*'Fixed Data'!M$47*'Fixed Data'!$B$24*'Fixed Data'!$B$23+M$158*'Fixed Data'!$B$26)*'Fixed Data'!T44/10^6</f>
        <v>-11.84935391998844</v>
      </c>
      <c r="N172" s="262">
        <f>-(N$158*'Fixed Data'!$B$25*'Fixed Data'!N$47*'Fixed Data'!$B$24*'Fixed Data'!$B$23+N$158*'Fixed Data'!$B$26)*'Fixed Data'!U44/10^6</f>
        <v>-11.787132115984257</v>
      </c>
      <c r="O172" s="262">
        <f>-(O$158*'Fixed Data'!$B$25*'Fixed Data'!O$47*'Fixed Data'!$B$24*'Fixed Data'!$B$23+O$158*'Fixed Data'!$B$26)*'Fixed Data'!V44/10^6</f>
        <v>-11.712507525023964</v>
      </c>
      <c r="P172" s="262">
        <f>-(P$158*'Fixed Data'!$B$25*'Fixed Data'!P$47*'Fixed Data'!$B$24*'Fixed Data'!$B$23+P$158*'Fixed Data'!$B$26)*'Fixed Data'!W44/10^6</f>
        <v>-12.031453543489485</v>
      </c>
      <c r="Q172" s="262">
        <f>-(Q$158*'Fixed Data'!$B$25*'Fixed Data'!Q$47*'Fixed Data'!$B$24*'Fixed Data'!$B$23+Q$158*'Fixed Data'!$B$26)*'Fixed Data'!X44/10^6</f>
        <v>-12.359644121075034</v>
      </c>
      <c r="R172" s="262">
        <f>-(R$158*'Fixed Data'!$B$25*'Fixed Data'!R$47*'Fixed Data'!$B$24*'Fixed Data'!$B$23+R$158*'Fixed Data'!$B$26)*'Fixed Data'!Y44/10^6</f>
        <v>-12.697374350848527</v>
      </c>
      <c r="S172" s="262">
        <f>-(S$158*'Fixed Data'!$B$25*'Fixed Data'!S$47*'Fixed Data'!$B$24*'Fixed Data'!$B$23+S$158*'Fixed Data'!$B$26)*'Fixed Data'!Z44/10^6</f>
        <v>-13.04201489248479</v>
      </c>
      <c r="T172" s="262">
        <f>-(T$158*'Fixed Data'!$B$25*'Fixed Data'!T$47*'Fixed Data'!$B$24*'Fixed Data'!$B$23+T$158*'Fixed Data'!$B$26)*'Fixed Data'!AA44/10^6</f>
        <v>-13.396657430836264</v>
      </c>
      <c r="U172" s="262">
        <f>-(U$158*'Fixed Data'!$B$25*'Fixed Data'!U$47*'Fixed Data'!$B$24*'Fixed Data'!$B$23+U$158*'Fixed Data'!$B$26)*'Fixed Data'!AB44/10^6</f>
        <v>-13.761623389379491</v>
      </c>
      <c r="V172" s="262">
        <f>-(V$158*'Fixed Data'!$B$25*'Fixed Data'!V$47*'Fixed Data'!$B$24*'Fixed Data'!$B$23+V$158*'Fixed Data'!$B$26)*'Fixed Data'!AC44/10^6</f>
        <v>-14.137245946526946</v>
      </c>
      <c r="W172" s="262">
        <f>-(W$158*'Fixed Data'!$B$25*'Fixed Data'!W$47*'Fixed Data'!$B$24*'Fixed Data'!$B$23+W$158*'Fixed Data'!$B$26)*'Fixed Data'!AD44/10^6</f>
        <v>-14.52387048358367</v>
      </c>
      <c r="X172" s="262">
        <f>-(X$158*'Fixed Data'!$B$25*'Fixed Data'!X$47*'Fixed Data'!$B$24*'Fixed Data'!$B$23+X$158*'Fixed Data'!$B$26)*'Fixed Data'!AE44/10^6</f>
        <v>-14.921855158125004</v>
      </c>
      <c r="Y172" s="262">
        <f>-(Y$158*'Fixed Data'!$B$25*'Fixed Data'!Y$47*'Fixed Data'!$B$24*'Fixed Data'!$B$23+Y$158*'Fixed Data'!$B$26)*'Fixed Data'!AF44/10^6</f>
        <v>-15.331571379687125</v>
      </c>
      <c r="Z172" s="262">
        <f>-(Z$158*'Fixed Data'!$B$25*'Fixed Data'!Z$47*'Fixed Data'!$B$24*'Fixed Data'!$B$23+Z$158*'Fixed Data'!$B$26)*'Fixed Data'!AG44/10^6</f>
        <v>-15.753404396498535</v>
      </c>
      <c r="AA172" s="262">
        <f>-(AA$158*'Fixed Data'!$B$25*'Fixed Data'!AA$47*'Fixed Data'!$B$24*'Fixed Data'!$B$23+AA$158*'Fixed Data'!$B$26)*'Fixed Data'!AH44/10^6</f>
        <v>-16.187753872012699</v>
      </c>
      <c r="AB172" s="262">
        <f>-(AB$158*'Fixed Data'!$B$25*'Fixed Data'!AB$47*'Fixed Data'!$B$24*'Fixed Data'!$B$23+AB$158*'Fixed Data'!$B$26)*'Fixed Data'!AI44/10^6</f>
        <v>-16.635034509648591</v>
      </c>
      <c r="AC172" s="262">
        <f>-(AC$158*'Fixed Data'!$B$25*'Fixed Data'!AC$47*'Fixed Data'!$B$24*'Fixed Data'!$B$23+AC$158*'Fixed Data'!$B$26)*'Fixed Data'!AJ44/10^6</f>
        <v>-17.08468319836064</v>
      </c>
      <c r="AD172" s="262">
        <f>-(AD$158*'Fixed Data'!$B$25*'Fixed Data'!AD$47*'Fixed Data'!$B$24*'Fixed Data'!$B$23+AD$158*'Fixed Data'!$B$26)*'Fixed Data'!AK44/10^6</f>
        <v>-17.546106645612912</v>
      </c>
      <c r="AE172" s="262">
        <f>-(AE$158*'Fixed Data'!$B$25*'Fixed Data'!AE$47*'Fixed Data'!$B$24*'Fixed Data'!$B$23+AE$158*'Fixed Data'!$B$26)*'Fixed Data'!AL44/10^6</f>
        <v>-18.018471835230585</v>
      </c>
      <c r="AF172" s="262">
        <f>-(AF$158*'Fixed Data'!$B$25*'Fixed Data'!AF$47*'Fixed Data'!$B$24*'Fixed Data'!$B$23+AF$158*'Fixed Data'!$B$26)*'Fixed Data'!AM44/10^6</f>
        <v>-18.501219720702586</v>
      </c>
      <c r="AG172" s="262">
        <f>-(AG$158*'Fixed Data'!$B$25*'Fixed Data'!AG$47*'Fixed Data'!$B$24*'Fixed Data'!$B$23+AG$158*'Fixed Data'!$B$26)*'Fixed Data'!AN44/10^6</f>
        <v>-18.994126771942916</v>
      </c>
      <c r="AH172" s="262">
        <f>-(AH$158*'Fixed Data'!$B$25*'Fixed Data'!AH$47*'Fixed Data'!$B$24*'Fixed Data'!$B$23+AH$158*'Fixed Data'!$B$26)*'Fixed Data'!AO44/10^6</f>
        <v>-19.497477909429996</v>
      </c>
      <c r="AI172" s="262">
        <f>-(AI$158*'Fixed Data'!$B$25*'Fixed Data'!AI$47*'Fixed Data'!$B$24*'Fixed Data'!$B$23+AI$158*'Fixed Data'!$B$26)*'Fixed Data'!AP44/10^6</f>
        <v>-20.012360933473239</v>
      </c>
      <c r="AJ172" s="262">
        <f>-(AJ$158*'Fixed Data'!$B$25*'Fixed Data'!AJ$47*'Fixed Data'!$B$24*'Fixed Data'!$B$23+AJ$158*'Fixed Data'!$B$26)*'Fixed Data'!AQ44/10^6</f>
        <v>-20.538697626667641</v>
      </c>
      <c r="AK172" s="262">
        <f>-(AK$158*'Fixed Data'!$B$25*'Fixed Data'!AK$47*'Fixed Data'!$B$24*'Fixed Data'!$B$23+AK$158*'Fixed Data'!$B$26)*'Fixed Data'!AR44/10^6</f>
        <v>-21.076687950986884</v>
      </c>
      <c r="AL172" s="262">
        <f>-(AL$158*'Fixed Data'!$B$25*'Fixed Data'!AL$47*'Fixed Data'!$B$24*'Fixed Data'!$B$23+AL$158*'Fixed Data'!$B$26)*'Fixed Data'!AS44/10^6</f>
        <v>-21.626687316526841</v>
      </c>
      <c r="AM172" s="262">
        <f>-(AM$158*'Fixed Data'!$B$25*'Fixed Data'!AM$47*'Fixed Data'!$B$24*'Fixed Data'!$B$23+AM$158*'Fixed Data'!$B$26)*'Fixed Data'!AT44/10^6</f>
        <v>-22.189098758005493</v>
      </c>
      <c r="AN172" s="262">
        <f>-(AN$158*'Fixed Data'!$B$25*'Fixed Data'!AN$47*'Fixed Data'!$B$24*'Fixed Data'!$B$23+AN$158*'Fixed Data'!$B$26)*'Fixed Data'!AU44/10^6</f>
        <v>-22.764285652571232</v>
      </c>
      <c r="AO172" s="262">
        <f>-(AO$158*'Fixed Data'!$B$25*'Fixed Data'!AO$47*'Fixed Data'!$B$24*'Fixed Data'!$B$23+AO$158*'Fixed Data'!$B$26)*'Fixed Data'!AV44/10^6</f>
        <v>-23.352548509991216</v>
      </c>
      <c r="AP172" s="262">
        <f>-(AP$158*'Fixed Data'!$B$25*'Fixed Data'!AP$47*'Fixed Data'!$B$24*'Fixed Data'!$B$23+AP$158*'Fixed Data'!$B$26)*'Fixed Data'!AW44/10^6</f>
        <v>-23.954262894705732</v>
      </c>
      <c r="AQ172" s="262">
        <f>-(AQ$158*'Fixed Data'!$B$25*'Fixed Data'!AQ$47*'Fixed Data'!$B$24*'Fixed Data'!$B$23+AQ$158*'Fixed Data'!$B$26)*'Fixed Data'!AX44/10^6</f>
        <v>-24.569826045316184</v>
      </c>
      <c r="AR172" s="262">
        <f>-(AR$158*'Fixed Data'!$B$25*'Fixed Data'!AR$47*'Fixed Data'!$B$24*'Fixed Data'!$B$23+AR$158*'Fixed Data'!$B$26)*'Fixed Data'!AY44/10^6</f>
        <v>-25.199637844027443</v>
      </c>
      <c r="AS172" s="262">
        <f>-(AS$158*'Fixed Data'!$B$25*'Fixed Data'!AS$47*'Fixed Data'!$B$24*'Fixed Data'!$B$23+AS$158*'Fixed Data'!$B$26)*'Fixed Data'!AZ44/10^6</f>
        <v>-25.844103584036716</v>
      </c>
      <c r="AT172" s="262">
        <f>-(AT$158*'Fixed Data'!$B$25*'Fixed Data'!AT$47*'Fixed Data'!$B$24*'Fixed Data'!$B$23+AT$158*'Fixed Data'!$B$26)*'Fixed Data'!BA44/10^6</f>
        <v>-26.503645319128829</v>
      </c>
      <c r="AU172" s="262">
        <f>-(AU$158*'Fixed Data'!$B$25*'Fixed Data'!AU$47*'Fixed Data'!$B$24*'Fixed Data'!$B$23+AU$158*'Fixed Data'!$B$26)*'Fixed Data'!BB44/10^6</f>
        <v>-27.178707333880876</v>
      </c>
      <c r="AV172" s="262">
        <f>-(AV$158*'Fixed Data'!$B$25*'Fixed Data'!AV$47*'Fixed Data'!$B$24*'Fixed Data'!$B$23+AV$158*'Fixed Data'!$B$26)*'Fixed Data'!BC44/10^6</f>
        <v>-27.869747626932803</v>
      </c>
      <c r="AW172" s="262">
        <f>-(AW$158*'Fixed Data'!$B$25*'Fixed Data'!AW$47*'Fixed Data'!$B$24*'Fixed Data'!$B$23+AW$158*'Fixed Data'!$B$26)*'Fixed Data'!BD44/10^6</f>
        <v>-28.577238820927228</v>
      </c>
      <c r="AX172" s="262">
        <f>-(AX$158*'Fixed Data'!$B$25*'Fixed Data'!AX$47*'Fixed Data'!$B$24*'Fixed Data'!$B$23+AX$158*'Fixed Data'!$B$26)*'Fixed Data'!BE44/10^6</f>
        <v>-29.30167097273246</v>
      </c>
      <c r="AY172" s="262">
        <f>-(AY$158*'Fixed Data'!$B$25*'Fixed Data'!AY$47*'Fixed Data'!$B$24*'Fixed Data'!$B$23+AY$158*'Fixed Data'!$B$26)*'Fixed Data'!BF44/10^6</f>
        <v>-30.04355299713653</v>
      </c>
      <c r="AZ172" s="262">
        <f>-(AZ$158*'Fixed Data'!$B$25*'Fixed Data'!AZ$47*'Fixed Data'!$B$24*'Fixed Data'!$B$23+AZ$158*'Fixed Data'!$B$26)*'Fixed Data'!BG44/10^6</f>
        <v>-30.803412648269838</v>
      </c>
      <c r="BA172" s="262">
        <f>-(BA$158*'Fixed Data'!$B$25*'Fixed Data'!BA$47*'Fixed Data'!$B$24*'Fixed Data'!$B$23+BA$158*'Fixed Data'!$B$26)*'Fixed Data'!BH44/10^6</f>
        <v>-31.581796542747473</v>
      </c>
      <c r="BB172" s="262">
        <f>-(BB$158*'Fixed Data'!$B$25*'Fixed Data'!BB$47*'Fixed Data'!$B$24*'Fixed Data'!$B$23+BB$158*'Fixed Data'!$B$26)*'Fixed Data'!BI44/10^6</f>
        <v>-32.376179925414064</v>
      </c>
    </row>
    <row r="173" spans="1:54" outlineLevel="2">
      <c r="A173" s="428"/>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9"/>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7" t="s">
        <v>485</v>
      </c>
      <c r="B176" s="135" t="s">
        <v>289</v>
      </c>
      <c r="C176" s="135" t="s">
        <v>397</v>
      </c>
      <c r="D176" s="135" t="s">
        <v>391</v>
      </c>
      <c r="E176" s="262">
        <f>-(E$158*'Fixed Data'!$B$25*'Fixed Data'!E$47*'Fixed Data'!$B$24*'Fixed Data'!$B$23+E$158*'Fixed Data'!$B$26)*'Fixed Data'!L46/10^6</f>
        <v>-31.421774064821154</v>
      </c>
      <c r="F176" s="262">
        <f>-(F$158*'Fixed Data'!$B$25*'Fixed Data'!F$47*'Fixed Data'!$B$24*'Fixed Data'!$B$23+F$158*'Fixed Data'!$B$26)*'Fixed Data'!M46/10^6</f>
        <v>-32.268574566575971</v>
      </c>
      <c r="G176" s="262">
        <f>-(G$158*'Fixed Data'!$B$25*'Fixed Data'!G$47*'Fixed Data'!$B$24*'Fixed Data'!$B$23+G$158*'Fixed Data'!$B$26)*'Fixed Data'!N46/10^6</f>
        <v>-33.139471516046285</v>
      </c>
      <c r="H176" s="262">
        <f>-(H$158*'Fixed Data'!$B$25*'Fixed Data'!H$47*'Fixed Data'!$B$24*'Fixed Data'!$B$23+H$158*'Fixed Data'!$B$26)*'Fixed Data'!O46/10^6</f>
        <v>-34.03521305019644</v>
      </c>
      <c r="I176" s="262">
        <f>-(I$158*'Fixed Data'!$B$25*'Fixed Data'!I$47*'Fixed Data'!$B$24*'Fixed Data'!$B$23+I$158*'Fixed Data'!$B$26)*'Fixed Data'!P46/10^6</f>
        <v>-34.95657349689543</v>
      </c>
      <c r="J176" s="262">
        <f>-(J$158*'Fixed Data'!$B$25*'Fixed Data'!J$47*'Fixed Data'!$B$24*'Fixed Data'!$B$23+J$158*'Fixed Data'!$B$26)*'Fixed Data'!Q46/10^6</f>
        <v>-35.904354388946757</v>
      </c>
      <c r="K176" s="262">
        <f>-(K$158*'Fixed Data'!$B$25*'Fixed Data'!K$47*'Fixed Data'!$B$24*'Fixed Data'!$B$23+K$158*'Fixed Data'!$B$26)*'Fixed Data'!R46/10^6</f>
        <v>-35.817678947060095</v>
      </c>
      <c r="L176" s="262">
        <f>-(L$158*'Fixed Data'!$B$25*'Fixed Data'!L$47*'Fixed Data'!$B$24*'Fixed Data'!$B$23+L$158*'Fixed Data'!$B$26)*'Fixed Data'!S46/10^6</f>
        <v>-35.699520332883218</v>
      </c>
      <c r="M176" s="262">
        <f>-(M$158*'Fixed Data'!$B$25*'Fixed Data'!M$47*'Fixed Data'!$B$24*'Fixed Data'!$B$23+M$158*'Fixed Data'!$B$26)*'Fixed Data'!T46/10^6</f>
        <v>-35.548061752503905</v>
      </c>
      <c r="N176" s="262">
        <f>-(N$158*'Fixed Data'!$B$25*'Fixed Data'!N$47*'Fixed Data'!$B$24*'Fixed Data'!$B$23+N$158*'Fixed Data'!$B$26)*'Fixed Data'!U46/10^6</f>
        <v>-35.361396340641861</v>
      </c>
      <c r="O176" s="262">
        <f>-(O$158*'Fixed Data'!$B$25*'Fixed Data'!O$47*'Fixed Data'!$B$24*'Fixed Data'!$B$23+O$158*'Fixed Data'!$B$26)*'Fixed Data'!V46/10^6</f>
        <v>-35.137522575071891</v>
      </c>
      <c r="P176" s="262">
        <f>-(P$158*'Fixed Data'!$B$25*'Fixed Data'!P$47*'Fixed Data'!$B$24*'Fixed Data'!$B$23+P$158*'Fixed Data'!$B$26)*'Fixed Data'!W46/10^6</f>
        <v>-36.094360637708704</v>
      </c>
      <c r="Q176" s="262">
        <f>-(Q$158*'Fixed Data'!$B$25*'Fixed Data'!Q$47*'Fixed Data'!$B$24*'Fixed Data'!$B$23+Q$158*'Fixed Data'!$B$26)*'Fixed Data'!X46/10^6</f>
        <v>-37.078932363225107</v>
      </c>
      <c r="R176" s="262">
        <f>-(R$158*'Fixed Data'!$B$25*'Fixed Data'!R$47*'Fixed Data'!$B$24*'Fixed Data'!$B$23+R$158*'Fixed Data'!$B$26)*'Fixed Data'!Y46/10^6</f>
        <v>-38.092123052545588</v>
      </c>
      <c r="S176" s="262">
        <f>-(S$158*'Fixed Data'!$B$25*'Fixed Data'!S$47*'Fixed Data'!$B$24*'Fixed Data'!$B$23+S$158*'Fixed Data'!$B$26)*'Fixed Data'!Z46/10^6</f>
        <v>-39.126044669952201</v>
      </c>
      <c r="T176" s="262">
        <f>-(T$158*'Fixed Data'!$B$25*'Fixed Data'!T$47*'Fixed Data'!$B$24*'Fixed Data'!$B$23+T$158*'Fixed Data'!$B$26)*'Fixed Data'!AA46/10^6</f>
        <v>-40.189972284916507</v>
      </c>
      <c r="U176" s="262">
        <f>-(U$158*'Fixed Data'!$B$25*'Fixed Data'!U$47*'Fixed Data'!$B$24*'Fixed Data'!$B$23+U$158*'Fixed Data'!$B$26)*'Fixed Data'!AB46/10^6</f>
        <v>-41.284870175822334</v>
      </c>
      <c r="V176" s="262">
        <f>-(V$158*'Fixed Data'!$B$25*'Fixed Data'!V$47*'Fixed Data'!$B$24*'Fixed Data'!$B$23+V$158*'Fixed Data'!$B$26)*'Fixed Data'!AC46/10^6</f>
        <v>-42.411737831803904</v>
      </c>
      <c r="W176" s="262">
        <f>-(W$158*'Fixed Data'!$B$25*'Fixed Data'!W$47*'Fixed Data'!$B$24*'Fixed Data'!$B$23+W$158*'Fixed Data'!$B$26)*'Fixed Data'!AD46/10^6</f>
        <v>-43.571611450751014</v>
      </c>
      <c r="X176" s="262">
        <f>-(X$158*'Fixed Data'!$B$25*'Fixed Data'!X$47*'Fixed Data'!$B$24*'Fixed Data'!$B$23+X$158*'Fixed Data'!$B$26)*'Fixed Data'!AE46/10^6</f>
        <v>-44.765565474375009</v>
      </c>
      <c r="Y176" s="262">
        <f>-(Y$158*'Fixed Data'!$B$25*'Fixed Data'!Y$47*'Fixed Data'!$B$24*'Fixed Data'!$B$23+Y$158*'Fixed Data'!$B$26)*'Fixed Data'!AF46/10^6</f>
        <v>-45.994714139061379</v>
      </c>
      <c r="Z176" s="262">
        <f>-(Z$158*'Fixed Data'!$B$25*'Fixed Data'!Z$47*'Fixed Data'!$B$24*'Fixed Data'!$B$23+Z$158*'Fixed Data'!$B$26)*'Fixed Data'!AG46/10^6</f>
        <v>-47.260213181330649</v>
      </c>
      <c r="AA176" s="262">
        <f>-(AA$158*'Fixed Data'!$B$25*'Fixed Data'!AA$47*'Fixed Data'!$B$24*'Fixed Data'!$B$23+AA$158*'Fixed Data'!$B$26)*'Fixed Data'!AH46/10^6</f>
        <v>-48.563261624304189</v>
      </c>
      <c r="AB176" s="262">
        <f>-(AB$158*'Fixed Data'!$B$25*'Fixed Data'!AB$47*'Fixed Data'!$B$24*'Fixed Data'!$B$23+AB$158*'Fixed Data'!$B$26)*'Fixed Data'!AI46/10^6</f>
        <v>-49.905103528945773</v>
      </c>
      <c r="AC176" s="262">
        <f>-(AC$158*'Fixed Data'!$B$25*'Fixed Data'!AC$47*'Fixed Data'!$B$24*'Fixed Data'!$B$23+AC$158*'Fixed Data'!$B$26)*'Fixed Data'!AJ46/10^6</f>
        <v>-51.25404959556613</v>
      </c>
      <c r="AD176" s="262">
        <f>-(AD$158*'Fixed Data'!$B$25*'Fixed Data'!AD$47*'Fixed Data'!$B$24*'Fixed Data'!$B$23+AD$158*'Fixed Data'!$B$26)*'Fixed Data'!AK46/10^6</f>
        <v>-52.638319937889349</v>
      </c>
      <c r="AE176" s="262">
        <f>-(AE$158*'Fixed Data'!$B$25*'Fixed Data'!AE$47*'Fixed Data'!$B$24*'Fixed Data'!$B$23+AE$158*'Fixed Data'!$B$26)*'Fixed Data'!AL46/10^6</f>
        <v>-54.055415507446661</v>
      </c>
      <c r="AF176" s="262">
        <f>-(AF$158*'Fixed Data'!$B$25*'Fixed Data'!AF$47*'Fixed Data'!$B$24*'Fixed Data'!$B$23+AF$158*'Fixed Data'!$B$26)*'Fixed Data'!AM46/10^6</f>
        <v>-55.503659164748299</v>
      </c>
      <c r="AG176" s="262">
        <f>-(AG$158*'Fixed Data'!$B$25*'Fixed Data'!AG$47*'Fixed Data'!$B$24*'Fixed Data'!$B$23+AG$158*'Fixed Data'!$B$26)*'Fixed Data'!AN46/10^6</f>
        <v>-56.982380317782926</v>
      </c>
      <c r="AH176" s="262">
        <f>-(AH$158*'Fixed Data'!$B$25*'Fixed Data'!AH$47*'Fixed Data'!$B$24*'Fixed Data'!$B$23+AH$158*'Fixed Data'!$B$26)*'Fixed Data'!AO46/10^6</f>
        <v>-58.492433730760411</v>
      </c>
      <c r="AI176" s="262">
        <f>-(AI$158*'Fixed Data'!$B$25*'Fixed Data'!AI$47*'Fixed Data'!$B$24*'Fixed Data'!$B$23+AI$158*'Fixed Data'!$B$26)*'Fixed Data'!AP46/10^6</f>
        <v>-60.037082803306326</v>
      </c>
      <c r="AJ176" s="262">
        <f>-(AJ$158*'Fixed Data'!$B$25*'Fixed Data'!AJ$47*'Fixed Data'!$B$24*'Fixed Data'!$B$23+AJ$158*'Fixed Data'!$B$26)*'Fixed Data'!AQ46/10^6</f>
        <v>-61.616092883218236</v>
      </c>
      <c r="AK176" s="262">
        <f>-(AK$158*'Fixed Data'!$B$25*'Fixed Data'!AK$47*'Fixed Data'!$B$24*'Fixed Data'!$B$23+AK$158*'Fixed Data'!$B$26)*'Fixed Data'!AR46/10^6</f>
        <v>-63.230063856439671</v>
      </c>
      <c r="AL176" s="262">
        <f>-(AL$158*'Fixed Data'!$B$25*'Fixed Data'!AL$47*'Fixed Data'!$B$24*'Fixed Data'!$B$23+AL$158*'Fixed Data'!$B$26)*'Fixed Data'!AS46/10^6</f>
        <v>-64.880061953316797</v>
      </c>
      <c r="AM176" s="262">
        <f>-(AM$158*'Fixed Data'!$B$25*'Fixed Data'!AM$47*'Fixed Data'!$B$24*'Fixed Data'!$B$23+AM$158*'Fixed Data'!$B$26)*'Fixed Data'!AT46/10^6</f>
        <v>-66.56729627812993</v>
      </c>
      <c r="AN176" s="262">
        <f>-(AN$158*'Fixed Data'!$B$25*'Fixed Data'!AN$47*'Fixed Data'!$B$24*'Fixed Data'!$B$23+AN$158*'Fixed Data'!$B$26)*'Fixed Data'!AU46/10^6</f>
        <v>-68.292856962166852</v>
      </c>
      <c r="AO176" s="262">
        <f>-(AO$158*'Fixed Data'!$B$25*'Fixed Data'!AO$47*'Fixed Data'!$B$24*'Fixed Data'!$B$23+AO$158*'Fixed Data'!$B$26)*'Fixed Data'!AV46/10^6</f>
        <v>-70.057645534758862</v>
      </c>
      <c r="AP176" s="262">
        <f>-(AP$158*'Fixed Data'!$B$25*'Fixed Data'!AP$47*'Fixed Data'!$B$24*'Fixed Data'!$B$23+AP$158*'Fixed Data'!$B$26)*'Fixed Data'!AW46/10^6</f>
        <v>-71.862788689245548</v>
      </c>
      <c r="AQ176" s="262">
        <f>-(AQ$158*'Fixed Data'!$B$25*'Fixed Data'!AQ$47*'Fixed Data'!$B$24*'Fixed Data'!$B$23+AQ$158*'Fixed Data'!$B$26)*'Fixed Data'!AX46/10^6</f>
        <v>-73.70947814143814</v>
      </c>
      <c r="AR176" s="262">
        <f>-(AR$158*'Fixed Data'!$B$25*'Fixed Data'!AR$47*'Fixed Data'!$B$24*'Fixed Data'!$B$23+AR$158*'Fixed Data'!$B$26)*'Fixed Data'!AY46/10^6</f>
        <v>-75.598913537946018</v>
      </c>
      <c r="AS176" s="262">
        <f>-(AS$158*'Fixed Data'!$B$25*'Fixed Data'!AS$47*'Fixed Data'!$B$24*'Fixed Data'!$B$23+AS$158*'Fixed Data'!$B$26)*'Fixed Data'!AZ46/10^6</f>
        <v>-77.532310758349865</v>
      </c>
      <c r="AT176" s="262">
        <f>-(AT$158*'Fixed Data'!$B$25*'Fixed Data'!AT$47*'Fixed Data'!$B$24*'Fixed Data'!$B$23+AT$158*'Fixed Data'!$B$26)*'Fixed Data'!BA46/10^6</f>
        <v>-79.510935964012319</v>
      </c>
      <c r="AU176" s="262">
        <f>-(AU$158*'Fixed Data'!$B$25*'Fixed Data'!AU$47*'Fixed Data'!$B$24*'Fixed Data'!$B$23+AU$158*'Fixed Data'!$B$26)*'Fixed Data'!BB46/10^6</f>
        <v>-81.536122008666453</v>
      </c>
      <c r="AV176" s="262">
        <f>-(AV$158*'Fixed Data'!$B$25*'Fixed Data'!AV$47*'Fixed Data'!$B$24*'Fixed Data'!$B$23+AV$158*'Fixed Data'!$B$26)*'Fixed Data'!BC46/10^6</f>
        <v>-83.609242888231165</v>
      </c>
      <c r="AW176" s="262">
        <f>-(AW$158*'Fixed Data'!$B$25*'Fixed Data'!AW$47*'Fixed Data'!$B$24*'Fixed Data'!$B$23+AW$158*'Fixed Data'!$B$26)*'Fixed Data'!BD46/10^6</f>
        <v>-85.731716470633387</v>
      </c>
      <c r="AX176" s="262">
        <f>-(AX$158*'Fixed Data'!$B$25*'Fixed Data'!AX$47*'Fixed Data'!$B$24*'Fixed Data'!$B$23+AX$158*'Fixed Data'!$B$26)*'Fixed Data'!BE46/10^6</f>
        <v>-87.905012926478449</v>
      </c>
      <c r="AY176" s="262">
        <f>-(AY$158*'Fixed Data'!$B$25*'Fixed Data'!AY$47*'Fixed Data'!$B$24*'Fixed Data'!$B$23+AY$158*'Fixed Data'!$B$26)*'Fixed Data'!BF46/10^6</f>
        <v>-90.130659000131786</v>
      </c>
      <c r="AZ176" s="262">
        <f>-(AZ$158*'Fixed Data'!$B$25*'Fixed Data'!AZ$47*'Fixed Data'!$B$24*'Fixed Data'!$B$23+AZ$158*'Fixed Data'!$B$26)*'Fixed Data'!BG46/10^6</f>
        <v>-92.410237953984648</v>
      </c>
      <c r="BA176" s="262">
        <f>-(BA$158*'Fixed Data'!$B$25*'Fixed Data'!BA$47*'Fixed Data'!$B$24*'Fixed Data'!$B$23+BA$158*'Fixed Data'!$B$26)*'Fixed Data'!BH46/10^6</f>
        <v>-94.745389637882468</v>
      </c>
      <c r="BB176" s="262">
        <f>-(BB$158*'Fixed Data'!$B$25*'Fixed Data'!BB$47*'Fixed Data'!$B$24*'Fixed Data'!$B$23+BB$158*'Fixed Data'!$B$26)*'Fixed Data'!BI46/10^6</f>
        <v>-97.12853978635853</v>
      </c>
    </row>
    <row r="177" spans="1:54" outlineLevel="2">
      <c r="A177" s="428"/>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9"/>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4"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5"/>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7"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-0.17530972838273948</v>
      </c>
      <c r="K190" s="21">
        <f t="shared" si="17"/>
        <v>-1.4457612427792417</v>
      </c>
      <c r="L190" s="21">
        <f t="shared" si="17"/>
        <v>-2.6215217197520304</v>
      </c>
      <c r="M190" s="21">
        <f t="shared" si="17"/>
        <v>-3.7103313273770198</v>
      </c>
      <c r="N190" s="21">
        <f t="shared" si="17"/>
        <v>-4.7162225372095001</v>
      </c>
      <c r="O190" s="21">
        <f t="shared" si="17"/>
        <v>-5.477949875891011</v>
      </c>
      <c r="P190" s="21">
        <f t="shared" si="17"/>
        <v>-4.8402133744564857</v>
      </c>
      <c r="Q190" s="21">
        <f t="shared" si="17"/>
        <v>-4.2504097443231634</v>
      </c>
      <c r="R190" s="21">
        <f t="shared" si="17"/>
        <v>-3.705652245654798</v>
      </c>
      <c r="S190" s="21">
        <f t="shared" si="17"/>
        <v>-3.2032072170638948</v>
      </c>
      <c r="T190" s="21">
        <f t="shared" si="17"/>
        <v>-2.7404865957111313</v>
      </c>
      <c r="U190" s="21">
        <f t="shared" si="17"/>
        <v>-2.3150407827089223</v>
      </c>
      <c r="V190" s="21">
        <f t="shared" si="17"/>
        <v>-1.9245518385395646</v>
      </c>
      <c r="W190" s="21">
        <f t="shared" si="17"/>
        <v>-1.5668269938541046</v>
      </c>
      <c r="X190" s="21">
        <f t="shared" si="17"/>
        <v>-1.239792461646446</v>
      </c>
      <c r="Y190" s="21">
        <f t="shared" si="17"/>
        <v>-0.94148753739918678</v>
      </c>
      <c r="Z190" s="21">
        <f t="shared" si="17"/>
        <v>-0.67005897437454376</v>
      </c>
      <c r="AA190" s="21">
        <f t="shared" si="17"/>
        <v>-0.4237556217762623</v>
      </c>
      <c r="AB190" s="21">
        <f t="shared" si="17"/>
        <v>-0.20092331403790123</v>
      </c>
      <c r="AC190" s="21">
        <f t="shared" si="17"/>
        <v>-1.9261753256448949E-16</v>
      </c>
      <c r="AD190" s="21">
        <f t="shared" si="17"/>
        <v>-1.861038961975744E-16</v>
      </c>
      <c r="AE190" s="21">
        <f t="shared" si="17"/>
        <v>-1.7981052772712502E-16</v>
      </c>
      <c r="AF190" s="21">
        <f t="shared" si="17"/>
        <v>-1.7372997848031401E-16</v>
      </c>
      <c r="AG190" s="21">
        <f t="shared" si="17"/>
        <v>-1.67855051671801E-16</v>
      </c>
      <c r="AH190" s="21">
        <f t="shared" si="17"/>
        <v>-1.6217879388579812E-16</v>
      </c>
      <c r="AI190" s="21">
        <f t="shared" si="17"/>
        <v>-1.5669448684618172E-16</v>
      </c>
      <c r="AJ190" s="21">
        <f t="shared" si="17"/>
        <v>-1.5213056975357449E-16</v>
      </c>
      <c r="AK190" s="21">
        <f t="shared" si="17"/>
        <v>-1.4769958228502378E-16</v>
      </c>
      <c r="AL190" s="21">
        <f t="shared" si="17"/>
        <v>-1.4339765270390657E-16</v>
      </c>
      <c r="AM190" s="21">
        <f t="shared" si="17"/>
        <v>-1.3922102204262773E-16</v>
      </c>
      <c r="AN190" s="21">
        <f t="shared" si="17"/>
        <v>-1.3516604081808518E-16</v>
      </c>
      <c r="AO190" s="21">
        <f t="shared" si="17"/>
        <v>-1.3122916584280116E-16</v>
      </c>
      <c r="AP190" s="21">
        <f t="shared" si="17"/>
        <v>-1.2740695712893316E-16</v>
      </c>
      <c r="AQ190" s="21">
        <f t="shared" si="17"/>
        <v>-1.2369607488245937E-16</v>
      </c>
      <c r="AR190" s="21">
        <f t="shared" si="17"/>
        <v>-1.2009327658491203E-16</v>
      </c>
      <c r="AS190" s="21">
        <f t="shared" si="17"/>
        <v>-1.1659541416010874E-16</v>
      </c>
      <c r="AT190" s="21">
        <f t="shared" si="17"/>
        <v>-1.1319943122340656E-16</v>
      </c>
      <c r="AU190" s="21">
        <f t="shared" si="17"/>
        <v>-1.0990236041107434E-16</v>
      </c>
      <c r="AV190" s="21">
        <f t="shared" si="17"/>
        <v>-1.067013207874508E-16</v>
      </c>
      <c r="AW190" s="21">
        <f t="shared" si="17"/>
        <v>-1.0359351532762214E-16</v>
      </c>
      <c r="AX190" s="21">
        <f t="shared" si="17"/>
        <v>-1.0057622847341955E-16</v>
      </c>
      <c r="AY190" s="21">
        <f t="shared" si="17"/>
        <v>-9.7646823760601501E-17</v>
      </c>
      <c r="AZ190" s="21">
        <f t="shared" si="17"/>
        <v>-9.480274151514709E-17</v>
      </c>
      <c r="BA190" s="21">
        <f t="shared" si="17"/>
        <v>-9.2041496616647661E-17</v>
      </c>
      <c r="BB190" s="21">
        <f t="shared" si="17"/>
        <v>-8.9360676326842374E-17</v>
      </c>
    </row>
    <row r="191" spans="1:54" outlineLevel="2">
      <c r="A191" s="428"/>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8"/>
      <c r="B192" s="150" t="s">
        <v>564</v>
      </c>
      <c r="C192" s="19"/>
      <c r="D192" s="135" t="s">
        <v>391</v>
      </c>
      <c r="E192" s="21">
        <f>E77*E186</f>
        <v>-3.5076575656736999</v>
      </c>
      <c r="F192" s="21">
        <f t="shared" ref="F192:BB192" si="19">F77*F186</f>
        <v>-3.4281684152957497</v>
      </c>
      <c r="G192" s="21">
        <f t="shared" si="19"/>
        <v>-3.3506095888096232</v>
      </c>
      <c r="H192" s="21">
        <f t="shared" si="19"/>
        <v>-3.2749343835980045</v>
      </c>
      <c r="I192" s="21">
        <f t="shared" si="19"/>
        <v>-3.2010972326007399</v>
      </c>
      <c r="J192" s="21">
        <f t="shared" si="19"/>
        <v>-3.1290536733920389</v>
      </c>
      <c r="K192" s="21">
        <f t="shared" si="19"/>
        <v>-2.9707028360862537</v>
      </c>
      <c r="L192" s="21">
        <f t="shared" si="19"/>
        <v>-2.817864028635666</v>
      </c>
      <c r="M192" s="21">
        <f t="shared" si="19"/>
        <v>-2.6703578169379933</v>
      </c>
      <c r="N192" s="21">
        <f t="shared" si="19"/>
        <v>-2.5280101870135141</v>
      </c>
      <c r="O192" s="21">
        <f t="shared" si="19"/>
        <v>-2.3906523868253542</v>
      </c>
      <c r="P192" s="21">
        <f t="shared" si="19"/>
        <v>-2.3371173977284214</v>
      </c>
      <c r="Q192" s="21">
        <f t="shared" si="19"/>
        <v>-2.2848846314867637</v>
      </c>
      <c r="R192" s="21">
        <f t="shared" si="19"/>
        <v>-2.2339225654272186</v>
      </c>
      <c r="S192" s="21">
        <f t="shared" si="19"/>
        <v>-2.1842004432067808</v>
      </c>
      <c r="T192" s="21">
        <f t="shared" si="19"/>
        <v>-2.1356882540822357</v>
      </c>
      <c r="U192" s="21">
        <f t="shared" si="19"/>
        <v>-2.0883567174725566</v>
      </c>
      <c r="V192" s="21">
        <f t="shared" si="19"/>
        <v>-2.042177262485231</v>
      </c>
      <c r="W192" s="21">
        <f t="shared" si="19"/>
        <v>-1.9971220121101068</v>
      </c>
      <c r="X192" s="21">
        <f t="shared" si="19"/>
        <v>-1.9531637668207031</v>
      </c>
      <c r="Y192" s="21">
        <f t="shared" si="19"/>
        <v>-1.9102759858785152</v>
      </c>
      <c r="Z192" s="21">
        <f t="shared" si="19"/>
        <v>-1.8684327735137203</v>
      </c>
      <c r="AA192" s="21">
        <f t="shared" si="19"/>
        <v>-1.8276088626091223</v>
      </c>
      <c r="AB192" s="21">
        <f t="shared" si="19"/>
        <v>-1.7877795985405591</v>
      </c>
      <c r="AC192" s="21">
        <f t="shared" si="19"/>
        <v>-1.7489209255231681</v>
      </c>
      <c r="AD192" s="21">
        <f t="shared" si="19"/>
        <v>-1.7110093705072253</v>
      </c>
      <c r="AE192" s="21">
        <f t="shared" si="19"/>
        <v>-1.6740220310749789</v>
      </c>
      <c r="AF192" s="21">
        <f t="shared" si="19"/>
        <v>-1.6379365599620324</v>
      </c>
      <c r="AG192" s="21">
        <f t="shared" si="19"/>
        <v>-1.602731151315371</v>
      </c>
      <c r="AH192" s="21">
        <f t="shared" si="19"/>
        <v>-1.5683845292049241</v>
      </c>
      <c r="AI192" s="21">
        <f t="shared" si="19"/>
        <v>-1.5348759328332671</v>
      </c>
      <c r="AJ192" s="21">
        <f t="shared" si="19"/>
        <v>-1.5094772666736282</v>
      </c>
      <c r="AK192" s="21">
        <f t="shared" si="19"/>
        <v>-1.4846016120712662</v>
      </c>
      <c r="AL192" s="21">
        <f t="shared" si="19"/>
        <v>-1.4602389882446405</v>
      </c>
      <c r="AM192" s="21">
        <f t="shared" si="19"/>
        <v>-1.4363796111313634</v>
      </c>
      <c r="AN192" s="21">
        <f t="shared" si="19"/>
        <v>-1.413013889098466</v>
      </c>
      <c r="AO192" s="21">
        <f t="shared" si="19"/>
        <v>-1.3901324195634588</v>
      </c>
      <c r="AP192" s="21">
        <f t="shared" si="19"/>
        <v>-1.3677259848257612</v>
      </c>
      <c r="AQ192" s="21">
        <f t="shared" si="19"/>
        <v>-1.3457855495876279</v>
      </c>
      <c r="AR192" s="21">
        <f t="shared" si="19"/>
        <v>-1.3243022555206796</v>
      </c>
      <c r="AS192" s="21">
        <f t="shared" si="19"/>
        <v>-1.3032674198335725</v>
      </c>
      <c r="AT192" s="21">
        <f t="shared" si="19"/>
        <v>-1.2826725300962254</v>
      </c>
      <c r="AU192" s="21">
        <f t="shared" si="19"/>
        <v>-1.2625092422426889</v>
      </c>
      <c r="AV192" s="21">
        <f t="shared" si="19"/>
        <v>-1.2427693762128282</v>
      </c>
      <c r="AW192" s="21">
        <f t="shared" si="19"/>
        <v>-1.223444913405511</v>
      </c>
      <c r="AX192" s="21">
        <f t="shared" si="19"/>
        <v>-1.204527993701058</v>
      </c>
      <c r="AY192" s="21">
        <f t="shared" si="19"/>
        <v>-1.1860109112931772</v>
      </c>
      <c r="AZ192" s="21">
        <f t="shared" si="19"/>
        <v>-1.167886113130133</v>
      </c>
      <c r="BA192" s="21">
        <f t="shared" si="19"/>
        <v>-1.1501461945753599</v>
      </c>
      <c r="BB192" s="21">
        <f t="shared" si="19"/>
        <v>-1.1326757412593558</v>
      </c>
    </row>
    <row r="193" spans="1:54" outlineLevel="2">
      <c r="A193" s="428"/>
      <c r="B193" s="150" t="s">
        <v>496</v>
      </c>
      <c r="C193" s="19"/>
      <c r="D193" s="135" t="s">
        <v>391</v>
      </c>
      <c r="E193" s="21">
        <f t="shared" ref="E193:BB193" si="20">SUMIF($B$143:$B$154,"Environmental",E$143:E$154)*E186</f>
        <v>-20.914748955515304</v>
      </c>
      <c r="F193" s="21">
        <f t="shared" si="20"/>
        <v>-20.804502249410884</v>
      </c>
      <c r="G193" s="21">
        <f t="shared" si="20"/>
        <v>-20.618210641089316</v>
      </c>
      <c r="H193" s="21">
        <f t="shared" si="20"/>
        <v>-20.430504009645599</v>
      </c>
      <c r="I193" s="21">
        <f t="shared" si="20"/>
        <v>-20.309498591658485</v>
      </c>
      <c r="J193" s="21">
        <f t="shared" si="20"/>
        <v>-20.184395328791844</v>
      </c>
      <c r="K193" s="21">
        <f t="shared" si="20"/>
        <v>-19.415075091029848</v>
      </c>
      <c r="L193" s="21">
        <f t="shared" si="20"/>
        <v>-18.7151588610425</v>
      </c>
      <c r="M193" s="21">
        <f t="shared" si="20"/>
        <v>-18.018794246202322</v>
      </c>
      <c r="N193" s="21">
        <f t="shared" si="20"/>
        <v>-17.272843519439153</v>
      </c>
      <c r="O193" s="21">
        <f t="shared" si="20"/>
        <v>-16.587973464620671</v>
      </c>
      <c r="P193" s="21">
        <f t="shared" si="20"/>
        <v>-16.464470159456436</v>
      </c>
      <c r="Q193" s="21">
        <f t="shared" si="20"/>
        <v>-16.338919184090837</v>
      </c>
      <c r="R193" s="21">
        <f t="shared" si="20"/>
        <v>-16.258908326604509</v>
      </c>
      <c r="S193" s="21">
        <f t="shared" si="20"/>
        <v>-16.128756380619372</v>
      </c>
      <c r="T193" s="21">
        <f t="shared" si="20"/>
        <v>-15.997116653351918</v>
      </c>
      <c r="U193" s="21">
        <f t="shared" si="20"/>
        <v>-15.864151822879421</v>
      </c>
      <c r="V193" s="21">
        <f t="shared" si="20"/>
        <v>-15.773350989330821</v>
      </c>
      <c r="W193" s="21">
        <f t="shared" si="20"/>
        <v>-15.637240363902873</v>
      </c>
      <c r="X193" s="21">
        <f t="shared" si="20"/>
        <v>-15.54171977186593</v>
      </c>
      <c r="Y193" s="21">
        <f t="shared" si="20"/>
        <v>-15.40312571734793</v>
      </c>
      <c r="Z193" s="21">
        <f t="shared" si="20"/>
        <v>-15.303611370393076</v>
      </c>
      <c r="AA193" s="21">
        <f t="shared" si="20"/>
        <v>-15.201920943355237</v>
      </c>
      <c r="AB193" s="21">
        <f t="shared" si="20"/>
        <v>-15.098235539743403</v>
      </c>
      <c r="AC193" s="21">
        <f t="shared" si="20"/>
        <v>-14.984246391882316</v>
      </c>
      <c r="AD193" s="21">
        <f t="shared" si="20"/>
        <v>-14.870896654122539</v>
      </c>
      <c r="AE193" s="21">
        <f t="shared" si="20"/>
        <v>-14.759810652616505</v>
      </c>
      <c r="AF193" s="21">
        <f t="shared" si="20"/>
        <v>-14.646359281587586</v>
      </c>
      <c r="AG193" s="21">
        <f t="shared" si="20"/>
        <v>-14.531159338744148</v>
      </c>
      <c r="AH193" s="21">
        <f t="shared" si="20"/>
        <v>-14.414893658058128</v>
      </c>
      <c r="AI193" s="21">
        <f t="shared" si="20"/>
        <v>-14.298410836396886</v>
      </c>
      <c r="AJ193" s="21">
        <f t="shared" si="20"/>
        <v>-14.250198984554237</v>
      </c>
      <c r="AK193" s="21">
        <f t="shared" si="20"/>
        <v>-14.200432711852406</v>
      </c>
      <c r="AL193" s="21">
        <f t="shared" si="20"/>
        <v>-14.149416110043488</v>
      </c>
      <c r="AM193" s="21">
        <f t="shared" si="20"/>
        <v>-14.097318696518068</v>
      </c>
      <c r="AN193" s="21">
        <f t="shared" si="20"/>
        <v>-14.044211980677675</v>
      </c>
      <c r="AO193" s="21">
        <f t="shared" si="20"/>
        <v>-13.990125571754195</v>
      </c>
      <c r="AP193" s="21">
        <f t="shared" si="20"/>
        <v>-13.935157188965791</v>
      </c>
      <c r="AQ193" s="21">
        <f t="shared" si="20"/>
        <v>-13.879416962138119</v>
      </c>
      <c r="AR193" s="21">
        <f t="shared" si="20"/>
        <v>-13.822982988503794</v>
      </c>
      <c r="AS193" s="21">
        <f t="shared" si="20"/>
        <v>-13.76592651046048</v>
      </c>
      <c r="AT193" s="21">
        <f t="shared" si="20"/>
        <v>-13.708322905133585</v>
      </c>
      <c r="AU193" s="21">
        <f t="shared" si="20"/>
        <v>-13.650250498247818</v>
      </c>
      <c r="AV193" s="21">
        <f t="shared" si="20"/>
        <v>-13.591782124831115</v>
      </c>
      <c r="AW193" s="21">
        <f t="shared" si="20"/>
        <v>-13.532985912122239</v>
      </c>
      <c r="AX193" s="21">
        <f t="shared" si="20"/>
        <v>-13.473928904754317</v>
      </c>
      <c r="AY193" s="21">
        <f t="shared" si="20"/>
        <v>-13.414676862612797</v>
      </c>
      <c r="AZ193" s="21">
        <f t="shared" si="20"/>
        <v>-13.355293275507066</v>
      </c>
      <c r="BA193" s="21">
        <f t="shared" si="20"/>
        <v>-13.295839104771185</v>
      </c>
      <c r="BB193" s="21">
        <f t="shared" si="20"/>
        <v>-13.23510958391546</v>
      </c>
    </row>
    <row r="194" spans="1:54" outlineLevel="2">
      <c r="A194" s="428"/>
      <c r="B194" s="150" t="s">
        <v>497</v>
      </c>
      <c r="C194" s="19"/>
      <c r="D194" s="135" t="s">
        <v>391</v>
      </c>
      <c r="E194" s="21">
        <f t="shared" ref="E194:BB194" si="21">SUM(E172:E174)*E186</f>
        <v>-10.473924690754705</v>
      </c>
      <c r="F194" s="21">
        <f t="shared" si="21"/>
        <v>-10.392455579421863</v>
      </c>
      <c r="G194" s="21">
        <f t="shared" si="21"/>
        <v>-10.312017088238941</v>
      </c>
      <c r="H194" s="21">
        <f t="shared" si="21"/>
        <v>-10.232604048827254</v>
      </c>
      <c r="I194" s="21">
        <f t="shared" si="21"/>
        <v>-10.154211426947811</v>
      </c>
      <c r="J194" s="21">
        <f t="shared" si="21"/>
        <v>-10.076834325170617</v>
      </c>
      <c r="K194" s="21">
        <f t="shared" si="21"/>
        <v>-9.7125683003472059</v>
      </c>
      <c r="L194" s="21">
        <f t="shared" si="21"/>
        <v>-9.353166760798139</v>
      </c>
      <c r="M194" s="21">
        <f t="shared" si="21"/>
        <v>-8.9985363005355499</v>
      </c>
      <c r="N194" s="21">
        <f t="shared" si="21"/>
        <v>-8.6485839067885522</v>
      </c>
      <c r="O194" s="21">
        <f t="shared" si="21"/>
        <v>-8.3032169402067684</v>
      </c>
      <c r="P194" s="21">
        <f t="shared" si="21"/>
        <v>-8.2408925345457025</v>
      </c>
      <c r="Q194" s="21">
        <f t="shared" si="21"/>
        <v>-8.1794060521248788</v>
      </c>
      <c r="R194" s="21">
        <f t="shared" si="21"/>
        <v>-8.1187538913201234</v>
      </c>
      <c r="S194" s="21">
        <f t="shared" si="21"/>
        <v>-8.0571193090942845</v>
      </c>
      <c r="T194" s="21">
        <f t="shared" si="21"/>
        <v>-7.9963391413964482</v>
      </c>
      <c r="U194" s="21">
        <f t="shared" si="21"/>
        <v>-7.9364095634476426</v>
      </c>
      <c r="V194" s="21">
        <f t="shared" si="21"/>
        <v>-7.8773268722009728</v>
      </c>
      <c r="W194" s="21">
        <f t="shared" si="21"/>
        <v>-7.8190874642233075</v>
      </c>
      <c r="X194" s="21">
        <f t="shared" si="21"/>
        <v>-7.761687871626032</v>
      </c>
      <c r="Y194" s="21">
        <f t="shared" si="21"/>
        <v>-7.7051247301597483</v>
      </c>
      <c r="Z194" s="21">
        <f t="shared" si="21"/>
        <v>-7.6493947954937749</v>
      </c>
      <c r="AA194" s="21">
        <f t="shared" si="21"/>
        <v>-7.5944949395787669</v>
      </c>
      <c r="AB194" s="21">
        <f t="shared" si="21"/>
        <v>-7.5404221573435963</v>
      </c>
      <c r="AC194" s="21">
        <f t="shared" si="21"/>
        <v>-7.4823588870484929</v>
      </c>
      <c r="AD194" s="21">
        <f t="shared" si="21"/>
        <v>-7.4245822005012467</v>
      </c>
      <c r="AE194" s="21">
        <f t="shared" si="21"/>
        <v>-7.3666300563516058</v>
      </c>
      <c r="AF194" s="21">
        <f t="shared" si="21"/>
        <v>-7.3082082873699203</v>
      </c>
      <c r="AG194" s="21">
        <f t="shared" si="21"/>
        <v>-7.2491909245714439</v>
      </c>
      <c r="AH194" s="21">
        <f t="shared" si="21"/>
        <v>-7.189659005736603</v>
      </c>
      <c r="AI194" s="21">
        <f t="shared" si="21"/>
        <v>-7.1299721457774536</v>
      </c>
      <c r="AJ194" s="21">
        <f t="shared" si="21"/>
        <v>-7.1043636371557541</v>
      </c>
      <c r="AK194" s="21">
        <f t="shared" si="21"/>
        <v>-7.0781118709947251</v>
      </c>
      <c r="AL194" s="21">
        <f t="shared" si="21"/>
        <v>-7.0512779346764143</v>
      </c>
      <c r="AM194" s="21">
        <f t="shared" si="21"/>
        <v>-7.0239315480788793</v>
      </c>
      <c r="AN194" s="21">
        <f t="shared" si="21"/>
        <v>-6.996122565487509</v>
      </c>
      <c r="AO194" s="21">
        <f t="shared" si="21"/>
        <v>-6.9678764412901621</v>
      </c>
      <c r="AP194" s="21">
        <f t="shared" si="21"/>
        <v>-6.9392373894596009</v>
      </c>
      <c r="AQ194" s="21">
        <f t="shared" si="21"/>
        <v>-6.9102504872956318</v>
      </c>
      <c r="AR194" s="21">
        <f t="shared" si="21"/>
        <v>-6.8809560390219415</v>
      </c>
      <c r="AS194" s="21">
        <f t="shared" si="21"/>
        <v>-6.8513906742140787</v>
      </c>
      <c r="AT194" s="21">
        <f t="shared" si="21"/>
        <v>-6.821590505168392</v>
      </c>
      <c r="AU194" s="21">
        <f t="shared" si="21"/>
        <v>-6.7915922932629211</v>
      </c>
      <c r="AV194" s="21">
        <f t="shared" si="21"/>
        <v>-6.7614310093524459</v>
      </c>
      <c r="AW194" s="21">
        <f t="shared" si="21"/>
        <v>-6.7311400171633666</v>
      </c>
      <c r="AX194" s="21">
        <f t="shared" si="21"/>
        <v>-6.7007516658687072</v>
      </c>
      <c r="AY194" s="21">
        <f t="shared" si="21"/>
        <v>-6.6702974761397442</v>
      </c>
      <c r="AZ194" s="21">
        <f t="shared" si="21"/>
        <v>-6.6398079805870811</v>
      </c>
      <c r="BA194" s="21">
        <f t="shared" si="21"/>
        <v>-6.6093125964203523</v>
      </c>
      <c r="BB194" s="21">
        <f t="shared" si="21"/>
        <v>-6.5782116377407815</v>
      </c>
    </row>
    <row r="195" spans="1:54" outlineLevel="2">
      <c r="A195" s="428"/>
      <c r="B195" s="150" t="s">
        <v>498</v>
      </c>
      <c r="C195" s="19"/>
      <c r="D195" s="135" t="s">
        <v>391</v>
      </c>
      <c r="E195" s="21">
        <f>SUM(E176:E178)*E186</f>
        <v>-31.421774064821154</v>
      </c>
      <c r="F195" s="21">
        <f t="shared" ref="F195:BB195" si="22">SUM(F176:F178)*F186</f>
        <v>-31.177366730991277</v>
      </c>
      <c r="G195" s="21">
        <f t="shared" si="22"/>
        <v>-30.936051264716831</v>
      </c>
      <c r="H195" s="21">
        <f t="shared" si="22"/>
        <v>-30.697812146481763</v>
      </c>
      <c r="I195" s="21">
        <f t="shared" si="22"/>
        <v>-30.462634280843428</v>
      </c>
      <c r="J195" s="21">
        <f t="shared" si="22"/>
        <v>-30.230502968872255</v>
      </c>
      <c r="K195" s="21">
        <f t="shared" si="22"/>
        <v>-29.137704901041619</v>
      </c>
      <c r="L195" s="21">
        <f t="shared" si="22"/>
        <v>-28.059500282394414</v>
      </c>
      <c r="M195" s="21">
        <f t="shared" si="22"/>
        <v>-26.995608895940364</v>
      </c>
      <c r="N195" s="21">
        <f t="shared" si="22"/>
        <v>-25.945751715001418</v>
      </c>
      <c r="O195" s="21">
        <f t="shared" si="22"/>
        <v>-24.909650820620303</v>
      </c>
      <c r="P195" s="21">
        <f t="shared" si="22"/>
        <v>-24.722677608596282</v>
      </c>
      <c r="Q195" s="21">
        <f t="shared" si="22"/>
        <v>-24.53821815637464</v>
      </c>
      <c r="R195" s="21">
        <f t="shared" si="22"/>
        <v>-24.356261673960375</v>
      </c>
      <c r="S195" s="21">
        <f t="shared" si="22"/>
        <v>-24.171357922648152</v>
      </c>
      <c r="T195" s="21">
        <f t="shared" si="22"/>
        <v>-23.989017419657582</v>
      </c>
      <c r="U195" s="21">
        <f t="shared" si="22"/>
        <v>-23.809228694774259</v>
      </c>
      <c r="V195" s="21">
        <f t="shared" si="22"/>
        <v>-23.631980612269583</v>
      </c>
      <c r="W195" s="21">
        <f t="shared" si="22"/>
        <v>-23.457262392669925</v>
      </c>
      <c r="X195" s="21">
        <f t="shared" si="22"/>
        <v>-23.285063614878094</v>
      </c>
      <c r="Y195" s="21">
        <f t="shared" si="22"/>
        <v>-23.115374190479248</v>
      </c>
      <c r="Z195" s="21">
        <f t="shared" si="22"/>
        <v>-22.948184382516658</v>
      </c>
      <c r="AA195" s="21">
        <f t="shared" si="22"/>
        <v>-22.783484822614344</v>
      </c>
      <c r="AB195" s="21">
        <f t="shared" si="22"/>
        <v>-22.62126647203079</v>
      </c>
      <c r="AC195" s="21">
        <f t="shared" si="22"/>
        <v>-22.447076661357542</v>
      </c>
      <c r="AD195" s="21">
        <f t="shared" si="22"/>
        <v>-22.273746601948304</v>
      </c>
      <c r="AE195" s="21">
        <f t="shared" si="22"/>
        <v>-22.099890169772291</v>
      </c>
      <c r="AF195" s="21">
        <f t="shared" si="22"/>
        <v>-21.924624863152808</v>
      </c>
      <c r="AG195" s="21">
        <f t="shared" si="22"/>
        <v>-21.747572774460153</v>
      </c>
      <c r="AH195" s="21">
        <f t="shared" si="22"/>
        <v>-21.568977018120773</v>
      </c>
      <c r="AI195" s="21">
        <f t="shared" si="22"/>
        <v>-21.389916438360796</v>
      </c>
      <c r="AJ195" s="21">
        <f t="shared" si="22"/>
        <v>-21.313090912579444</v>
      </c>
      <c r="AK195" s="21">
        <f t="shared" si="22"/>
        <v>-21.234335614152524</v>
      </c>
      <c r="AL195" s="21">
        <f t="shared" si="22"/>
        <v>-21.153833805247437</v>
      </c>
      <c r="AM195" s="21">
        <f t="shared" si="22"/>
        <v>-21.071794645538748</v>
      </c>
      <c r="AN195" s="21">
        <f t="shared" si="22"/>
        <v>-20.988367697831112</v>
      </c>
      <c r="AO195" s="21">
        <f t="shared" si="22"/>
        <v>-20.903629325298287</v>
      </c>
      <c r="AP195" s="21">
        <f t="shared" si="22"/>
        <v>-20.817712169864421</v>
      </c>
      <c r="AQ195" s="21">
        <f t="shared" si="22"/>
        <v>-20.730751463430838</v>
      </c>
      <c r="AR195" s="21">
        <f t="shared" si="22"/>
        <v>-20.64286811866695</v>
      </c>
      <c r="AS195" s="21">
        <f t="shared" si="22"/>
        <v>-20.554172024296413</v>
      </c>
      <c r="AT195" s="21">
        <f t="shared" si="22"/>
        <v>-20.464771517210554</v>
      </c>
      <c r="AU195" s="21">
        <f t="shared" si="22"/>
        <v>-20.374776881543923</v>
      </c>
      <c r="AV195" s="21">
        <f t="shared" si="22"/>
        <v>-20.284293029860589</v>
      </c>
      <c r="AW195" s="21">
        <f t="shared" si="22"/>
        <v>-20.193420053339505</v>
      </c>
      <c r="AX195" s="21">
        <f t="shared" si="22"/>
        <v>-20.102254999499849</v>
      </c>
      <c r="AY195" s="21">
        <f t="shared" si="22"/>
        <v>-20.010892430355742</v>
      </c>
      <c r="AZ195" s="21">
        <f t="shared" si="22"/>
        <v>-19.91942394373898</v>
      </c>
      <c r="BA195" s="21">
        <f t="shared" si="22"/>
        <v>-19.827937791278487</v>
      </c>
      <c r="BB195" s="21">
        <f t="shared" si="22"/>
        <v>-19.734634915277788</v>
      </c>
    </row>
    <row r="196" spans="1:54" outlineLevel="2">
      <c r="A196" s="428"/>
      <c r="B196" s="150" t="s">
        <v>292</v>
      </c>
      <c r="C196" s="19"/>
      <c r="D196" s="135" t="s">
        <v>391</v>
      </c>
      <c r="E196" s="21">
        <f t="shared" ref="E196:BB196" si="23">SUMIF($B$143:$B$154,"Safety",E$143:E$154)*E187</f>
        <v>-0.79657749171158598</v>
      </c>
      <c r="F196" s="21">
        <f t="shared" si="23"/>
        <v>-0.80743220705672325</v>
      </c>
      <c r="G196" s="21">
        <f t="shared" si="23"/>
        <v>-0.818555189563687</v>
      </c>
      <c r="H196" s="21">
        <f t="shared" si="23"/>
        <v>-0.82995199773734962</v>
      </c>
      <c r="I196" s="21">
        <f t="shared" si="23"/>
        <v>-0.84162825374384864</v>
      </c>
      <c r="J196" s="21">
        <f t="shared" si="23"/>
        <v>-0.85358974022397138</v>
      </c>
      <c r="K196" s="21">
        <f t="shared" si="23"/>
        <v>-0.86451263022162672</v>
      </c>
      <c r="L196" s="21">
        <f t="shared" si="23"/>
        <v>-0.87312157562105441</v>
      </c>
      <c r="M196" s="21">
        <f t="shared" si="23"/>
        <v>-0.87787912983163618</v>
      </c>
      <c r="N196" s="21">
        <f t="shared" si="23"/>
        <v>-0.87715191593569863</v>
      </c>
      <c r="O196" s="21">
        <f t="shared" si="23"/>
        <v>-0.86920529692527226</v>
      </c>
      <c r="P196" s="21">
        <f t="shared" si="23"/>
        <v>-0.88221943054103424</v>
      </c>
      <c r="Q196" s="21">
        <f t="shared" si="23"/>
        <v>-0.89554560093526669</v>
      </c>
      <c r="R196" s="21">
        <f t="shared" si="23"/>
        <v>-0.90919028644284272</v>
      </c>
      <c r="S196" s="21">
        <f t="shared" si="23"/>
        <v>-0.92316016259980327</v>
      </c>
      <c r="T196" s="21">
        <f t="shared" si="23"/>
        <v>-0.93746202548703716</v>
      </c>
      <c r="U196" s="21">
        <f t="shared" si="23"/>
        <v>-0.95210282441952232</v>
      </c>
      <c r="V196" s="21">
        <f t="shared" si="23"/>
        <v>-0.96708969225546937</v>
      </c>
      <c r="W196" s="21">
        <f t="shared" si="23"/>
        <v>-0.9824298680445247</v>
      </c>
      <c r="X196" s="21">
        <f t="shared" si="23"/>
        <v>-0.99813079445242148</v>
      </c>
      <c r="Y196" s="21">
        <f t="shared" si="23"/>
        <v>-1.0142000555102204</v>
      </c>
      <c r="Z196" s="21">
        <f t="shared" si="23"/>
        <v>-1.0306454171905088</v>
      </c>
      <c r="AA196" s="21">
        <f t="shared" si="23"/>
        <v>-1.047474797778007</v>
      </c>
      <c r="AB196" s="21">
        <f t="shared" si="23"/>
        <v>-1.0646963202620516</v>
      </c>
      <c r="AC196" s="21">
        <f t="shared" si="23"/>
        <v>-1.0823182629261321</v>
      </c>
      <c r="AD196" s="21">
        <f t="shared" si="23"/>
        <v>-1.1003490767271811</v>
      </c>
      <c r="AE196" s="21">
        <f t="shared" si="23"/>
        <v>-1.1187974434352446</v>
      </c>
      <c r="AF196" s="21">
        <f t="shared" si="23"/>
        <v>-1.1376721938915459</v>
      </c>
      <c r="AG196" s="21">
        <f t="shared" si="23"/>
        <v>-1.1569823633357403</v>
      </c>
      <c r="AH196" s="21">
        <f t="shared" si="23"/>
        <v>-1.1767371982281225</v>
      </c>
      <c r="AI196" s="21">
        <f t="shared" si="23"/>
        <v>-1.1969461451598242</v>
      </c>
      <c r="AJ196" s="21">
        <f t="shared" si="23"/>
        <v>-1.2201914606356929</v>
      </c>
      <c r="AK196" s="21">
        <f t="shared" si="23"/>
        <v>-1.2440052803528896</v>
      </c>
      <c r="AL196" s="21">
        <f t="shared" si="23"/>
        <v>-1.2684010580388252</v>
      </c>
      <c r="AM196" s="21">
        <f t="shared" si="23"/>
        <v>-1.2933925616291972</v>
      </c>
      <c r="AN196" s="21">
        <f t="shared" si="23"/>
        <v>-1.3189938854319549</v>
      </c>
      <c r="AO196" s="21">
        <f t="shared" si="23"/>
        <v>-1.3452194722518387</v>
      </c>
      <c r="AP196" s="21">
        <f t="shared" si="23"/>
        <v>-1.3720841059867652</v>
      </c>
      <c r="AQ196" s="21">
        <f t="shared" si="23"/>
        <v>-1.3996029293959589</v>
      </c>
      <c r="AR196" s="21">
        <f t="shared" si="23"/>
        <v>-1.4277914329128485</v>
      </c>
      <c r="AS196" s="21">
        <f t="shared" si="23"/>
        <v>-1.456665506279033</v>
      </c>
      <c r="AT196" s="21">
        <f t="shared" si="23"/>
        <v>-1.4862414088420322</v>
      </c>
      <c r="AU196" s="21">
        <f t="shared" si="23"/>
        <v>-1.5165357531580541</v>
      </c>
      <c r="AV196" s="21">
        <f t="shared" si="23"/>
        <v>-1.5475656217432967</v>
      </c>
      <c r="AW196" s="21">
        <f t="shared" si="23"/>
        <v>-1.5793484448210844</v>
      </c>
      <c r="AX196" s="21">
        <f t="shared" si="23"/>
        <v>-1.6119020984420926</v>
      </c>
      <c r="AY196" s="21">
        <f t="shared" si="23"/>
        <v>-1.6452448885812747</v>
      </c>
      <c r="AZ196" s="21">
        <f t="shared" si="23"/>
        <v>-1.6793955339139297</v>
      </c>
      <c r="BA196" s="21">
        <f t="shared" si="23"/>
        <v>-1.7143732502535296</v>
      </c>
      <c r="BB196" s="21">
        <f t="shared" si="23"/>
        <v>-1.7500794671849362</v>
      </c>
    </row>
    <row r="197" spans="1:54" outlineLevel="2">
      <c r="A197" s="428"/>
      <c r="B197" s="150" t="s">
        <v>295</v>
      </c>
      <c r="C197" s="19"/>
      <c r="D197" s="135" t="s">
        <v>391</v>
      </c>
      <c r="E197" s="21">
        <f>SUMIF($B$143:$B$154,"Financial",E$143:E$154)*E186</f>
        <v>-11.4113772423</v>
      </c>
      <c r="F197" s="21">
        <f t="shared" ref="F197:BB197" si="24">SUMIF($B$143:$B$154,"Financial",F$143:F$154)*F186</f>
        <v>-11.220181241932369</v>
      </c>
      <c r="G197" s="21">
        <f t="shared" si="24"/>
        <v>-11.035003203622022</v>
      </c>
      <c r="H197" s="21">
        <f t="shared" si="24"/>
        <v>-10.855658633175734</v>
      </c>
      <c r="I197" s="21">
        <f t="shared" si="24"/>
        <v>-10.681968819033495</v>
      </c>
      <c r="J197" s="21">
        <f t="shared" si="24"/>
        <v>-10.513760687085563</v>
      </c>
      <c r="K197" s="21">
        <f t="shared" si="24"/>
        <v>-10.133374147047544</v>
      </c>
      <c r="L197" s="21">
        <f t="shared" si="24"/>
        <v>-9.7579411670232989</v>
      </c>
      <c r="M197" s="21">
        <f t="shared" si="24"/>
        <v>-9.3870590601388315</v>
      </c>
      <c r="N197" s="21">
        <f t="shared" si="24"/>
        <v>-9.0203334869054341</v>
      </c>
      <c r="O197" s="21">
        <f t="shared" si="24"/>
        <v>-8.6573781034110091</v>
      </c>
      <c r="P197" s="21">
        <f t="shared" si="24"/>
        <v>-8.5228956627941681</v>
      </c>
      <c r="Q197" s="21">
        <f t="shared" si="24"/>
        <v>-8.3927042094640569</v>
      </c>
      <c r="R197" s="21">
        <f t="shared" si="24"/>
        <v>-8.2666719488128546</v>
      </c>
      <c r="S197" s="21">
        <f t="shared" si="24"/>
        <v>-8.144671201466986</v>
      </c>
      <c r="T197" s="21">
        <f t="shared" si="24"/>
        <v>-8.026578312209006</v>
      </c>
      <c r="U197" s="21">
        <f t="shared" si="24"/>
        <v>-7.9122735018426544</v>
      </c>
      <c r="V197" s="21">
        <f t="shared" si="24"/>
        <v>-7.8016407520917301</v>
      </c>
      <c r="W197" s="21">
        <f t="shared" si="24"/>
        <v>-7.6945676751757546</v>
      </c>
      <c r="X197" s="21">
        <f t="shared" si="24"/>
        <v>-7.5909454226814175</v>
      </c>
      <c r="Y197" s="21">
        <f t="shared" si="24"/>
        <v>-7.4906685407508613</v>
      </c>
      <c r="Z197" s="21">
        <f t="shared" si="24"/>
        <v>-7.3936348857670815</v>
      </c>
      <c r="AA197" s="21">
        <f t="shared" si="24"/>
        <v>-7.2997455118473047</v>
      </c>
      <c r="AB197" s="21">
        <f t="shared" si="24"/>
        <v>-7.2089045653753798</v>
      </c>
      <c r="AC197" s="21">
        <f t="shared" si="24"/>
        <v>-7.1210191924401443</v>
      </c>
      <c r="AD197" s="21">
        <f t="shared" si="24"/>
        <v>-7.0359994366631895</v>
      </c>
      <c r="AE197" s="21">
        <f t="shared" si="24"/>
        <v>-6.9537581664613093</v>
      </c>
      <c r="AF197" s="21">
        <f t="shared" si="24"/>
        <v>-6.8742109540135203</v>
      </c>
      <c r="AG197" s="21">
        <f t="shared" si="24"/>
        <v>-6.7972760201500142</v>
      </c>
      <c r="AH197" s="21">
        <f t="shared" si="24"/>
        <v>-6.7228741278995079</v>
      </c>
      <c r="AI197" s="21">
        <f t="shared" si="24"/>
        <v>-6.6509285107142588</v>
      </c>
      <c r="AJ197" s="21">
        <f t="shared" si="24"/>
        <v>-6.6133131802502794</v>
      </c>
      <c r="AK197" s="21">
        <f t="shared" si="24"/>
        <v>-6.5775082560357347</v>
      </c>
      <c r="AL197" s="21">
        <f t="shared" si="24"/>
        <v>-6.5434726940264607</v>
      </c>
      <c r="AM197" s="21">
        <f t="shared" si="24"/>
        <v>-6.511166589451685</v>
      </c>
      <c r="AN197" s="21">
        <f t="shared" si="24"/>
        <v>-6.4805511454527132</v>
      </c>
      <c r="AO197" s="21">
        <f t="shared" si="24"/>
        <v>-6.4515886466465009</v>
      </c>
      <c r="AP197" s="21">
        <f t="shared" si="24"/>
        <v>-6.4242424274825645</v>
      </c>
      <c r="AQ197" s="21">
        <f t="shared" si="24"/>
        <v>-6.398476853104289</v>
      </c>
      <c r="AR197" s="21">
        <f t="shared" si="24"/>
        <v>-6.3742572693798065</v>
      </c>
      <c r="AS197" s="21">
        <f t="shared" si="24"/>
        <v>-6.3515500047435536</v>
      </c>
      <c r="AT197" s="21">
        <f t="shared" si="24"/>
        <v>-6.3303223205025185</v>
      </c>
      <c r="AU197" s="21">
        <f t="shared" si="24"/>
        <v>-6.3105424003913022</v>
      </c>
      <c r="AV197" s="21">
        <f t="shared" si="24"/>
        <v>-6.292179319427869</v>
      </c>
      <c r="AW197" s="21">
        <f t="shared" si="24"/>
        <v>-6.2752030204236071</v>
      </c>
      <c r="AX197" s="21">
        <f t="shared" si="24"/>
        <v>-6.259584293588647</v>
      </c>
      <c r="AY197" s="21">
        <f t="shared" si="24"/>
        <v>-6.2452947497462388</v>
      </c>
      <c r="AZ197" s="21">
        <f t="shared" si="24"/>
        <v>-6.2323068012109601</v>
      </c>
      <c r="BA197" s="21">
        <f t="shared" si="24"/>
        <v>-6.2205936401213924</v>
      </c>
      <c r="BB197" s="21">
        <f t="shared" si="24"/>
        <v>-6.2089224600010668</v>
      </c>
    </row>
    <row r="198" spans="1:54" outlineLevel="2">
      <c r="A198" s="429"/>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7" t="s">
        <v>499</v>
      </c>
      <c r="B200" s="150" t="s">
        <v>500</v>
      </c>
      <c r="C200" s="19"/>
      <c r="D200" s="135" t="s">
        <v>391</v>
      </c>
      <c r="E200" s="21">
        <f>SUM(E190:E193,E196:E198)</f>
        <v>-36.63036125520059</v>
      </c>
      <c r="F200" s="21">
        <f t="shared" ref="F200:BB200" si="26">SUM(F190:F193,F196:F198)</f>
        <v>-36.260284113695732</v>
      </c>
      <c r="G200" s="21">
        <f t="shared" si="26"/>
        <v>-35.822378623084646</v>
      </c>
      <c r="H200" s="21">
        <f t="shared" si="26"/>
        <v>-35.391049024156686</v>
      </c>
      <c r="I200" s="21">
        <f t="shared" si="26"/>
        <v>-35.034192897036569</v>
      </c>
      <c r="J200" s="21">
        <f t="shared" si="26"/>
        <v>-34.856109157876155</v>
      </c>
      <c r="K200" s="21">
        <f t="shared" si="26"/>
        <v>-34.829425947164509</v>
      </c>
      <c r="L200" s="21">
        <f t="shared" si="26"/>
        <v>-34.78560735207455</v>
      </c>
      <c r="M200" s="21">
        <f t="shared" si="26"/>
        <v>-34.664421580487804</v>
      </c>
      <c r="N200" s="21">
        <f t="shared" si="26"/>
        <v>-34.414561646503302</v>
      </c>
      <c r="O200" s="21">
        <f t="shared" si="26"/>
        <v>-33.983159127673318</v>
      </c>
      <c r="P200" s="21">
        <f t="shared" si="26"/>
        <v>-33.046916024976547</v>
      </c>
      <c r="Q200" s="21">
        <f t="shared" si="26"/>
        <v>-32.162463370300088</v>
      </c>
      <c r="R200" s="21">
        <f t="shared" si="26"/>
        <v>-31.374345372942223</v>
      </c>
      <c r="S200" s="21">
        <f t="shared" si="26"/>
        <v>-30.583995404956838</v>
      </c>
      <c r="T200" s="21">
        <f t="shared" si="26"/>
        <v>-29.83733184084133</v>
      </c>
      <c r="U200" s="21">
        <f t="shared" si="26"/>
        <v>-29.131925649323076</v>
      </c>
      <c r="V200" s="21">
        <f t="shared" si="26"/>
        <v>-28.508810534702818</v>
      </c>
      <c r="W200" s="21">
        <f t="shared" si="26"/>
        <v>-27.878186913087362</v>
      </c>
      <c r="X200" s="21">
        <f t="shared" si="26"/>
        <v>-27.323752217466918</v>
      </c>
      <c r="Y200" s="21">
        <f t="shared" si="26"/>
        <v>-26.75975783688671</v>
      </c>
      <c r="Z200" s="21">
        <f t="shared" si="26"/>
        <v>-26.266383421238931</v>
      </c>
      <c r="AA200" s="21">
        <f t="shared" si="26"/>
        <v>-25.800505737365935</v>
      </c>
      <c r="AB200" s="21">
        <f t="shared" si="26"/>
        <v>-25.360539337959295</v>
      </c>
      <c r="AC200" s="21">
        <f t="shared" si="26"/>
        <v>-24.936504772771762</v>
      </c>
      <c r="AD200" s="21">
        <f t="shared" si="26"/>
        <v>-24.718254538020137</v>
      </c>
      <c r="AE200" s="21">
        <f t="shared" si="26"/>
        <v>-24.506388293588039</v>
      </c>
      <c r="AF200" s="21">
        <f t="shared" si="26"/>
        <v>-24.296178989454685</v>
      </c>
      <c r="AG200" s="21">
        <f t="shared" si="26"/>
        <v>-24.088148873545276</v>
      </c>
      <c r="AH200" s="21">
        <f t="shared" si="26"/>
        <v>-23.882889513390683</v>
      </c>
      <c r="AI200" s="21">
        <f t="shared" si="26"/>
        <v>-23.681161425104236</v>
      </c>
      <c r="AJ200" s="21">
        <f t="shared" si="26"/>
        <v>-23.593180892113839</v>
      </c>
      <c r="AK200" s="21">
        <f t="shared" si="26"/>
        <v>-23.506547860312295</v>
      </c>
      <c r="AL200" s="21">
        <f t="shared" si="26"/>
        <v>-23.421528850353411</v>
      </c>
      <c r="AM200" s="21">
        <f t="shared" si="26"/>
        <v>-23.338257458730311</v>
      </c>
      <c r="AN200" s="21">
        <f t="shared" si="26"/>
        <v>-23.256770900660811</v>
      </c>
      <c r="AO200" s="21">
        <f t="shared" si="26"/>
        <v>-23.177066110215996</v>
      </c>
      <c r="AP200" s="21">
        <f t="shared" si="26"/>
        <v>-23.099209707260883</v>
      </c>
      <c r="AQ200" s="21">
        <f t="shared" si="26"/>
        <v>-23.023282294225993</v>
      </c>
      <c r="AR200" s="21">
        <f t="shared" si="26"/>
        <v>-22.949333946317129</v>
      </c>
      <c r="AS200" s="21">
        <f t="shared" si="26"/>
        <v>-22.87740944131664</v>
      </c>
      <c r="AT200" s="21">
        <f t="shared" si="26"/>
        <v>-22.807559164574361</v>
      </c>
      <c r="AU200" s="21">
        <f t="shared" si="26"/>
        <v>-22.739837894039862</v>
      </c>
      <c r="AV200" s="21">
        <f t="shared" si="26"/>
        <v>-22.674296442215109</v>
      </c>
      <c r="AW200" s="21">
        <f t="shared" si="26"/>
        <v>-22.610982290772444</v>
      </c>
      <c r="AX200" s="21">
        <f t="shared" si="26"/>
        <v>-22.549943290486112</v>
      </c>
      <c r="AY200" s="21">
        <f t="shared" si="26"/>
        <v>-22.491227412233489</v>
      </c>
      <c r="AZ200" s="21">
        <f t="shared" si="26"/>
        <v>-22.434881723762089</v>
      </c>
      <c r="BA200" s="21">
        <f t="shared" si="26"/>
        <v>-22.380952189721466</v>
      </c>
      <c r="BB200" s="21">
        <f t="shared" si="26"/>
        <v>-22.326787252360816</v>
      </c>
    </row>
    <row r="201" spans="1:54" outlineLevel="2">
      <c r="A201" s="428"/>
      <c r="B201" s="150" t="s">
        <v>501</v>
      </c>
      <c r="C201" s="19"/>
      <c r="D201" s="135" t="s">
        <v>391</v>
      </c>
      <c r="E201" s="21">
        <f>SUM(E190:E192,E194,E196:E198)</f>
        <v>-26.18953699043999</v>
      </c>
      <c r="F201" s="21">
        <f t="shared" ref="F201:BB201" si="27">SUM(F190:F192,F194,F196:F198)</f>
        <v>-25.848237443706704</v>
      </c>
      <c r="G201" s="21">
        <f t="shared" si="27"/>
        <v>-25.516185070234272</v>
      </c>
      <c r="H201" s="21">
        <f t="shared" si="27"/>
        <v>-25.193149063338343</v>
      </c>
      <c r="I201" s="21">
        <f t="shared" si="27"/>
        <v>-24.878905732325894</v>
      </c>
      <c r="J201" s="21">
        <f t="shared" si="27"/>
        <v>-24.748548154254927</v>
      </c>
      <c r="K201" s="21">
        <f t="shared" si="27"/>
        <v>-25.126919156481872</v>
      </c>
      <c r="L201" s="21">
        <f t="shared" si="27"/>
        <v>-25.423615251830189</v>
      </c>
      <c r="M201" s="21">
        <f t="shared" si="27"/>
        <v>-25.64416363482103</v>
      </c>
      <c r="N201" s="21">
        <f t="shared" si="27"/>
        <v>-25.790302033852697</v>
      </c>
      <c r="O201" s="21">
        <f t="shared" si="27"/>
        <v>-25.698402603259414</v>
      </c>
      <c r="P201" s="21">
        <f t="shared" si="27"/>
        <v>-24.823338400065815</v>
      </c>
      <c r="Q201" s="21">
        <f t="shared" si="27"/>
        <v>-24.00295023833413</v>
      </c>
      <c r="R201" s="21">
        <f t="shared" si="27"/>
        <v>-23.234190937657836</v>
      </c>
      <c r="S201" s="21">
        <f t="shared" si="27"/>
        <v>-22.512358333431749</v>
      </c>
      <c r="T201" s="21">
        <f t="shared" si="27"/>
        <v>-21.83655432888586</v>
      </c>
      <c r="U201" s="21">
        <f t="shared" si="27"/>
        <v>-21.204183389891298</v>
      </c>
      <c r="V201" s="21">
        <f t="shared" si="27"/>
        <v>-20.612786417572966</v>
      </c>
      <c r="W201" s="21">
        <f t="shared" si="27"/>
        <v>-20.060034013407801</v>
      </c>
      <c r="X201" s="21">
        <f t="shared" si="27"/>
        <v>-19.54372031722702</v>
      </c>
      <c r="Y201" s="21">
        <f t="shared" si="27"/>
        <v>-19.061756849698533</v>
      </c>
      <c r="Z201" s="21">
        <f t="shared" si="27"/>
        <v>-18.61216684633963</v>
      </c>
      <c r="AA201" s="21">
        <f t="shared" si="27"/>
        <v>-18.193079733589464</v>
      </c>
      <c r="AB201" s="21">
        <f t="shared" si="27"/>
        <v>-17.802725955559488</v>
      </c>
      <c r="AC201" s="21">
        <f t="shared" si="27"/>
        <v>-17.434617267937938</v>
      </c>
      <c r="AD201" s="21">
        <f t="shared" si="27"/>
        <v>-17.271940084398842</v>
      </c>
      <c r="AE201" s="21">
        <f t="shared" si="27"/>
        <v>-17.113207697323141</v>
      </c>
      <c r="AF201" s="21">
        <f t="shared" si="27"/>
        <v>-16.958027995237018</v>
      </c>
      <c r="AG201" s="21">
        <f t="shared" si="27"/>
        <v>-16.80618045937257</v>
      </c>
      <c r="AH201" s="21">
        <f t="shared" si="27"/>
        <v>-16.657654861069158</v>
      </c>
      <c r="AI201" s="21">
        <f t="shared" si="27"/>
        <v>-16.512722734484804</v>
      </c>
      <c r="AJ201" s="21">
        <f t="shared" si="27"/>
        <v>-16.447345544715354</v>
      </c>
      <c r="AK201" s="21">
        <f t="shared" si="27"/>
        <v>-16.384227019454613</v>
      </c>
      <c r="AL201" s="21">
        <f t="shared" si="27"/>
        <v>-16.323390674986342</v>
      </c>
      <c r="AM201" s="21">
        <f t="shared" si="27"/>
        <v>-16.264870310291123</v>
      </c>
      <c r="AN201" s="21">
        <f t="shared" si="27"/>
        <v>-16.208681485470642</v>
      </c>
      <c r="AO201" s="21">
        <f t="shared" si="27"/>
        <v>-16.154816979751963</v>
      </c>
      <c r="AP201" s="21">
        <f t="shared" si="27"/>
        <v>-16.103289907754693</v>
      </c>
      <c r="AQ201" s="21">
        <f t="shared" si="27"/>
        <v>-16.054115819383508</v>
      </c>
      <c r="AR201" s="21">
        <f t="shared" si="27"/>
        <v>-16.007306996835275</v>
      </c>
      <c r="AS201" s="21">
        <f t="shared" si="27"/>
        <v>-15.962873605070239</v>
      </c>
      <c r="AT201" s="21">
        <f t="shared" si="27"/>
        <v>-15.920826764609167</v>
      </c>
      <c r="AU201" s="21">
        <f t="shared" si="27"/>
        <v>-15.881179689054967</v>
      </c>
      <c r="AV201" s="21">
        <f t="shared" si="27"/>
        <v>-15.843945326736442</v>
      </c>
      <c r="AW201" s="21">
        <f t="shared" si="27"/>
        <v>-15.809136395813569</v>
      </c>
      <c r="AX201" s="21">
        <f t="shared" si="27"/>
        <v>-15.776766051600505</v>
      </c>
      <c r="AY201" s="21">
        <f t="shared" si="27"/>
        <v>-15.746848025760436</v>
      </c>
      <c r="AZ201" s="21">
        <f t="shared" si="27"/>
        <v>-15.719396428842105</v>
      </c>
      <c r="BA201" s="21">
        <f t="shared" si="27"/>
        <v>-15.694425681370635</v>
      </c>
      <c r="BB201" s="21">
        <f t="shared" si="27"/>
        <v>-15.669889306186139</v>
      </c>
    </row>
    <row r="202" spans="1:54" outlineLevel="2">
      <c r="A202" s="429"/>
      <c r="B202" s="150" t="s">
        <v>502</v>
      </c>
      <c r="C202" s="19"/>
      <c r="D202" s="135" t="s">
        <v>391</v>
      </c>
      <c r="E202" s="21">
        <f>SUM(E190:E192,E195:E198)</f>
        <v>-47.13738636450644</v>
      </c>
      <c r="F202" s="21">
        <f t="shared" ref="F202:BB202" si="28">SUM(F190:F192,F195:F198)</f>
        <v>-46.633148595276111</v>
      </c>
      <c r="G202" s="21">
        <f t="shared" si="28"/>
        <v>-46.140219246712164</v>
      </c>
      <c r="H202" s="21">
        <f t="shared" si="28"/>
        <v>-45.65835716099285</v>
      </c>
      <c r="I202" s="21">
        <f t="shared" si="28"/>
        <v>-45.187328586221511</v>
      </c>
      <c r="J202" s="21">
        <f t="shared" si="28"/>
        <v>-44.902216797956569</v>
      </c>
      <c r="K202" s="21">
        <f t="shared" si="28"/>
        <v>-44.552055757176291</v>
      </c>
      <c r="L202" s="21">
        <f t="shared" si="28"/>
        <v>-44.129948773426463</v>
      </c>
      <c r="M202" s="21">
        <f t="shared" si="28"/>
        <v>-43.641236230225843</v>
      </c>
      <c r="N202" s="21">
        <f t="shared" si="28"/>
        <v>-43.087469842065566</v>
      </c>
      <c r="O202" s="21">
        <f t="shared" si="28"/>
        <v>-42.304836483672943</v>
      </c>
      <c r="P202" s="21">
        <f t="shared" si="28"/>
        <v>-41.305123474116392</v>
      </c>
      <c r="Q202" s="21">
        <f t="shared" si="28"/>
        <v>-40.361762342583887</v>
      </c>
      <c r="R202" s="21">
        <f t="shared" si="28"/>
        <v>-39.471698720298093</v>
      </c>
      <c r="S202" s="21">
        <f t="shared" si="28"/>
        <v>-38.626596946985615</v>
      </c>
      <c r="T202" s="21">
        <f t="shared" si="28"/>
        <v>-37.829232607146992</v>
      </c>
      <c r="U202" s="21">
        <f t="shared" si="28"/>
        <v>-37.077002521217914</v>
      </c>
      <c r="V202" s="21">
        <f t="shared" si="28"/>
        <v>-36.367440157641582</v>
      </c>
      <c r="W202" s="21">
        <f t="shared" si="28"/>
        <v>-35.698208941854418</v>
      </c>
      <c r="X202" s="21">
        <f t="shared" si="28"/>
        <v>-35.067096060479081</v>
      </c>
      <c r="Y202" s="21">
        <f t="shared" si="28"/>
        <v>-34.472006310018031</v>
      </c>
      <c r="Z202" s="21">
        <f t="shared" si="28"/>
        <v>-33.910956433362514</v>
      </c>
      <c r="AA202" s="21">
        <f t="shared" si="28"/>
        <v>-33.382069616625039</v>
      </c>
      <c r="AB202" s="21">
        <f t="shared" si="28"/>
        <v>-32.883570270246679</v>
      </c>
      <c r="AC202" s="21">
        <f t="shared" si="28"/>
        <v>-32.399335042246989</v>
      </c>
      <c r="AD202" s="21">
        <f t="shared" si="28"/>
        <v>-32.121104485845905</v>
      </c>
      <c r="AE202" s="21">
        <f t="shared" si="28"/>
        <v>-31.846467810743825</v>
      </c>
      <c r="AF202" s="21">
        <f t="shared" si="28"/>
        <v>-31.574444571019907</v>
      </c>
      <c r="AG202" s="21">
        <f t="shared" si="28"/>
        <v>-31.304562309261279</v>
      </c>
      <c r="AH202" s="21">
        <f t="shared" si="28"/>
        <v>-31.036972873453326</v>
      </c>
      <c r="AI202" s="21">
        <f t="shared" si="28"/>
        <v>-30.772667027068145</v>
      </c>
      <c r="AJ202" s="21">
        <f t="shared" si="28"/>
        <v>-30.656072820139045</v>
      </c>
      <c r="AK202" s="21">
        <f t="shared" si="28"/>
        <v>-30.540450762612416</v>
      </c>
      <c r="AL202" s="21">
        <f t="shared" si="28"/>
        <v>-30.425946545557366</v>
      </c>
      <c r="AM202" s="21">
        <f t="shared" si="28"/>
        <v>-30.312733407750997</v>
      </c>
      <c r="AN202" s="21">
        <f t="shared" si="28"/>
        <v>-30.200926617814247</v>
      </c>
      <c r="AO202" s="21">
        <f t="shared" si="28"/>
        <v>-30.090569863760088</v>
      </c>
      <c r="AP202" s="21">
        <f t="shared" si="28"/>
        <v>-29.981764688159512</v>
      </c>
      <c r="AQ202" s="21">
        <f t="shared" si="28"/>
        <v>-29.874616795518712</v>
      </c>
      <c r="AR202" s="21">
        <f t="shared" si="28"/>
        <v>-29.769219076480287</v>
      </c>
      <c r="AS202" s="21">
        <f t="shared" si="28"/>
        <v>-29.665654955152576</v>
      </c>
      <c r="AT202" s="21">
        <f t="shared" si="28"/>
        <v>-29.56400777665133</v>
      </c>
      <c r="AU202" s="21">
        <f t="shared" si="28"/>
        <v>-29.464364277335967</v>
      </c>
      <c r="AV202" s="21">
        <f t="shared" si="28"/>
        <v>-29.366807347244581</v>
      </c>
      <c r="AW202" s="21">
        <f t="shared" si="28"/>
        <v>-29.27141643198971</v>
      </c>
      <c r="AX202" s="21">
        <f t="shared" si="28"/>
        <v>-29.178269385231644</v>
      </c>
      <c r="AY202" s="21">
        <f t="shared" si="28"/>
        <v>-29.087442979976434</v>
      </c>
      <c r="AZ202" s="21">
        <f t="shared" si="28"/>
        <v>-28.999012391994004</v>
      </c>
      <c r="BA202" s="21">
        <f t="shared" si="28"/>
        <v>-28.91305087622877</v>
      </c>
      <c r="BB202" s="21">
        <f t="shared" si="28"/>
        <v>-28.826312583723144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7" t="s">
        <v>503</v>
      </c>
      <c r="B204" s="150" t="s">
        <v>504</v>
      </c>
      <c r="C204" s="19"/>
      <c r="D204" s="135" t="s">
        <v>391</v>
      </c>
      <c r="E204" s="21">
        <f>E200</f>
        <v>-36.63036125520059</v>
      </c>
      <c r="F204" s="21">
        <f>F200+E204</f>
        <v>-72.890645368896315</v>
      </c>
      <c r="G204" s="21">
        <f t="shared" ref="G204:BB206" si="29">G200+F204</f>
        <v>-108.71302399198096</v>
      </c>
      <c r="H204" s="21">
        <f t="shared" si="29"/>
        <v>-144.10407301613765</v>
      </c>
      <c r="I204" s="21">
        <f t="shared" si="29"/>
        <v>-179.13826591317422</v>
      </c>
      <c r="J204" s="21">
        <f t="shared" si="29"/>
        <v>-213.99437507105037</v>
      </c>
      <c r="K204" s="21">
        <f t="shared" si="29"/>
        <v>-248.82380101821488</v>
      </c>
      <c r="L204" s="21">
        <f t="shared" si="29"/>
        <v>-283.60940837028943</v>
      </c>
      <c r="M204" s="21">
        <f t="shared" si="29"/>
        <v>-318.27382995077721</v>
      </c>
      <c r="N204" s="21">
        <f t="shared" si="29"/>
        <v>-352.68839159728054</v>
      </c>
      <c r="O204" s="21">
        <f t="shared" si="29"/>
        <v>-386.67155072495387</v>
      </c>
      <c r="P204" s="21">
        <f t="shared" si="29"/>
        <v>-419.71846674993043</v>
      </c>
      <c r="Q204" s="21">
        <f t="shared" si="29"/>
        <v>-451.88093012023052</v>
      </c>
      <c r="R204" s="21">
        <f t="shared" si="29"/>
        <v>-483.25527549317275</v>
      </c>
      <c r="S204" s="21">
        <f t="shared" si="29"/>
        <v>-513.8392708981296</v>
      </c>
      <c r="T204" s="21">
        <f t="shared" si="29"/>
        <v>-543.67660273897093</v>
      </c>
      <c r="U204" s="21">
        <f t="shared" si="29"/>
        <v>-572.80852838829401</v>
      </c>
      <c r="V204" s="21">
        <f t="shared" si="29"/>
        <v>-601.31733892299678</v>
      </c>
      <c r="W204" s="21">
        <f t="shared" si="29"/>
        <v>-629.19552583608413</v>
      </c>
      <c r="X204" s="21">
        <f t="shared" si="29"/>
        <v>-656.51927805355103</v>
      </c>
      <c r="Y204" s="21">
        <f t="shared" si="29"/>
        <v>-683.27903589043774</v>
      </c>
      <c r="Z204" s="21">
        <f t="shared" si="29"/>
        <v>-709.54541931167671</v>
      </c>
      <c r="AA204" s="21">
        <f t="shared" si="29"/>
        <v>-735.34592504904265</v>
      </c>
      <c r="AB204" s="21">
        <f t="shared" si="29"/>
        <v>-760.70646438700192</v>
      </c>
      <c r="AC204" s="21">
        <f t="shared" si="29"/>
        <v>-785.64296915977366</v>
      </c>
      <c r="AD204" s="21">
        <f t="shared" si="29"/>
        <v>-810.36122369779378</v>
      </c>
      <c r="AE204" s="21">
        <f t="shared" si="29"/>
        <v>-834.86761199138186</v>
      </c>
      <c r="AF204" s="21">
        <f t="shared" si="29"/>
        <v>-859.16379098083655</v>
      </c>
      <c r="AG204" s="21">
        <f t="shared" si="29"/>
        <v>-883.25193985438182</v>
      </c>
      <c r="AH204" s="21">
        <f t="shared" si="29"/>
        <v>-907.13482936777245</v>
      </c>
      <c r="AI204" s="21">
        <f t="shared" si="29"/>
        <v>-930.81599079287673</v>
      </c>
      <c r="AJ204" s="21">
        <f t="shared" si="29"/>
        <v>-954.40917168499061</v>
      </c>
      <c r="AK204" s="21">
        <f t="shared" si="29"/>
        <v>-977.91571954530286</v>
      </c>
      <c r="AL204" s="21">
        <f t="shared" si="29"/>
        <v>-1001.3372483956563</v>
      </c>
      <c r="AM204" s="21">
        <f t="shared" si="29"/>
        <v>-1024.6755058543865</v>
      </c>
      <c r="AN204" s="21">
        <f t="shared" si="29"/>
        <v>-1047.9322767550473</v>
      </c>
      <c r="AO204" s="21">
        <f t="shared" si="29"/>
        <v>-1071.1093428652632</v>
      </c>
      <c r="AP204" s="21">
        <f t="shared" si="29"/>
        <v>-1094.208552572524</v>
      </c>
      <c r="AQ204" s="21">
        <f t="shared" si="29"/>
        <v>-1117.23183486675</v>
      </c>
      <c r="AR204" s="21">
        <f t="shared" si="29"/>
        <v>-1140.1811688130672</v>
      </c>
      <c r="AS204" s="21">
        <f t="shared" si="29"/>
        <v>-1163.0585782543837</v>
      </c>
      <c r="AT204" s="21">
        <f t="shared" si="29"/>
        <v>-1185.866137418958</v>
      </c>
      <c r="AU204" s="21">
        <f t="shared" si="29"/>
        <v>-1208.605975312998</v>
      </c>
      <c r="AV204" s="21">
        <f t="shared" si="29"/>
        <v>-1231.2802717552131</v>
      </c>
      <c r="AW204" s="21">
        <f t="shared" si="29"/>
        <v>-1253.8912540459855</v>
      </c>
      <c r="AX204" s="21">
        <f t="shared" si="29"/>
        <v>-1276.4411973364718</v>
      </c>
      <c r="AY204" s="21">
        <f t="shared" si="29"/>
        <v>-1298.9324247487052</v>
      </c>
      <c r="AZ204" s="21">
        <f t="shared" si="29"/>
        <v>-1321.3673064724674</v>
      </c>
      <c r="BA204" s="21">
        <f t="shared" si="29"/>
        <v>-1343.7482586621888</v>
      </c>
      <c r="BB204" s="21">
        <f t="shared" si="29"/>
        <v>-1366.0750459145497</v>
      </c>
    </row>
    <row r="205" spans="1:54" outlineLevel="2">
      <c r="A205" s="428"/>
      <c r="B205" s="150" t="s">
        <v>505</v>
      </c>
      <c r="C205" s="19"/>
      <c r="D205" s="135" t="s">
        <v>391</v>
      </c>
      <c r="E205" s="21">
        <f>E201</f>
        <v>-26.18953699043999</v>
      </c>
      <c r="F205" s="21">
        <f t="shared" ref="F205:U206" si="30">F201+E205</f>
        <v>-52.037774434146698</v>
      </c>
      <c r="G205" s="21">
        <f t="shared" si="30"/>
        <v>-77.55395950438097</v>
      </c>
      <c r="H205" s="21">
        <f t="shared" si="30"/>
        <v>-102.74710856771931</v>
      </c>
      <c r="I205" s="21">
        <f t="shared" si="30"/>
        <v>-127.6260143000452</v>
      </c>
      <c r="J205" s="21">
        <f t="shared" si="30"/>
        <v>-152.37456245430013</v>
      </c>
      <c r="K205" s="21">
        <f t="shared" si="30"/>
        <v>-177.50148161078201</v>
      </c>
      <c r="L205" s="21">
        <f t="shared" si="30"/>
        <v>-202.92509686261221</v>
      </c>
      <c r="M205" s="21">
        <f t="shared" si="30"/>
        <v>-228.56926049743325</v>
      </c>
      <c r="N205" s="21">
        <f t="shared" si="30"/>
        <v>-254.35956253128595</v>
      </c>
      <c r="O205" s="21">
        <f t="shared" si="30"/>
        <v>-280.05796513454538</v>
      </c>
      <c r="P205" s="21">
        <f t="shared" si="30"/>
        <v>-304.88130353461122</v>
      </c>
      <c r="Q205" s="21">
        <f t="shared" si="30"/>
        <v>-328.88425377294533</v>
      </c>
      <c r="R205" s="21">
        <f t="shared" si="30"/>
        <v>-352.11844471060317</v>
      </c>
      <c r="S205" s="21">
        <f t="shared" si="30"/>
        <v>-374.63080304403491</v>
      </c>
      <c r="T205" s="21">
        <f t="shared" si="30"/>
        <v>-396.46735737292079</v>
      </c>
      <c r="U205" s="21">
        <f t="shared" si="30"/>
        <v>-417.67154076281207</v>
      </c>
      <c r="V205" s="21">
        <f t="shared" si="29"/>
        <v>-438.28432718038505</v>
      </c>
      <c r="W205" s="21">
        <f t="shared" si="29"/>
        <v>-458.34436119379285</v>
      </c>
      <c r="X205" s="21">
        <f t="shared" si="29"/>
        <v>-477.88808151101989</v>
      </c>
      <c r="Y205" s="21">
        <f t="shared" si="29"/>
        <v>-496.94983836071845</v>
      </c>
      <c r="Z205" s="21">
        <f t="shared" si="29"/>
        <v>-515.56200520705806</v>
      </c>
      <c r="AA205" s="21">
        <f t="shared" si="29"/>
        <v>-533.75508494064752</v>
      </c>
      <c r="AB205" s="21">
        <f t="shared" si="29"/>
        <v>-551.557810896207</v>
      </c>
      <c r="AC205" s="21">
        <f t="shared" si="29"/>
        <v>-568.99242816414494</v>
      </c>
      <c r="AD205" s="21">
        <f t="shared" si="29"/>
        <v>-586.26436824854375</v>
      </c>
      <c r="AE205" s="21">
        <f t="shared" si="29"/>
        <v>-603.37757594586685</v>
      </c>
      <c r="AF205" s="21">
        <f t="shared" si="29"/>
        <v>-620.33560394110384</v>
      </c>
      <c r="AG205" s="21">
        <f t="shared" si="29"/>
        <v>-637.14178440047635</v>
      </c>
      <c r="AH205" s="21">
        <f t="shared" si="29"/>
        <v>-653.79943926154556</v>
      </c>
      <c r="AI205" s="21">
        <f t="shared" si="29"/>
        <v>-670.31216199603034</v>
      </c>
      <c r="AJ205" s="21">
        <f t="shared" si="29"/>
        <v>-686.75950754074574</v>
      </c>
      <c r="AK205" s="21">
        <f t="shared" si="29"/>
        <v>-703.1437345602003</v>
      </c>
      <c r="AL205" s="21">
        <f t="shared" si="29"/>
        <v>-719.46712523518659</v>
      </c>
      <c r="AM205" s="21">
        <f t="shared" si="29"/>
        <v>-735.73199554547773</v>
      </c>
      <c r="AN205" s="21">
        <f t="shared" si="29"/>
        <v>-751.94067703094834</v>
      </c>
      <c r="AO205" s="21">
        <f t="shared" si="29"/>
        <v>-768.09549401070035</v>
      </c>
      <c r="AP205" s="21">
        <f t="shared" si="29"/>
        <v>-784.19878391845509</v>
      </c>
      <c r="AQ205" s="21">
        <f t="shared" si="29"/>
        <v>-800.25289973783856</v>
      </c>
      <c r="AR205" s="21">
        <f t="shared" si="29"/>
        <v>-816.26020673467383</v>
      </c>
      <c r="AS205" s="21">
        <f t="shared" si="29"/>
        <v>-832.22308033974412</v>
      </c>
      <c r="AT205" s="21">
        <f t="shared" si="29"/>
        <v>-848.14390710435327</v>
      </c>
      <c r="AU205" s="21">
        <f t="shared" si="29"/>
        <v>-864.02508679340826</v>
      </c>
      <c r="AV205" s="21">
        <f t="shared" si="29"/>
        <v>-879.86903212014465</v>
      </c>
      <c r="AW205" s="21">
        <f t="shared" si="29"/>
        <v>-895.67816851595819</v>
      </c>
      <c r="AX205" s="21">
        <f t="shared" si="29"/>
        <v>-911.45493456755867</v>
      </c>
      <c r="AY205" s="21">
        <f t="shared" si="29"/>
        <v>-927.20178259331908</v>
      </c>
      <c r="AZ205" s="21">
        <f t="shared" si="29"/>
        <v>-942.92117902216114</v>
      </c>
      <c r="BA205" s="21">
        <f t="shared" si="29"/>
        <v>-958.61560470353174</v>
      </c>
      <c r="BB205" s="21">
        <f t="shared" si="29"/>
        <v>-974.28549400971792</v>
      </c>
    </row>
    <row r="206" spans="1:54" outlineLevel="2">
      <c r="A206" s="429"/>
      <c r="B206" s="150" t="s">
        <v>506</v>
      </c>
      <c r="C206" s="19"/>
      <c r="D206" s="135" t="s">
        <v>391</v>
      </c>
      <c r="E206" s="21">
        <f>E202</f>
        <v>-47.13738636450644</v>
      </c>
      <c r="F206" s="21">
        <f t="shared" si="30"/>
        <v>-93.770534959782552</v>
      </c>
      <c r="G206" s="21">
        <f t="shared" si="29"/>
        <v>-139.91075420649472</v>
      </c>
      <c r="H206" s="21">
        <f t="shared" si="29"/>
        <v>-185.56911136748755</v>
      </c>
      <c r="I206" s="21">
        <f t="shared" si="29"/>
        <v>-230.75643995370905</v>
      </c>
      <c r="J206" s="21">
        <f t="shared" si="29"/>
        <v>-275.6586567516656</v>
      </c>
      <c r="K206" s="21">
        <f t="shared" si="29"/>
        <v>-320.21071250884188</v>
      </c>
      <c r="L206" s="21">
        <f t="shared" si="29"/>
        <v>-364.34066128226834</v>
      </c>
      <c r="M206" s="21">
        <f t="shared" si="29"/>
        <v>-407.98189751249419</v>
      </c>
      <c r="N206" s="21">
        <f t="shared" si="29"/>
        <v>-451.06936735455974</v>
      </c>
      <c r="O206" s="21">
        <f t="shared" si="29"/>
        <v>-493.37420383823269</v>
      </c>
      <c r="P206" s="21">
        <f t="shared" si="29"/>
        <v>-534.67932731234907</v>
      </c>
      <c r="Q206" s="21">
        <f t="shared" si="29"/>
        <v>-575.04108965493299</v>
      </c>
      <c r="R206" s="21">
        <f t="shared" si="29"/>
        <v>-614.51278837523114</v>
      </c>
      <c r="S206" s="21">
        <f t="shared" si="29"/>
        <v>-653.13938532221675</v>
      </c>
      <c r="T206" s="21">
        <f t="shared" si="29"/>
        <v>-690.96861792936375</v>
      </c>
      <c r="U206" s="21">
        <f t="shared" si="29"/>
        <v>-728.04562045058162</v>
      </c>
      <c r="V206" s="21">
        <f t="shared" si="29"/>
        <v>-764.41306060822319</v>
      </c>
      <c r="W206" s="21">
        <f t="shared" si="29"/>
        <v>-800.11126955007762</v>
      </c>
      <c r="X206" s="21">
        <f t="shared" si="29"/>
        <v>-835.17836561055674</v>
      </c>
      <c r="Y206" s="21">
        <f t="shared" si="29"/>
        <v>-869.6503719205748</v>
      </c>
      <c r="Z206" s="21">
        <f t="shared" si="29"/>
        <v>-903.56132835393737</v>
      </c>
      <c r="AA206" s="21">
        <f t="shared" si="29"/>
        <v>-936.94339797056239</v>
      </c>
      <c r="AB206" s="21">
        <f t="shared" si="29"/>
        <v>-969.82696824080904</v>
      </c>
      <c r="AC206" s="21">
        <f t="shared" si="29"/>
        <v>-1002.226303283056</v>
      </c>
      <c r="AD206" s="21">
        <f t="shared" si="29"/>
        <v>-1034.347407768902</v>
      </c>
      <c r="AE206" s="21">
        <f t="shared" si="29"/>
        <v>-1066.1938755796459</v>
      </c>
      <c r="AF206" s="21">
        <f t="shared" si="29"/>
        <v>-1097.7683201506659</v>
      </c>
      <c r="AG206" s="21">
        <f t="shared" si="29"/>
        <v>-1129.0728824599271</v>
      </c>
      <c r="AH206" s="21">
        <f t="shared" si="29"/>
        <v>-1160.1098553333804</v>
      </c>
      <c r="AI206" s="21">
        <f t="shared" si="29"/>
        <v>-1190.8825223604485</v>
      </c>
      <c r="AJ206" s="21">
        <f t="shared" si="29"/>
        <v>-1221.5385951805877</v>
      </c>
      <c r="AK206" s="21">
        <f t="shared" si="29"/>
        <v>-1252.0790459432001</v>
      </c>
      <c r="AL206" s="21">
        <f t="shared" si="29"/>
        <v>-1282.5049924887574</v>
      </c>
      <c r="AM206" s="21">
        <f t="shared" si="29"/>
        <v>-1312.8177258965084</v>
      </c>
      <c r="AN206" s="21">
        <f t="shared" si="29"/>
        <v>-1343.0186525143226</v>
      </c>
      <c r="AO206" s="21">
        <f t="shared" si="29"/>
        <v>-1373.1092223780827</v>
      </c>
      <c r="AP206" s="21">
        <f t="shared" si="29"/>
        <v>-1403.0909870662422</v>
      </c>
      <c r="AQ206" s="21">
        <f t="shared" si="29"/>
        <v>-1432.9656038617609</v>
      </c>
      <c r="AR206" s="21">
        <f t="shared" si="29"/>
        <v>-1462.7348229382412</v>
      </c>
      <c r="AS206" s="21">
        <f t="shared" si="29"/>
        <v>-1492.4004778933938</v>
      </c>
      <c r="AT206" s="21">
        <f t="shared" si="29"/>
        <v>-1521.9644856700452</v>
      </c>
      <c r="AU206" s="21">
        <f t="shared" si="29"/>
        <v>-1551.4288499473812</v>
      </c>
      <c r="AV206" s="21">
        <f t="shared" si="29"/>
        <v>-1580.7956572946257</v>
      </c>
      <c r="AW206" s="21">
        <f t="shared" si="29"/>
        <v>-1610.0670737266155</v>
      </c>
      <c r="AX206" s="21">
        <f t="shared" si="29"/>
        <v>-1639.2453431118472</v>
      </c>
      <c r="AY206" s="21">
        <f t="shared" si="29"/>
        <v>-1668.3327860918237</v>
      </c>
      <c r="AZ206" s="21">
        <f t="shared" si="29"/>
        <v>-1697.3317984838177</v>
      </c>
      <c r="BA206" s="21">
        <f t="shared" si="29"/>
        <v>-1726.2448493600464</v>
      </c>
      <c r="BB206" s="21">
        <f t="shared" si="29"/>
        <v>-1755.0711619437695</v>
      </c>
    </row>
    <row r="207" spans="1:54" outlineLevel="1">
      <c r="B207" s="150"/>
      <c r="C207" s="19"/>
      <c r="D207" s="19"/>
      <c r="E207" s="15"/>
    </row>
    <row r="208" spans="1:54" outlineLevel="1">
      <c r="A208" s="4" t="s">
        <v>565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493</v>
      </c>
      <c r="B210" s="150" t="s">
        <v>566</v>
      </c>
      <c r="C210" s="19"/>
      <c r="D210" s="135" t="s">
        <v>391</v>
      </c>
      <c r="E210" s="21">
        <f>E190-Baseline!E190</f>
        <v>0</v>
      </c>
      <c r="F210" s="21">
        <f>F190-Baseline!F190</f>
        <v>0</v>
      </c>
      <c r="G210" s="21">
        <f>G190-Baseline!G190</f>
        <v>0</v>
      </c>
      <c r="H210" s="21">
        <f>H190-Baseline!H190</f>
        <v>0</v>
      </c>
      <c r="I210" s="21">
        <f>I190-Baseline!I190</f>
        <v>0</v>
      </c>
      <c r="J210" s="21">
        <f>J190-Baseline!J190</f>
        <v>-0.17530972838273948</v>
      </c>
      <c r="K210" s="21">
        <f>K190-Baseline!K190</f>
        <v>-1.4457612427792417</v>
      </c>
      <c r="L210" s="21">
        <f>L190-Baseline!L190</f>
        <v>-2.6215217197520304</v>
      </c>
      <c r="M210" s="21">
        <f>M190-Baseline!M190</f>
        <v>-3.7103313273770198</v>
      </c>
      <c r="N210" s="21">
        <f>N190-Baseline!N190</f>
        <v>-4.7162225372095001</v>
      </c>
      <c r="O210" s="21">
        <f>O190-Baseline!O190</f>
        <v>-5.477949875891011</v>
      </c>
      <c r="P210" s="21">
        <f>P190-Baseline!P190</f>
        <v>-4.8402133744564857</v>
      </c>
      <c r="Q210" s="21">
        <f>Q190-Baseline!Q190</f>
        <v>-4.2504097443231634</v>
      </c>
      <c r="R210" s="21">
        <f>R190-Baseline!R190</f>
        <v>-3.705652245654798</v>
      </c>
      <c r="S210" s="21">
        <f>S190-Baseline!S190</f>
        <v>-3.2032072170638948</v>
      </c>
      <c r="T210" s="21">
        <f>T190-Baseline!T190</f>
        <v>-2.7404865957111313</v>
      </c>
      <c r="U210" s="21">
        <f>U190-Baseline!U190</f>
        <v>-2.3150407827089223</v>
      </c>
      <c r="V210" s="21">
        <f>V190-Baseline!V190</f>
        <v>-1.9245518385395646</v>
      </c>
      <c r="W210" s="21">
        <f>W190-Baseline!W190</f>
        <v>-1.5668269938541046</v>
      </c>
      <c r="X210" s="21">
        <f>X190-Baseline!X190</f>
        <v>-1.239792461646446</v>
      </c>
      <c r="Y210" s="21">
        <f>Y190-Baseline!Y190</f>
        <v>-0.94148753739918678</v>
      </c>
      <c r="Z210" s="21">
        <f>Z190-Baseline!Z190</f>
        <v>-0.67005897437454376</v>
      </c>
      <c r="AA210" s="21">
        <f>AA190-Baseline!AA190</f>
        <v>-0.4237556217762623</v>
      </c>
      <c r="AB210" s="21">
        <f>AB190-Baseline!AB190</f>
        <v>-0.20092331403790123</v>
      </c>
      <c r="AC210" s="21">
        <f>AC190-Baseline!AC190</f>
        <v>-1.9261753256448949E-16</v>
      </c>
      <c r="AD210" s="21">
        <f>AD190-Baseline!AD190</f>
        <v>-1.861038961975744E-16</v>
      </c>
      <c r="AE210" s="21">
        <f>AE190-Baseline!AE190</f>
        <v>-1.7981052772712502E-16</v>
      </c>
      <c r="AF210" s="21">
        <f>AF190-Baseline!AF190</f>
        <v>-1.7372997848031401E-16</v>
      </c>
      <c r="AG210" s="21">
        <f>AG190-Baseline!AG190</f>
        <v>-1.67855051671801E-16</v>
      </c>
      <c r="AH210" s="21">
        <f>AH190-Baseline!AH190</f>
        <v>-1.6217879388579812E-16</v>
      </c>
      <c r="AI210" s="21">
        <f>AI190-Baseline!AI190</f>
        <v>-1.5669448684618172E-16</v>
      </c>
      <c r="AJ210" s="21">
        <f>AJ190-Baseline!AJ190</f>
        <v>-1.5213056975357449E-16</v>
      </c>
      <c r="AK210" s="21">
        <f>AK190-Baseline!AK190</f>
        <v>-1.4769958228502378E-16</v>
      </c>
      <c r="AL210" s="21">
        <f>AL190-Baseline!AL190</f>
        <v>-1.4339765270390657E-16</v>
      </c>
      <c r="AM210" s="21">
        <f>AM190-Baseline!AM190</f>
        <v>-1.3922102204262773E-16</v>
      </c>
      <c r="AN210" s="21">
        <f>AN190-Baseline!AN190</f>
        <v>-1.3516604081808518E-16</v>
      </c>
      <c r="AO210" s="21">
        <f>AO190-Baseline!AO190</f>
        <v>-1.3122916584280116E-16</v>
      </c>
      <c r="AP210" s="21">
        <f>AP190-Baseline!AP190</f>
        <v>-1.2740695712893316E-16</v>
      </c>
      <c r="AQ210" s="21">
        <f>AQ190-Baseline!AQ190</f>
        <v>-1.2369607488245937E-16</v>
      </c>
      <c r="AR210" s="21">
        <f>AR190-Baseline!AR190</f>
        <v>-1.2009327658491203E-16</v>
      </c>
      <c r="AS210" s="21">
        <f>AS190-Baseline!AS190</f>
        <v>-1.1659541416010874E-16</v>
      </c>
      <c r="AT210" s="21">
        <f>AT190-Baseline!AT190</f>
        <v>-1.1319943122340656E-16</v>
      </c>
      <c r="AU210" s="21">
        <f>AU190-Baseline!AU190</f>
        <v>-1.0990236041107434E-16</v>
      </c>
      <c r="AV210" s="21">
        <f>AV190-Baseline!AV190</f>
        <v>-1.067013207874508E-16</v>
      </c>
      <c r="AW210" s="21">
        <f>AW190-Baseline!AW190</f>
        <v>-1.0359351532762214E-16</v>
      </c>
      <c r="AX210" s="21">
        <f>AX190-Baseline!AX190</f>
        <v>-1.0057622847341955E-16</v>
      </c>
      <c r="AY210" s="21">
        <f>AY190-Baseline!AY190</f>
        <v>-9.7646823760601501E-17</v>
      </c>
      <c r="AZ210" s="21">
        <f>AZ190-Baseline!AZ190</f>
        <v>-9.480274151514709E-17</v>
      </c>
      <c r="BA210" s="21">
        <f>BA190-Baseline!BA190</f>
        <v>-9.2041496616647661E-17</v>
      </c>
      <c r="BB210" s="21">
        <f>BB190-Baseline!BB190</f>
        <v>-8.9360676326842374E-17</v>
      </c>
    </row>
    <row r="211" spans="1:54" outlineLevel="2">
      <c r="A211" s="478"/>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564</v>
      </c>
      <c r="C212" s="19"/>
      <c r="D212" s="135" t="s">
        <v>391</v>
      </c>
      <c r="E212" s="21">
        <f>E192-Baseline!E192</f>
        <v>0</v>
      </c>
      <c r="F212" s="21">
        <f>F77*F186-Baseline!F77*Baseline!F186</f>
        <v>0</v>
      </c>
      <c r="G212" s="21">
        <f>G77*G186-Baseline!G77*Baseline!G186</f>
        <v>0</v>
      </c>
      <c r="H212" s="21">
        <f>H77*H186-Baseline!H77*Baseline!H186</f>
        <v>0</v>
      </c>
      <c r="I212" s="21">
        <f>I77*I186-Baseline!I77*Baseline!I186</f>
        <v>0</v>
      </c>
      <c r="J212" s="21">
        <f>J77*J186-Baseline!J77*Baseline!J186</f>
        <v>0</v>
      </c>
      <c r="K212" s="21">
        <f>K77*K186-Baseline!K77*Baseline!K186</f>
        <v>8.8057485735718366E-2</v>
      </c>
      <c r="L212" s="21">
        <f>L77*L186-Baseline!L77*Baseline!L186</f>
        <v>0.17231081834946904</v>
      </c>
      <c r="M212" s="21">
        <f>M77*M186-Baseline!M77*Baseline!M186</f>
        <v>0.25289812809495382</v>
      </c>
      <c r="N212" s="21">
        <f>N77*N186-Baseline!N77*Baseline!N186</f>
        <v>0.32995312573358238</v>
      </c>
      <c r="O212" s="21">
        <f>O77*O186-Baseline!O77*Baseline!O186</f>
        <v>0.40360523902936363</v>
      </c>
      <c r="P212" s="21">
        <f>P77*P186-Baseline!P77*Baseline!P186</f>
        <v>0.39498311566459732</v>
      </c>
      <c r="Q212" s="21">
        <f>Q77*Q186-Baseline!Q77*Baseline!Q186</f>
        <v>0.38656990259201063</v>
      </c>
      <c r="R212" s="21">
        <f>R77*R186-Baseline!R77*Baseline!R186</f>
        <v>0.37836059037292014</v>
      </c>
      <c r="S212" s="21">
        <f>S77*S186-Baseline!S77*Baseline!S186</f>
        <v>0.37035028883145271</v>
      </c>
      <c r="T212" s="21">
        <f>T77*T186-Baseline!T77*Baseline!T186</f>
        <v>0.36253422550285519</v>
      </c>
      <c r="U212" s="21">
        <f>U77*U186-Baseline!U77*Baseline!U186</f>
        <v>0.35490774207845677</v>
      </c>
      <c r="V212" s="21">
        <f>V77*V186-Baseline!V77*Baseline!V186</f>
        <v>0.34746629265140694</v>
      </c>
      <c r="W212" s="21">
        <f>W77*W186-Baseline!W77*Baseline!W186</f>
        <v>0.34020544093875804</v>
      </c>
      <c r="X212" s="21">
        <f>X77*X186-Baseline!X77*Baseline!X186</f>
        <v>0.33312085592829876</v>
      </c>
      <c r="Y212" s="21">
        <f>Y77*Y186-Baseline!Y77*Baseline!Y186</f>
        <v>0.3262083116210559</v>
      </c>
      <c r="Z212" s="21">
        <f>Z77*Z186-Baseline!Z77*Baseline!Z186</f>
        <v>0.31946368374966583</v>
      </c>
      <c r="AA212" s="21">
        <f>AA77*AA186-Baseline!AA77*Baseline!AA186</f>
        <v>0.31288294555471752</v>
      </c>
      <c r="AB212" s="21">
        <f>AB77*AB186-Baseline!AB77*Baseline!AB186</f>
        <v>0.30646216899900547</v>
      </c>
      <c r="AC212" s="21">
        <f>AC77*AC186-Baseline!AC77*Baseline!AC186</f>
        <v>0.30019751899740554</v>
      </c>
      <c r="AD212" s="21">
        <f>AD77*AD186-Baseline!AD77*Baseline!AD186</f>
        <v>0.29408525368494609</v>
      </c>
      <c r="AE212" s="21">
        <f>AE77*AE186-Baseline!AE77*Baseline!AE186</f>
        <v>0.28812171955375021</v>
      </c>
      <c r="AF212" s="21">
        <f>AF77*AF186-Baseline!AF77*Baseline!AF186</f>
        <v>0.2823033518225968</v>
      </c>
      <c r="AG212" s="21">
        <f>AG77*AG186-Baseline!AG77*Baseline!AG186</f>
        <v>0.2766266717025665</v>
      </c>
      <c r="AH212" s="21">
        <f>AH77*AH186-Baseline!AH77*Baseline!AH186</f>
        <v>0.27108828290491926</v>
      </c>
      <c r="AI212" s="21">
        <f>AI77*AI186-Baseline!AI77*Baseline!AI186</f>
        <v>0.26568487187456036</v>
      </c>
      <c r="AJ212" s="21">
        <f>AJ77*AJ186-Baseline!AJ77*Baseline!AJ186</f>
        <v>0.26167734491300276</v>
      </c>
      <c r="AK212" s="21">
        <f>AK77*AK186-Baseline!AK77*Baseline!AK186</f>
        <v>0.25775448655230737</v>
      </c>
      <c r="AL212" s="21">
        <f>AL77*AL186-Baseline!AL77*Baseline!AL186</f>
        <v>0.25391471722588466</v>
      </c>
      <c r="AM212" s="21">
        <f>AM77*AM186-Baseline!AM77*Baseline!AM186</f>
        <v>0.25015648808002178</v>
      </c>
      <c r="AN212" s="21">
        <f>AN77*AN186-Baseline!AN77*Baseline!AN186</f>
        <v>0.24647828106446834</v>
      </c>
      <c r="AO212" s="21">
        <f>AO77*AO186-Baseline!AO77*Baseline!AO186</f>
        <v>0.24287860703143149</v>
      </c>
      <c r="AP212" s="21">
        <f>AP77*AP186-Baseline!AP77*Baseline!AP186</f>
        <v>0.23935600680614311</v>
      </c>
      <c r="AQ212" s="21">
        <f>AQ77*AQ186-Baseline!AQ77*Baseline!AQ186</f>
        <v>0.23590904851730343</v>
      </c>
      <c r="AR212" s="21">
        <f>AR77*AR186-Baseline!AR77*Baseline!AR186</f>
        <v>0.23253632951033376</v>
      </c>
      <c r="AS212" s="21">
        <f>AS77*AS186-Baseline!AS77*Baseline!AS186</f>
        <v>0.22923647377868206</v>
      </c>
      <c r="AT212" s="21">
        <f>AT77*AT186-Baseline!AT77*Baseline!AT186</f>
        <v>0.22600813235718653</v>
      </c>
      <c r="AU212" s="21">
        <f>AU77*AU186-Baseline!AU77*Baseline!AU186</f>
        <v>0.22284998291574865</v>
      </c>
      <c r="AV212" s="21">
        <f>AV77*AV186-Baseline!AV77*Baseline!AV186</f>
        <v>0.21976072906358857</v>
      </c>
      <c r="AW212" s="21">
        <f>AW77*AW186-Baseline!AW77*Baseline!AW186</f>
        <v>0.21673909924245849</v>
      </c>
      <c r="AX212" s="21">
        <f>AX77*AX186-Baseline!AX77*Baseline!AX186</f>
        <v>0.21378384718393284</v>
      </c>
      <c r="AY212" s="21">
        <f>AY77*AY186-Baseline!AY77*Baseline!AY186</f>
        <v>0.21089375128577448</v>
      </c>
      <c r="AZ212" s="21">
        <f>AZ77*AZ186-Baseline!AZ77*Baseline!AZ186</f>
        <v>0.20806761310961486</v>
      </c>
      <c r="BA212" s="21">
        <f>BA77*BA186-Baseline!BA77*Baseline!BA186</f>
        <v>0.20530425863845769</v>
      </c>
      <c r="BB212" s="21">
        <f>BB77*BB186-Baseline!BB77*Baseline!BB186</f>
        <v>0.20257696097971567</v>
      </c>
    </row>
    <row r="213" spans="1:54" outlineLevel="2">
      <c r="A213" s="478"/>
      <c r="B213" s="150" t="s">
        <v>496</v>
      </c>
      <c r="C213" s="19"/>
      <c r="D213" s="135" t="s">
        <v>391</v>
      </c>
      <c r="E213" s="21">
        <f>E193-Baseline!E193</f>
        <v>0</v>
      </c>
      <c r="F213" s="21">
        <f>F193-Baseline!F193</f>
        <v>0</v>
      </c>
      <c r="G213" s="21">
        <f>G193-Baseline!G193</f>
        <v>0</v>
      </c>
      <c r="H213" s="21">
        <f>H193-Baseline!H193</f>
        <v>0</v>
      </c>
      <c r="I213" s="21">
        <f>I193-Baseline!I193</f>
        <v>0</v>
      </c>
      <c r="J213" s="21">
        <f>J193-Baseline!J193</f>
        <v>0</v>
      </c>
      <c r="K213" s="21">
        <f>K193-Baseline!K193</f>
        <v>0.57550108247737697</v>
      </c>
      <c r="L213" s="21">
        <f>L193-Baseline!L193</f>
        <v>1.1444215569364893</v>
      </c>
      <c r="M213" s="21">
        <f>M193-Baseline!M193</f>
        <v>1.7064826692843624</v>
      </c>
      <c r="N213" s="21">
        <f>N193-Baseline!N193</f>
        <v>2.2544326517444979</v>
      </c>
      <c r="O213" s="21">
        <f>O193-Baseline!O193</f>
        <v>2.8004878635206012</v>
      </c>
      <c r="P213" s="21">
        <f>P193-Baseline!P193</f>
        <v>2.7825678451881402</v>
      </c>
      <c r="Q213" s="21">
        <f>Q193-Baseline!Q193</f>
        <v>2.7643121715702819</v>
      </c>
      <c r="R213" s="21">
        <f>R193-Baseline!R193</f>
        <v>2.7537794946338323</v>
      </c>
      <c r="S213" s="21">
        <f>S193-Baseline!S193</f>
        <v>2.7347717113749432</v>
      </c>
      <c r="T213" s="21">
        <f>T193-Baseline!T193</f>
        <v>2.715519123690628</v>
      </c>
      <c r="U213" s="21">
        <f>U193-Baseline!U193</f>
        <v>2.6960481685629283</v>
      </c>
      <c r="V213" s="21">
        <f>V193-Baseline!V193</f>
        <v>2.6837571309957813</v>
      </c>
      <c r="W213" s="21">
        <f>W193-Baseline!W193</f>
        <v>2.663770275831105</v>
      </c>
      <c r="X213" s="21">
        <f>X193-Baseline!X193</f>
        <v>2.6507101354993612</v>
      </c>
      <c r="Y213" s="21">
        <f>Y193-Baseline!Y193</f>
        <v>2.630315028345052</v>
      </c>
      <c r="Z213" s="21">
        <f>Z193-Baseline!Z193</f>
        <v>2.616603675745333</v>
      </c>
      <c r="AA213" s="21">
        <f>AA193-Baseline!AA193</f>
        <v>2.6025381580042186</v>
      </c>
      <c r="AB213" s="21">
        <f>AB193-Baseline!AB193</f>
        <v>2.5881478988488666</v>
      </c>
      <c r="AC213" s="21">
        <f>AC193-Baseline!AC193</f>
        <v>2.5720051291302894</v>
      </c>
      <c r="AD213" s="21">
        <f>AD193-Baseline!AD193</f>
        <v>2.5559833221449715</v>
      </c>
      <c r="AE213" s="21">
        <f>AE193-Baseline!AE193</f>
        <v>2.5403620421822026</v>
      </c>
      <c r="AF213" s="21">
        <f>AF193-Baseline!AF193</f>
        <v>2.5243446042171591</v>
      </c>
      <c r="AG213" s="21">
        <f>AG193-Baseline!AG193</f>
        <v>2.5080352625313811</v>
      </c>
      <c r="AH213" s="21">
        <f>AH193-Baseline!AH193</f>
        <v>2.4915501889074054</v>
      </c>
      <c r="AI213" s="21">
        <f>AI193-Baseline!AI193</f>
        <v>2.4750348675189002</v>
      </c>
      <c r="AJ213" s="21">
        <f>AJ193-Baseline!AJ193</f>
        <v>2.4703613079098954</v>
      </c>
      <c r="AK213" s="21">
        <f>AK193-Baseline!AK193</f>
        <v>2.4654595634969549</v>
      </c>
      <c r="AL213" s="21">
        <f>AL193-Baseline!AL193</f>
        <v>2.4603814987928221</v>
      </c>
      <c r="AM213" s="21">
        <f>AM193-Baseline!AM193</f>
        <v>2.4551558022242599</v>
      </c>
      <c r="AN213" s="21">
        <f>AN193-Baseline!AN193</f>
        <v>2.44979419849229</v>
      </c>
      <c r="AO213" s="21">
        <f>AO193-Baseline!AO193</f>
        <v>2.4443011063143949</v>
      </c>
      <c r="AP213" s="21">
        <f>AP193-Baseline!AP193</f>
        <v>2.4386928492783557</v>
      </c>
      <c r="AQ213" s="21">
        <f>AQ193-Baseline!AQ193</f>
        <v>2.432987967894455</v>
      </c>
      <c r="AR213" s="21">
        <f>AR193-Baseline!AR193</f>
        <v>2.4271994657040477</v>
      </c>
      <c r="AS213" s="21">
        <f>AS193-Baseline!AS193</f>
        <v>2.4213391691763508</v>
      </c>
      <c r="AT213" s="21">
        <f>AT193-Baseline!AT193</f>
        <v>2.4154196685774956</v>
      </c>
      <c r="AU213" s="21">
        <f>AU193-Baseline!AU193</f>
        <v>2.4094541160954677</v>
      </c>
      <c r="AV213" s="21">
        <f>AV193-Baseline!AV193</f>
        <v>2.4034547408374607</v>
      </c>
      <c r="AW213" s="21">
        <f>AW193-Baseline!AW193</f>
        <v>2.3974329734959419</v>
      </c>
      <c r="AX213" s="21">
        <f>AX193-Baseline!AX193</f>
        <v>2.3914000944805451</v>
      </c>
      <c r="AY213" s="21">
        <f>AY193-Baseline!AY193</f>
        <v>2.385367199327197</v>
      </c>
      <c r="AZ213" s="21">
        <f>AZ193-Baseline!AZ193</f>
        <v>2.3793450088776016</v>
      </c>
      <c r="BA213" s="21">
        <f>BA193-Baseline!BA193</f>
        <v>2.3733438438137693</v>
      </c>
      <c r="BB213" s="21">
        <f>BB193-Baseline!BB193</f>
        <v>2.3670748653644775</v>
      </c>
    </row>
    <row r="214" spans="1:54" outlineLevel="2">
      <c r="A214" s="478"/>
      <c r="B214" s="150" t="s">
        <v>497</v>
      </c>
      <c r="C214" s="19"/>
      <c r="D214" s="135" t="s">
        <v>391</v>
      </c>
      <c r="E214" s="21">
        <f>E194-Baseline!E194</f>
        <v>0</v>
      </c>
      <c r="F214" s="21">
        <f>F194-Baseline!F194</f>
        <v>0</v>
      </c>
      <c r="G214" s="21">
        <f>G194-Baseline!G194</f>
        <v>0</v>
      </c>
      <c r="H214" s="21">
        <f>H194-Baseline!H194</f>
        <v>0</v>
      </c>
      <c r="I214" s="21">
        <f>I194-Baseline!I194</f>
        <v>0</v>
      </c>
      <c r="J214" s="21">
        <f>J194-Baseline!J194</f>
        <v>0</v>
      </c>
      <c r="K214" s="21">
        <f>K194-Baseline!K194</f>
        <v>0.28789966272485756</v>
      </c>
      <c r="L214" s="21">
        <f>L194-Baseline!L194</f>
        <v>0.5719409461685423</v>
      </c>
      <c r="M214" s="21">
        <f>M194-Baseline!M194</f>
        <v>0.85221275274989949</v>
      </c>
      <c r="N214" s="21">
        <f>N194-Baseline!N194</f>
        <v>1.1288037160108075</v>
      </c>
      <c r="O214" s="21">
        <f>O194-Baseline!O194</f>
        <v>1.4018022345419432</v>
      </c>
      <c r="P214" s="21">
        <f>P194-Baseline!P194</f>
        <v>1.3927470705218816</v>
      </c>
      <c r="Q214" s="21">
        <f>Q194-Baseline!Q194</f>
        <v>1.3838388850175694</v>
      </c>
      <c r="R214" s="21">
        <f>R194-Baseline!R194</f>
        <v>1.3750774368604297</v>
      </c>
      <c r="S214" s="21">
        <f>S194-Baseline!S194</f>
        <v>1.3661550488890022</v>
      </c>
      <c r="T214" s="21">
        <f>T194-Baseline!T194</f>
        <v>1.357382853955003</v>
      </c>
      <c r="U214" s="21">
        <f>U194-Baseline!U194</f>
        <v>1.3487605708386807</v>
      </c>
      <c r="V214" s="21">
        <f>V194-Baseline!V194</f>
        <v>1.3402879439349213</v>
      </c>
      <c r="W214" s="21">
        <f>W194-Baseline!W194</f>
        <v>1.3319647384459055</v>
      </c>
      <c r="X214" s="21">
        <f>X194-Baseline!X194</f>
        <v>1.3237907395000885</v>
      </c>
      <c r="Y214" s="21">
        <f>Y194-Baseline!Y194</f>
        <v>1.3157657572181263</v>
      </c>
      <c r="Z214" s="21">
        <f>Z194-Baseline!Z194</f>
        <v>1.3078896251795076</v>
      </c>
      <c r="AA214" s="21">
        <f>AA194-Baseline!AA194</f>
        <v>1.300162192967</v>
      </c>
      <c r="AB214" s="21">
        <f>AB194-Baseline!AB194</f>
        <v>1.2925833427085314</v>
      </c>
      <c r="AC214" s="21">
        <f>AC194-Baseline!AC194</f>
        <v>1.2843265475071277</v>
      </c>
      <c r="AD214" s="21">
        <f>AD194-Baseline!AD194</f>
        <v>1.2761240105259368</v>
      </c>
      <c r="AE214" s="21">
        <f>AE194-Baseline!AE194</f>
        <v>1.2678961684807737</v>
      </c>
      <c r="AF214" s="21">
        <f>AF194-Baseline!AF194</f>
        <v>1.259591943774689</v>
      </c>
      <c r="AG214" s="21">
        <f>AG194-Baseline!AG194</f>
        <v>1.251188982228788</v>
      </c>
      <c r="AH214" s="21">
        <f>AH194-Baseline!AH194</f>
        <v>1.2427005483948896</v>
      </c>
      <c r="AI214" s="21">
        <f>AI194-Baseline!AI194</f>
        <v>1.2341881812709667</v>
      </c>
      <c r="AJ214" s="21">
        <f>AJ194-Baseline!AJ194</f>
        <v>1.2315859635064994</v>
      </c>
      <c r="AK214" s="21">
        <f>AK194-Baseline!AK194</f>
        <v>1.2288920315280212</v>
      </c>
      <c r="AL214" s="21">
        <f>AL194-Baseline!AL194</f>
        <v>1.2261165858999261</v>
      </c>
      <c r="AM214" s="21">
        <f>AM194-Baseline!AM194</f>
        <v>1.2232713657066743</v>
      </c>
      <c r="AN214" s="21">
        <f>AN194-Baseline!AN194</f>
        <v>1.2203646951820826</v>
      </c>
      <c r="AO214" s="21">
        <f>AO194-Baseline!AO194</f>
        <v>1.2174006592545545</v>
      </c>
      <c r="AP214" s="21">
        <f>AP194-Baseline!AP194</f>
        <v>1.2143866317144898</v>
      </c>
      <c r="AQ214" s="21">
        <f>AQ194-Baseline!AQ194</f>
        <v>1.2113301543278281</v>
      </c>
      <c r="AR214" s="21">
        <f>AR194-Baseline!AR194</f>
        <v>1.2082379639284264</v>
      </c>
      <c r="AS214" s="21">
        <f>AS194-Baseline!AS194</f>
        <v>1.205116167821906</v>
      </c>
      <c r="AT214" s="21">
        <f>AT194-Baseline!AT194</f>
        <v>1.2019708020588586</v>
      </c>
      <c r="AU214" s="21">
        <f>AU194-Baseline!AU194</f>
        <v>1.1988080371085603</v>
      </c>
      <c r="AV214" s="21">
        <f>AV194-Baseline!AV194</f>
        <v>1.1956337487623987</v>
      </c>
      <c r="AW214" s="21">
        <f>AW194-Baseline!AW194</f>
        <v>1.1924535450753924</v>
      </c>
      <c r="AX214" s="21">
        <f>AX194-Baseline!AX194</f>
        <v>1.1892728750553907</v>
      </c>
      <c r="AY214" s="21">
        <f>AY194-Baseline!AY194</f>
        <v>1.1860970616208846</v>
      </c>
      <c r="AZ214" s="21">
        <f>AZ194-Baseline!AZ194</f>
        <v>1.1829312657243536</v>
      </c>
      <c r="BA214" s="21">
        <f>BA194-Baseline!BA194</f>
        <v>1.1797804740978011</v>
      </c>
      <c r="BB214" s="21">
        <f>BB194-Baseline!BB194</f>
        <v>1.1765009823317056</v>
      </c>
    </row>
    <row r="215" spans="1:54" outlineLevel="2">
      <c r="A215" s="478"/>
      <c r="B215" s="150" t="s">
        <v>498</v>
      </c>
      <c r="C215" s="19"/>
      <c r="D215" s="135" t="s">
        <v>391</v>
      </c>
      <c r="E215" s="21">
        <f>E195-Baseline!E195</f>
        <v>0</v>
      </c>
      <c r="F215" s="21">
        <f>F195-Baseline!F195</f>
        <v>0</v>
      </c>
      <c r="G215" s="21">
        <f>G195-Baseline!G195</f>
        <v>0</v>
      </c>
      <c r="H215" s="21">
        <f>H195-Baseline!H195</f>
        <v>0</v>
      </c>
      <c r="I215" s="21">
        <f>I195-Baseline!I195</f>
        <v>0</v>
      </c>
      <c r="J215" s="21">
        <f>J195-Baseline!J195</f>
        <v>0</v>
      </c>
      <c r="K215" s="21">
        <f>K195-Baseline!K195</f>
        <v>0.86369898817456914</v>
      </c>
      <c r="L215" s="21">
        <f>L195-Baseline!L195</f>
        <v>1.7158228385056269</v>
      </c>
      <c r="M215" s="21">
        <f>M195-Baseline!M195</f>
        <v>2.5566382577130717</v>
      </c>
      <c r="N215" s="21">
        <f>N195-Baseline!N195</f>
        <v>3.3864111473322858</v>
      </c>
      <c r="O215" s="21">
        <f>O195-Baseline!O195</f>
        <v>4.2054067036258331</v>
      </c>
      <c r="P215" s="21">
        <f>P195-Baseline!P195</f>
        <v>4.178241212403762</v>
      </c>
      <c r="Q215" s="21">
        <f>Q195-Baseline!Q195</f>
        <v>4.1515166550527063</v>
      </c>
      <c r="R215" s="21">
        <f>R195-Baseline!R195</f>
        <v>4.125232310581282</v>
      </c>
      <c r="S215" s="21">
        <f>S195-Baseline!S195</f>
        <v>4.0984651458811499</v>
      </c>
      <c r="T215" s="21">
        <f>T195-Baseline!T195</f>
        <v>4.0721485610957373</v>
      </c>
      <c r="U215" s="21">
        <f>U195-Baseline!U195</f>
        <v>4.0462817132691207</v>
      </c>
      <c r="V215" s="21">
        <f>V195-Baseline!V195</f>
        <v>4.0208638310674587</v>
      </c>
      <c r="W215" s="21">
        <f>W195-Baseline!W195</f>
        <v>3.9958942153377173</v>
      </c>
      <c r="X215" s="21">
        <f>X195-Baseline!X195</f>
        <v>3.9713722185002673</v>
      </c>
      <c r="Y215" s="21">
        <f>Y195-Baseline!Y195</f>
        <v>3.9472972716543815</v>
      </c>
      <c r="Z215" s="21">
        <f>Z195-Baseline!Z195</f>
        <v>3.923668874860649</v>
      </c>
      <c r="AA215" s="21">
        <f>AA195-Baseline!AA195</f>
        <v>3.9004865795649124</v>
      </c>
      <c r="AB215" s="21">
        <f>AB195-Baseline!AB195</f>
        <v>3.8777500281255968</v>
      </c>
      <c r="AC215" s="21">
        <f>AC195-Baseline!AC195</f>
        <v>3.8529796425577842</v>
      </c>
      <c r="AD215" s="21">
        <f>AD195-Baseline!AD195</f>
        <v>3.8283720316542222</v>
      </c>
      <c r="AE215" s="21">
        <f>AE195-Baseline!AE195</f>
        <v>3.8036885055658054</v>
      </c>
      <c r="AF215" s="21">
        <f>AF195-Baseline!AF195</f>
        <v>3.7787758315038396</v>
      </c>
      <c r="AG215" s="21">
        <f>AG195-Baseline!AG195</f>
        <v>3.7535669468150914</v>
      </c>
      <c r="AH215" s="21">
        <f>AH195-Baseline!AH195</f>
        <v>3.7281016453421287</v>
      </c>
      <c r="AI215" s="21">
        <f>AI195-Baseline!AI195</f>
        <v>3.7025645439909205</v>
      </c>
      <c r="AJ215" s="21">
        <f>AJ195-Baseline!AJ195</f>
        <v>3.6947578907123066</v>
      </c>
      <c r="AK215" s="21">
        <f>AK195-Baseline!AK195</f>
        <v>3.6866760947869075</v>
      </c>
      <c r="AL215" s="21">
        <f>AL195-Baseline!AL195</f>
        <v>3.6783497579116009</v>
      </c>
      <c r="AM215" s="21">
        <f>AM195-Baseline!AM195</f>
        <v>3.6698140973467908</v>
      </c>
      <c r="AN215" s="21">
        <f>AN195-Baseline!AN195</f>
        <v>3.6610940857849741</v>
      </c>
      <c r="AO215" s="21">
        <f>AO195-Baseline!AO195</f>
        <v>3.6522019780131281</v>
      </c>
      <c r="AP215" s="21">
        <f>AP195-Baseline!AP195</f>
        <v>3.6431598954034534</v>
      </c>
      <c r="AQ215" s="21">
        <f>AQ195-Baseline!AQ195</f>
        <v>3.6339904632541398</v>
      </c>
      <c r="AR215" s="21">
        <f>AR195-Baseline!AR195</f>
        <v>3.6247138920664277</v>
      </c>
      <c r="AS215" s="21">
        <f>AS195-Baseline!AS195</f>
        <v>3.6153485037566817</v>
      </c>
      <c r="AT215" s="21">
        <f>AT195-Baseline!AT195</f>
        <v>3.6059124064770671</v>
      </c>
      <c r="AU215" s="21">
        <f>AU195-Baseline!AU195</f>
        <v>3.5964241116354891</v>
      </c>
      <c r="AV215" s="21">
        <f>AV195-Baseline!AV195</f>
        <v>3.5869012466060646</v>
      </c>
      <c r="AW215" s="21">
        <f>AW195-Baseline!AW195</f>
        <v>3.5773606355538057</v>
      </c>
      <c r="AX215" s="21">
        <f>AX195-Baseline!AX195</f>
        <v>3.567818625502273</v>
      </c>
      <c r="AY215" s="21">
        <f>AY195-Baseline!AY195</f>
        <v>3.5582911852070005</v>
      </c>
      <c r="AZ215" s="21">
        <f>AZ195-Baseline!AZ195</f>
        <v>3.5487937975254091</v>
      </c>
      <c r="BA215" s="21">
        <f>BA195-Baseline!BA195</f>
        <v>3.5393414226535214</v>
      </c>
      <c r="BB215" s="21">
        <f>BB195-Baseline!BB195</f>
        <v>3.5295029473627295</v>
      </c>
    </row>
    <row r="216" spans="1:54" outlineLevel="2">
      <c r="A216" s="478"/>
      <c r="B216" s="150" t="s">
        <v>292</v>
      </c>
      <c r="C216" s="19"/>
      <c r="D216" s="135" t="s">
        <v>391</v>
      </c>
      <c r="E216" s="21">
        <f>E196-Baseline!E196</f>
        <v>0</v>
      </c>
      <c r="F216" s="21">
        <f>F196-Baseline!F196</f>
        <v>0</v>
      </c>
      <c r="G216" s="21">
        <f>G196-Baseline!G196</f>
        <v>0</v>
      </c>
      <c r="H216" s="21">
        <f>H196-Baseline!H196</f>
        <v>0</v>
      </c>
      <c r="I216" s="21">
        <f>I196-Baseline!I196</f>
        <v>0</v>
      </c>
      <c r="J216" s="21">
        <f>J196-Baseline!J196</f>
        <v>0</v>
      </c>
      <c r="K216" s="21">
        <f>K196-Baseline!K196</f>
        <v>1.3297545001721423E-3</v>
      </c>
      <c r="L216" s="21">
        <f>L196-Baseline!L196</f>
        <v>5.2706092660093073E-3</v>
      </c>
      <c r="M216" s="21">
        <f>M196-Baseline!M196</f>
        <v>1.3366226916482926E-2</v>
      </c>
      <c r="N216" s="21">
        <f>N196-Baseline!N196</f>
        <v>2.7256279659318539E-2</v>
      </c>
      <c r="O216" s="21">
        <f>O196-Baseline!O196</f>
        <v>4.8681843409694836E-2</v>
      </c>
      <c r="P216" s="21">
        <f>P196-Baseline!P196</f>
        <v>4.9469381648746369E-2</v>
      </c>
      <c r="Q216" s="21">
        <f>Q196-Baseline!Q196</f>
        <v>5.0274317724540385E-2</v>
      </c>
      <c r="R216" s="21">
        <f>R196-Baseline!R196</f>
        <v>5.1097079702423387E-2</v>
      </c>
      <c r="S216" s="21">
        <f>S196-Baseline!S196</f>
        <v>5.1938036523886399E-2</v>
      </c>
      <c r="T216" s="21">
        <f>T196-Baseline!T196</f>
        <v>5.2797571364161522E-2</v>
      </c>
      <c r="U216" s="21">
        <f>U196-Baseline!U196</f>
        <v>5.3676133119110125E-2</v>
      </c>
      <c r="V216" s="21">
        <f>V196-Baseline!V196</f>
        <v>5.4574072310646149E-2</v>
      </c>
      <c r="W216" s="21">
        <f>W196-Baseline!W196</f>
        <v>5.5491852737484137E-2</v>
      </c>
      <c r="X216" s="21">
        <f>X196-Baseline!X196</f>
        <v>5.6429906314596434E-2</v>
      </c>
      <c r="Y216" s="21">
        <f>Y196-Baseline!Y196</f>
        <v>5.7388650512125938E-2</v>
      </c>
      <c r="Z216" s="21">
        <f>Z196-Baseline!Z196</f>
        <v>5.8368536195946508E-2</v>
      </c>
      <c r="AA216" s="21">
        <f>AA196-Baseline!AA196</f>
        <v>5.9370044313859172E-2</v>
      </c>
      <c r="AB216" s="21">
        <f>AB196-Baseline!AB196</f>
        <v>6.0393632542002917E-2</v>
      </c>
      <c r="AC216" s="21">
        <f>AC196-Baseline!AC196</f>
        <v>6.1439768347578694E-2</v>
      </c>
      <c r="AD216" s="21">
        <f>AD196-Baseline!AD196</f>
        <v>6.2508986493118979E-2</v>
      </c>
      <c r="AE216" s="21">
        <f>AE196-Baseline!AE196</f>
        <v>6.3601730860296746E-2</v>
      </c>
      <c r="AF216" s="21">
        <f>AF196-Baseline!AF196</f>
        <v>6.471853841591102E-2</v>
      </c>
      <c r="AG216" s="21">
        <f>AG196-Baseline!AG196</f>
        <v>6.5859927172080335E-2</v>
      </c>
      <c r="AH216" s="21">
        <f>AH196-Baseline!AH196</f>
        <v>6.7026453738626257E-2</v>
      </c>
      <c r="AI216" s="21">
        <f>AI196-Baseline!AI196</f>
        <v>6.8218636600149374E-2</v>
      </c>
      <c r="AJ216" s="21">
        <f>AJ196-Baseline!AJ196</f>
        <v>6.9583749547272644E-2</v>
      </c>
      <c r="AK216" s="21">
        <f>AK196-Baseline!AK196</f>
        <v>7.0981240631537323E-2</v>
      </c>
      <c r="AL216" s="21">
        <f>AL196-Baseline!AL196</f>
        <v>7.2411876272677311E-2</v>
      </c>
      <c r="AM216" s="21">
        <f>AM196-Baseline!AM196</f>
        <v>7.387645065488635E-2</v>
      </c>
      <c r="AN216" s="21">
        <f>AN196-Baseline!AN196</f>
        <v>7.5375767878903543E-2</v>
      </c>
      <c r="AO216" s="21">
        <f>AO196-Baseline!AO196</f>
        <v>7.6910665449265503E-2</v>
      </c>
      <c r="AP216" s="21">
        <f>AP196-Baseline!AP196</f>
        <v>7.8481997905843537E-2</v>
      </c>
      <c r="AQ216" s="21">
        <f>AQ196-Baseline!AQ196</f>
        <v>8.0090619570655441E-2</v>
      </c>
      <c r="AR216" s="21">
        <f>AR196-Baseline!AR196</f>
        <v>8.1737446883539011E-2</v>
      </c>
      <c r="AS216" s="21">
        <f>AS196-Baseline!AS196</f>
        <v>8.3423376012146999E-2</v>
      </c>
      <c r="AT216" s="21">
        <f>AT196-Baseline!AT196</f>
        <v>8.5149319360906084E-2</v>
      </c>
      <c r="AU216" s="21">
        <f>AU196-Baseline!AU196</f>
        <v>8.6916288221266846E-2</v>
      </c>
      <c r="AV216" s="21">
        <f>AV196-Baseline!AV196</f>
        <v>8.8725213884629728E-2</v>
      </c>
      <c r="AW216" s="21">
        <f>AW196-Baseline!AW196</f>
        <v>9.0577117963804632E-2</v>
      </c>
      <c r="AX216" s="21">
        <f>AX196-Baseline!AX196</f>
        <v>9.2473045304663604E-2</v>
      </c>
      <c r="AY216" s="21">
        <f>AY196-Baseline!AY196</f>
        <v>9.4414012628287969E-2</v>
      </c>
      <c r="AZ216" s="21">
        <f>AZ196-Baseline!AZ196</f>
        <v>9.640112305496662E-2</v>
      </c>
      <c r="BA216" s="21">
        <f>BA196-Baseline!BA196</f>
        <v>9.843545540355092E-2</v>
      </c>
      <c r="BB216" s="21">
        <f>BB196-Baseline!BB196</f>
        <v>0.10051271092820224</v>
      </c>
    </row>
    <row r="217" spans="1:54" outlineLevel="2">
      <c r="A217" s="478"/>
      <c r="B217" s="150" t="s">
        <v>295</v>
      </c>
      <c r="C217" s="19"/>
      <c r="D217" s="135"/>
      <c r="E217" s="21">
        <f>E197-Baseline!E197</f>
        <v>0</v>
      </c>
      <c r="F217" s="21">
        <f>F197-Baseline!F197</f>
        <v>0</v>
      </c>
      <c r="G217" s="21">
        <f>G197-Baseline!G197</f>
        <v>0</v>
      </c>
      <c r="H217" s="21">
        <f>H197-Baseline!H197</f>
        <v>0</v>
      </c>
      <c r="I217" s="21">
        <f>I197-Baseline!I197</f>
        <v>0</v>
      </c>
      <c r="J217" s="21">
        <f>J197-Baseline!J197</f>
        <v>0</v>
      </c>
      <c r="K217" s="21">
        <f>K197-Baseline!K197</f>
        <v>0.21749240216435695</v>
      </c>
      <c r="L217" s="21">
        <f>L197-Baseline!L197</f>
        <v>0.43518283572117333</v>
      </c>
      <c r="M217" s="21">
        <f>M197-Baseline!M197</f>
        <v>0.6533166535550663</v>
      </c>
      <c r="N217" s="21">
        <f>N197-Baseline!N197</f>
        <v>0.87213578561829763</v>
      </c>
      <c r="O217" s="21">
        <f>O197-Baseline!O197</f>
        <v>1.0918789382898719</v>
      </c>
      <c r="P217" s="21">
        <f>P197-Baseline!P197</f>
        <v>1.0877003431954346</v>
      </c>
      <c r="Q217" s="21">
        <f>Q197-Baseline!Q197</f>
        <v>1.0836434010719262</v>
      </c>
      <c r="R217" s="21">
        <f>R197-Baseline!R197</f>
        <v>1.0797056939811611</v>
      </c>
      <c r="S217" s="21">
        <f>S197-Baseline!S197</f>
        <v>1.0758848537690859</v>
      </c>
      <c r="T217" s="21">
        <f>T197-Baseline!T197</f>
        <v>1.072178580680152</v>
      </c>
      <c r="U217" s="21">
        <f>U197-Baseline!U197</f>
        <v>1.068584591997797</v>
      </c>
      <c r="V217" s="21">
        <f>V197-Baseline!V197</f>
        <v>1.0651006751041621</v>
      </c>
      <c r="W217" s="21">
        <f>W197-Baseline!W197</f>
        <v>1.0617246570594077</v>
      </c>
      <c r="X217" s="21">
        <f>X197-Baseline!X197</f>
        <v>1.05845440511641</v>
      </c>
      <c r="Y217" s="21">
        <f>Y197-Baseline!Y197</f>
        <v>1.0552878351336927</v>
      </c>
      <c r="Z217" s="21">
        <f>Z197-Baseline!Z197</f>
        <v>1.0522228964580709</v>
      </c>
      <c r="AA217" s="21">
        <f>AA197-Baseline!AA197</f>
        <v>1.0492575968867035</v>
      </c>
      <c r="AB217" s="21">
        <f>AB197-Baseline!AB197</f>
        <v>1.0463899649400377</v>
      </c>
      <c r="AC217" s="21">
        <f>AC197-Baseline!AC197</f>
        <v>1.0436180888309092</v>
      </c>
      <c r="AD217" s="21">
        <f>AD197-Baseline!AD197</f>
        <v>1.0409400906283821</v>
      </c>
      <c r="AE217" s="21">
        <f>AE197-Baseline!AE197</f>
        <v>1.0383541157511846</v>
      </c>
      <c r="AF217" s="21">
        <f>AF197-Baseline!AF197</f>
        <v>1.035858366200106</v>
      </c>
      <c r="AG217" s="21">
        <f>AG197-Baseline!AG197</f>
        <v>1.0334510724011228</v>
      </c>
      <c r="AH217" s="21">
        <f>AH197-Baseline!AH197</f>
        <v>1.0311305015575165</v>
      </c>
      <c r="AI217" s="21">
        <f>AI197-Baseline!AI197</f>
        <v>1.0288949658685249</v>
      </c>
      <c r="AJ217" s="21">
        <f>AJ197-Baseline!AJ197</f>
        <v>1.0317269784057652</v>
      </c>
      <c r="AK217" s="21">
        <f>AK197-Baseline!AK197</f>
        <v>1.0346447811003427</v>
      </c>
      <c r="AL217" s="21">
        <f>AL197-Baseline!AL197</f>
        <v>1.0376479168093384</v>
      </c>
      <c r="AM217" s="21">
        <f>AM197-Baseline!AM197</f>
        <v>1.0407359486296981</v>
      </c>
      <c r="AN217" s="21">
        <f>AN197-Baseline!AN197</f>
        <v>1.0439084557551839</v>
      </c>
      <c r="AO217" s="21">
        <f>AO197-Baseline!AO197</f>
        <v>1.0471650249524478</v>
      </c>
      <c r="AP217" s="21">
        <f>AP197-Baseline!AP197</f>
        <v>1.0505052589719961</v>
      </c>
      <c r="AQ217" s="21">
        <f>AQ197-Baseline!AQ197</f>
        <v>1.0539287679781832</v>
      </c>
      <c r="AR217" s="21">
        <f>AR197-Baseline!AR197</f>
        <v>1.0574351821427408</v>
      </c>
      <c r="AS217" s="21">
        <f>AS197-Baseline!AS197</f>
        <v>1.0610241390952906</v>
      </c>
      <c r="AT217" s="21">
        <f>AT197-Baseline!AT197</f>
        <v>1.0646952899578288</v>
      </c>
      <c r="AU217" s="21">
        <f>AU197-Baseline!AU197</f>
        <v>1.0684482969316411</v>
      </c>
      <c r="AV217" s="21">
        <f>AV197-Baseline!AV197</f>
        <v>1.0722828349991556</v>
      </c>
      <c r="AW217" s="21">
        <f>AW197-Baseline!AW197</f>
        <v>1.0761985903008329</v>
      </c>
      <c r="AX217" s="21">
        <f>AX197-Baseline!AX197</f>
        <v>1.0801952586680388</v>
      </c>
      <c r="AY217" s="21">
        <f>AY197-Baseline!AY197</f>
        <v>1.0842725516516634</v>
      </c>
      <c r="AZ217" s="21">
        <f>AZ197-Baseline!AZ197</f>
        <v>1.0884301876928939</v>
      </c>
      <c r="BA217" s="21">
        <f>BA197-Baseline!BA197</f>
        <v>1.0926678999574539</v>
      </c>
      <c r="BB217" s="21">
        <f>BB197-Baseline!BB197</f>
        <v>1.0968893029630458</v>
      </c>
    </row>
    <row r="218" spans="1:54" outlineLevel="2">
      <c r="A218" s="479"/>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499</v>
      </c>
      <c r="B220" s="150" t="s">
        <v>500</v>
      </c>
      <c r="C220" s="19"/>
      <c r="D220" s="135" t="s">
        <v>391</v>
      </c>
      <c r="E220" s="21">
        <f>E200-Baseline!E200</f>
        <v>0</v>
      </c>
      <c r="F220" s="21">
        <f>F200-Baseline!F200</f>
        <v>0</v>
      </c>
      <c r="G220" s="21">
        <f>G200-Baseline!G200</f>
        <v>0</v>
      </c>
      <c r="H220" s="21">
        <f>H200-Baseline!H200</f>
        <v>0</v>
      </c>
      <c r="I220" s="21">
        <f>I200-Baseline!I200</f>
        <v>0</v>
      </c>
      <c r="J220" s="21">
        <f>J200-Baseline!J200</f>
        <v>-0.17530972838273584</v>
      </c>
      <c r="K220" s="21">
        <f>K200-Baseline!K200</f>
        <v>-0.56338051790161359</v>
      </c>
      <c r="L220" s="21">
        <f>L200-Baseline!L200</f>
        <v>-0.86433589947888834</v>
      </c>
      <c r="M220" s="21">
        <f>M200-Baseline!M200</f>
        <v>-1.0842676495261614</v>
      </c>
      <c r="N220" s="21">
        <f>N200-Baseline!N200</f>
        <v>-1.2324446944538039</v>
      </c>
      <c r="O220" s="21">
        <f>O200-Baseline!O200</f>
        <v>-1.1332959916414822</v>
      </c>
      <c r="P220" s="21">
        <f>P200-Baseline!P200</f>
        <v>-0.52549268875957011</v>
      </c>
      <c r="Q220" s="21">
        <f>Q200-Baseline!Q200</f>
        <v>3.4390048635593473E-2</v>
      </c>
      <c r="R220" s="21">
        <f>R200-Baseline!R200</f>
        <v>0.55729061303554062</v>
      </c>
      <c r="S220" s="21">
        <f>S200-Baseline!S200</f>
        <v>1.02973767343547</v>
      </c>
      <c r="T220" s="21">
        <f>T200-Baseline!T200</f>
        <v>1.4625429055266679</v>
      </c>
      <c r="U220" s="21">
        <f>U200-Baseline!U200</f>
        <v>1.8581758530493708</v>
      </c>
      <c r="V220" s="21">
        <f>V200-Baseline!V200</f>
        <v>2.2263463325224251</v>
      </c>
      <c r="W220" s="21">
        <f>W200-Baseline!W200</f>
        <v>2.5543652327126516</v>
      </c>
      <c r="X220" s="21">
        <f>X200-Baseline!X200</f>
        <v>2.8589228412122196</v>
      </c>
      <c r="Y220" s="21">
        <f>Y200-Baseline!Y200</f>
        <v>3.1277122882127451</v>
      </c>
      <c r="Z220" s="21">
        <f>Z200-Baseline!Z200</f>
        <v>3.3765998177744727</v>
      </c>
      <c r="AA220" s="21">
        <f>AA200-Baseline!AA200</f>
        <v>3.6002931229832349</v>
      </c>
      <c r="AB220" s="21">
        <f>AB200-Baseline!AB200</f>
        <v>3.8004703512920095</v>
      </c>
      <c r="AC220" s="21">
        <f>AC200-Baseline!AC200</f>
        <v>3.9772605053061838</v>
      </c>
      <c r="AD220" s="21">
        <f>AD200-Baseline!AD200</f>
        <v>3.9535176529514153</v>
      </c>
      <c r="AE220" s="21">
        <f>AE200-Baseline!AE200</f>
        <v>3.9304396083474344</v>
      </c>
      <c r="AF220" s="21">
        <f>AF200-Baseline!AF200</f>
        <v>3.9072248606557736</v>
      </c>
      <c r="AG220" s="21">
        <f>AG200-Baseline!AG200</f>
        <v>3.8839729338071471</v>
      </c>
      <c r="AH220" s="21">
        <f>AH200-Baseline!AH200</f>
        <v>3.8607954271084672</v>
      </c>
      <c r="AI220" s="21">
        <f>AI200-Baseline!AI200</f>
        <v>3.8378333418621366</v>
      </c>
      <c r="AJ220" s="21">
        <f>AJ200-Baseline!AJ200</f>
        <v>3.8333493807759353</v>
      </c>
      <c r="AK220" s="21">
        <f>AK200-Baseline!AK200</f>
        <v>3.8288400717811442</v>
      </c>
      <c r="AL220" s="21">
        <f>AL200-Baseline!AL200</f>
        <v>3.8243560091007289</v>
      </c>
      <c r="AM220" s="21">
        <f>AM200-Baseline!AM200</f>
        <v>3.8199246895888663</v>
      </c>
      <c r="AN220" s="21">
        <f>AN200-Baseline!AN200</f>
        <v>3.8155567031908433</v>
      </c>
      <c r="AO220" s="21">
        <f>AO200-Baseline!AO200</f>
        <v>3.8112554037475341</v>
      </c>
      <c r="AP220" s="21">
        <f>AP200-Baseline!AP200</f>
        <v>3.8070361129623365</v>
      </c>
      <c r="AQ220" s="21">
        <f>AQ200-Baseline!AQ200</f>
        <v>3.8029164039606016</v>
      </c>
      <c r="AR220" s="21">
        <f>AR200-Baseline!AR200</f>
        <v>3.7989084242406612</v>
      </c>
      <c r="AS220" s="21">
        <f>AS200-Baseline!AS200</f>
        <v>3.7950231580624667</v>
      </c>
      <c r="AT220" s="21">
        <f>AT200-Baseline!AT200</f>
        <v>3.7912724102534163</v>
      </c>
      <c r="AU220" s="21">
        <f>AU200-Baseline!AU200</f>
        <v>3.7876686841641245</v>
      </c>
      <c r="AV220" s="21">
        <f>AV200-Baseline!AV200</f>
        <v>3.784223518784831</v>
      </c>
      <c r="AW220" s="21">
        <f>AW200-Baseline!AW200</f>
        <v>3.7809477810030359</v>
      </c>
      <c r="AX220" s="21">
        <f>AX200-Baseline!AX200</f>
        <v>3.777852245637181</v>
      </c>
      <c r="AY220" s="21">
        <f>AY200-Baseline!AY200</f>
        <v>3.7749475148929221</v>
      </c>
      <c r="AZ220" s="21">
        <f>AZ200-Baseline!AZ200</f>
        <v>3.7722439327350763</v>
      </c>
      <c r="BA220" s="21">
        <f>BA200-Baseline!BA200</f>
        <v>3.7697514578132321</v>
      </c>
      <c r="BB220" s="21">
        <f>BB200-Baseline!BB200</f>
        <v>3.7670538402354445</v>
      </c>
    </row>
    <row r="221" spans="1:54" outlineLevel="2">
      <c r="A221" s="478"/>
      <c r="B221" s="150" t="s">
        <v>501</v>
      </c>
      <c r="C221" s="19"/>
      <c r="D221" s="135" t="s">
        <v>391</v>
      </c>
      <c r="E221" s="21">
        <f>E201-Baseline!E201</f>
        <v>0</v>
      </c>
      <c r="F221" s="21">
        <f>F201-Baseline!F201</f>
        <v>0</v>
      </c>
      <c r="G221" s="21">
        <f>G201-Baseline!G201</f>
        <v>0</v>
      </c>
      <c r="H221" s="21">
        <f>H201-Baseline!H201</f>
        <v>0</v>
      </c>
      <c r="I221" s="21">
        <f>I201-Baseline!I201</f>
        <v>0</v>
      </c>
      <c r="J221" s="21">
        <f>J201-Baseline!J201</f>
        <v>-0.17530972838273584</v>
      </c>
      <c r="K221" s="21">
        <f>K201-Baseline!K201</f>
        <v>-0.85098193765413654</v>
      </c>
      <c r="L221" s="21">
        <f>L201-Baseline!L201</f>
        <v>-1.4368165102468389</v>
      </c>
      <c r="M221" s="21">
        <f>M201-Baseline!M201</f>
        <v>-1.9385375660606172</v>
      </c>
      <c r="N221" s="21">
        <f>N201-Baseline!N201</f>
        <v>-2.3580736301874907</v>
      </c>
      <c r="O221" s="21">
        <f>O201-Baseline!O201</f>
        <v>-2.5319816206201367</v>
      </c>
      <c r="P221" s="21">
        <f>P201-Baseline!P201</f>
        <v>-1.9153134634258286</v>
      </c>
      <c r="Q221" s="21">
        <f>Q201-Baseline!Q201</f>
        <v>-1.3460832379171137</v>
      </c>
      <c r="R221" s="21">
        <f>R201-Baseline!R201</f>
        <v>-0.82141144473786198</v>
      </c>
      <c r="S221" s="21">
        <f>S201-Baseline!S201</f>
        <v>-0.33887898905046754</v>
      </c>
      <c r="T221" s="21">
        <f>T201-Baseline!T201</f>
        <v>0.10440663579103671</v>
      </c>
      <c r="U221" s="21">
        <f>U201-Baseline!U201</f>
        <v>0.51088825532512061</v>
      </c>
      <c r="V221" s="21">
        <f>V201-Baseline!V201</f>
        <v>0.88287714546157403</v>
      </c>
      <c r="W221" s="21">
        <f>W201-Baseline!W201</f>
        <v>1.2225596953274476</v>
      </c>
      <c r="X221" s="21">
        <f>X201-Baseline!X201</f>
        <v>1.532003445212947</v>
      </c>
      <c r="Y221" s="21">
        <f>Y201-Baseline!Y201</f>
        <v>1.8131630170858131</v>
      </c>
      <c r="Z221" s="21">
        <f>Z201-Baseline!Z201</f>
        <v>2.0678857672086473</v>
      </c>
      <c r="AA221" s="21">
        <f>AA201-Baseline!AA201</f>
        <v>2.2979171579460171</v>
      </c>
      <c r="AB221" s="21">
        <f>AB201-Baseline!AB201</f>
        <v>2.5049057951516787</v>
      </c>
      <c r="AC221" s="21">
        <f>AC201-Baseline!AC201</f>
        <v>2.6895819236830221</v>
      </c>
      <c r="AD221" s="21">
        <f>AD201-Baseline!AD201</f>
        <v>2.6736583413323842</v>
      </c>
      <c r="AE221" s="21">
        <f>AE201-Baseline!AE201</f>
        <v>2.6579737346460028</v>
      </c>
      <c r="AF221" s="21">
        <f>AF201-Baseline!AF201</f>
        <v>2.6424722002133052</v>
      </c>
      <c r="AG221" s="21">
        <f>AG201-Baseline!AG201</f>
        <v>2.6271266535045577</v>
      </c>
      <c r="AH221" s="21">
        <f>AH201-Baseline!AH201</f>
        <v>2.6119457865959497</v>
      </c>
      <c r="AI221" s="21">
        <f>AI201-Baseline!AI201</f>
        <v>2.5969866556142023</v>
      </c>
      <c r="AJ221" s="21">
        <f>AJ201-Baseline!AJ201</f>
        <v>2.594574036372542</v>
      </c>
      <c r="AK221" s="21">
        <f>AK201-Baseline!AK201</f>
        <v>2.5922725398122104</v>
      </c>
      <c r="AL221" s="21">
        <f>AL201-Baseline!AL201</f>
        <v>2.590091096207825</v>
      </c>
      <c r="AM221" s="21">
        <f>AM201-Baseline!AM201</f>
        <v>2.5880402530712807</v>
      </c>
      <c r="AN221" s="21">
        <f>AN201-Baseline!AN201</f>
        <v>2.5861271998806394</v>
      </c>
      <c r="AO221" s="21">
        <f>AO201-Baseline!AO201</f>
        <v>2.5843549566876973</v>
      </c>
      <c r="AP221" s="21">
        <f>AP201-Baseline!AP201</f>
        <v>2.5827298953984723</v>
      </c>
      <c r="AQ221" s="21">
        <f>AQ201-Baseline!AQ201</f>
        <v>2.5812585903939684</v>
      </c>
      <c r="AR221" s="21">
        <f>AR201-Baseline!AR201</f>
        <v>2.5799469224650409</v>
      </c>
      <c r="AS221" s="21">
        <f>AS201-Baseline!AS201</f>
        <v>2.5788001567080236</v>
      </c>
      <c r="AT221" s="21">
        <f>AT201-Baseline!AT201</f>
        <v>2.5778235437347803</v>
      </c>
      <c r="AU221" s="21">
        <f>AU201-Baseline!AU201</f>
        <v>2.5770226051772163</v>
      </c>
      <c r="AV221" s="21">
        <f>AV201-Baseline!AV201</f>
        <v>2.5764025267097708</v>
      </c>
      <c r="AW221" s="21">
        <f>AW201-Baseline!AW201</f>
        <v>2.5759683525824908</v>
      </c>
      <c r="AX221" s="21">
        <f>AX201-Baseline!AX201</f>
        <v>2.5757250262120248</v>
      </c>
      <c r="AY221" s="21">
        <f>AY201-Baseline!AY201</f>
        <v>2.5756773771866079</v>
      </c>
      <c r="AZ221" s="21">
        <f>AZ201-Baseline!AZ201</f>
        <v>2.5758301895818274</v>
      </c>
      <c r="BA221" s="21">
        <f>BA201-Baseline!BA201</f>
        <v>2.5761880880972612</v>
      </c>
      <c r="BB221" s="21">
        <f>BB201-Baseline!BB201</f>
        <v>2.5764799572026718</v>
      </c>
    </row>
    <row r="222" spans="1:54" outlineLevel="2">
      <c r="A222" s="479"/>
      <c r="B222" s="150" t="s">
        <v>502</v>
      </c>
      <c r="C222" s="19"/>
      <c r="D222" s="135" t="s">
        <v>391</v>
      </c>
      <c r="E222" s="21">
        <f>E202-Baseline!E202</f>
        <v>0</v>
      </c>
      <c r="F222" s="21">
        <f>F202-Baseline!F202</f>
        <v>0</v>
      </c>
      <c r="G222" s="21">
        <f>G202-Baseline!G202</f>
        <v>0</v>
      </c>
      <c r="H222" s="21">
        <f>H202-Baseline!H202</f>
        <v>0</v>
      </c>
      <c r="I222" s="21">
        <f>I202-Baseline!I202</f>
        <v>0</v>
      </c>
      <c r="J222" s="21">
        <f>J202-Baseline!J202</f>
        <v>-0.17530972838273584</v>
      </c>
      <c r="K222" s="21">
        <f>K202-Baseline!K202</f>
        <v>-0.27518261220442497</v>
      </c>
      <c r="L222" s="21">
        <f>L202-Baseline!L202</f>
        <v>-0.29293461790975073</v>
      </c>
      <c r="M222" s="21">
        <f>M202-Baseline!M202</f>
        <v>-0.23411206109744143</v>
      </c>
      <c r="N222" s="21">
        <f>N202-Baseline!N202</f>
        <v>-0.10046619886601604</v>
      </c>
      <c r="O222" s="21">
        <f>O202-Baseline!O202</f>
        <v>0.27162284846375684</v>
      </c>
      <c r="P222" s="21">
        <f>P202-Baseline!P202</f>
        <v>0.87018067845605884</v>
      </c>
      <c r="Q222" s="21">
        <f>Q202-Baseline!Q202</f>
        <v>1.4215945321180214</v>
      </c>
      <c r="R222" s="21">
        <f>R202-Baseline!R202</f>
        <v>1.9287434289829832</v>
      </c>
      <c r="S222" s="21">
        <f>S202-Baseline!S202</f>
        <v>2.3934311079416801</v>
      </c>
      <c r="T222" s="21">
        <f>T202-Baseline!T202</f>
        <v>2.819172342931779</v>
      </c>
      <c r="U222" s="21">
        <f>U202-Baseline!U202</f>
        <v>3.2084093977555597</v>
      </c>
      <c r="V222" s="21">
        <f>V202-Baseline!V202</f>
        <v>3.5634530325941043</v>
      </c>
      <c r="W222" s="21">
        <f>W202-Baseline!W202</f>
        <v>3.8864891722192567</v>
      </c>
      <c r="X222" s="21">
        <f>X202-Baseline!X202</f>
        <v>4.179584924213124</v>
      </c>
      <c r="Y222" s="21">
        <f>Y202-Baseline!Y202</f>
        <v>4.4446945315220745</v>
      </c>
      <c r="Z222" s="21">
        <f>Z202-Baseline!Z202</f>
        <v>4.6836650168897833</v>
      </c>
      <c r="AA222" s="21">
        <f>AA202-Baseline!AA202</f>
        <v>4.8982415445439358</v>
      </c>
      <c r="AB222" s="21">
        <f>AB202-Baseline!AB202</f>
        <v>5.0900724805687432</v>
      </c>
      <c r="AC222" s="21">
        <f>AC202-Baseline!AC202</f>
        <v>5.2582350187336786</v>
      </c>
      <c r="AD222" s="21">
        <f>AD202-Baseline!AD202</f>
        <v>5.2259063624606625</v>
      </c>
      <c r="AE222" s="21">
        <f>AE202-Baseline!AE202</f>
        <v>5.1937660717310337</v>
      </c>
      <c r="AF222" s="21">
        <f>AF202-Baseline!AF202</f>
        <v>5.1616560879424505</v>
      </c>
      <c r="AG222" s="21">
        <f>AG202-Baseline!AG202</f>
        <v>5.1295046180908628</v>
      </c>
      <c r="AH222" s="21">
        <f>AH202-Baseline!AH202</f>
        <v>5.0973468835431923</v>
      </c>
      <c r="AI222" s="21">
        <f>AI202-Baseline!AI202</f>
        <v>5.0653630183341605</v>
      </c>
      <c r="AJ222" s="21">
        <f>AJ202-Baseline!AJ202</f>
        <v>5.0577459635783484</v>
      </c>
      <c r="AK222" s="21">
        <f>AK202-Baseline!AK202</f>
        <v>5.0500566030710914</v>
      </c>
      <c r="AL222" s="21">
        <f>AL202-Baseline!AL202</f>
        <v>5.0423242682194953</v>
      </c>
      <c r="AM222" s="21">
        <f>AM202-Baseline!AM202</f>
        <v>5.0345829847113919</v>
      </c>
      <c r="AN222" s="21">
        <f>AN202-Baseline!AN202</f>
        <v>5.0268565904835256</v>
      </c>
      <c r="AO222" s="21">
        <f>AO202-Baseline!AO202</f>
        <v>5.0191562754462709</v>
      </c>
      <c r="AP222" s="21">
        <f>AP202-Baseline!AP202</f>
        <v>5.0115031590874359</v>
      </c>
      <c r="AQ222" s="21">
        <f>AQ202-Baseline!AQ202</f>
        <v>5.0039188993202828</v>
      </c>
      <c r="AR222" s="21">
        <f>AR202-Baseline!AR202</f>
        <v>4.9964228506030359</v>
      </c>
      <c r="AS222" s="21">
        <f>AS202-Baseline!AS202</f>
        <v>4.9890324926427994</v>
      </c>
      <c r="AT222" s="21">
        <f>AT202-Baseline!AT202</f>
        <v>4.9817651481529879</v>
      </c>
      <c r="AU222" s="21">
        <f>AU202-Baseline!AU202</f>
        <v>4.9746386797041424</v>
      </c>
      <c r="AV222" s="21">
        <f>AV202-Baseline!AV202</f>
        <v>4.967670024553442</v>
      </c>
      <c r="AW222" s="21">
        <f>AW202-Baseline!AW202</f>
        <v>4.9608754430608961</v>
      </c>
      <c r="AX222" s="21">
        <f>AX202-Baseline!AX202</f>
        <v>4.9542707766589089</v>
      </c>
      <c r="AY222" s="21">
        <f>AY202-Baseline!AY202</f>
        <v>4.9478715007727239</v>
      </c>
      <c r="AZ222" s="21">
        <f>AZ202-Baseline!AZ202</f>
        <v>4.9416927213828821</v>
      </c>
      <c r="BA222" s="21">
        <f>BA202-Baseline!BA202</f>
        <v>4.9357490366529824</v>
      </c>
      <c r="BB222" s="21">
        <f>BB202-Baseline!BB202</f>
        <v>4.9294819222336983</v>
      </c>
    </row>
    <row r="223" spans="1:54" outlineLevel="2">
      <c r="B223" s="19"/>
      <c r="C223" s="19"/>
      <c r="D223" s="19"/>
      <c r="E223" s="15"/>
    </row>
    <row r="224" spans="1:54" outlineLevel="2">
      <c r="A224" s="477" t="s">
        <v>503</v>
      </c>
      <c r="B224" s="150" t="s">
        <v>500</v>
      </c>
      <c r="C224" s="19"/>
      <c r="D224" s="135" t="s">
        <v>391</v>
      </c>
      <c r="E224" s="21">
        <f>E204-Baseline!E204</f>
        <v>0</v>
      </c>
      <c r="F224" s="21">
        <f>F204-Baseline!F204</f>
        <v>0</v>
      </c>
      <c r="G224" s="21">
        <f>G204-Baseline!G204</f>
        <v>0</v>
      </c>
      <c r="H224" s="21">
        <f>H204-Baseline!H204</f>
        <v>0</v>
      </c>
      <c r="I224" s="21">
        <f>I204-Baseline!I204</f>
        <v>0</v>
      </c>
      <c r="J224" s="21">
        <f>J204-Baseline!J204</f>
        <v>-0.17530972838272874</v>
      </c>
      <c r="K224" s="21">
        <f>K204-Baseline!K204</f>
        <v>-0.73869024628433522</v>
      </c>
      <c r="L224" s="21">
        <f>L204-Baseline!L204</f>
        <v>-1.6030261457632378</v>
      </c>
      <c r="M224" s="21">
        <f>M204-Baseline!M204</f>
        <v>-2.6872937952894063</v>
      </c>
      <c r="N224" s="21">
        <f>N204-Baseline!N204</f>
        <v>-3.9197384897432244</v>
      </c>
      <c r="O224" s="21">
        <f>O204-Baseline!O204</f>
        <v>-5.0530344813847137</v>
      </c>
      <c r="P224" s="21">
        <f>P204-Baseline!P204</f>
        <v>-5.578527170144298</v>
      </c>
      <c r="Q224" s="21">
        <f>Q204-Baseline!Q204</f>
        <v>-5.5441371215086974</v>
      </c>
      <c r="R224" s="21">
        <f>R204-Baseline!R204</f>
        <v>-4.9868465084731497</v>
      </c>
      <c r="S224" s="21">
        <f>S204-Baseline!S204</f>
        <v>-3.9571088350376726</v>
      </c>
      <c r="T224" s="21">
        <f>T204-Baseline!T204</f>
        <v>-2.4945659295110545</v>
      </c>
      <c r="U224" s="21">
        <f>U204-Baseline!U204</f>
        <v>-0.63639007646168011</v>
      </c>
      <c r="V224" s="21">
        <f>V204-Baseline!V204</f>
        <v>1.5899562560607592</v>
      </c>
      <c r="W224" s="21">
        <f>W204-Baseline!W204</f>
        <v>4.1443214887734712</v>
      </c>
      <c r="X224" s="21">
        <f>X204-Baseline!X204</f>
        <v>7.003244329985705</v>
      </c>
      <c r="Y224" s="21">
        <f>Y204-Baseline!Y204</f>
        <v>10.130956618198411</v>
      </c>
      <c r="Z224" s="21">
        <f>Z204-Baseline!Z204</f>
        <v>13.507556435972788</v>
      </c>
      <c r="AA224" s="21">
        <f>AA204-Baseline!AA204</f>
        <v>17.107849558955991</v>
      </c>
      <c r="AB224" s="21">
        <f>AB204-Baseline!AB204</f>
        <v>20.908319910247997</v>
      </c>
      <c r="AC224" s="21">
        <f>AC204-Baseline!AC204</f>
        <v>24.885580415554159</v>
      </c>
      <c r="AD224" s="21">
        <f>AD204-Baseline!AD204</f>
        <v>28.839098068505564</v>
      </c>
      <c r="AE224" s="21">
        <f>AE204-Baseline!AE204</f>
        <v>32.769537676852906</v>
      </c>
      <c r="AF224" s="21">
        <f>AF204-Baseline!AF204</f>
        <v>36.676762537508694</v>
      </c>
      <c r="AG224" s="21">
        <f>AG204-Baseline!AG204</f>
        <v>40.560735471315866</v>
      </c>
      <c r="AH224" s="21">
        <f>AH204-Baseline!AH204</f>
        <v>44.421530898424407</v>
      </c>
      <c r="AI224" s="21">
        <f>AI204-Baseline!AI204</f>
        <v>48.259364240286459</v>
      </c>
      <c r="AJ224" s="21">
        <f>AJ204-Baseline!AJ204</f>
        <v>52.09271362106233</v>
      </c>
      <c r="AK224" s="21">
        <f>AK204-Baseline!AK204</f>
        <v>55.921553692843418</v>
      </c>
      <c r="AL224" s="21">
        <f>AL204-Baseline!AL204</f>
        <v>59.745909701944242</v>
      </c>
      <c r="AM224" s="21">
        <f>AM204-Baseline!AM204</f>
        <v>63.565834391533144</v>
      </c>
      <c r="AN224" s="21">
        <f>AN204-Baseline!AN204</f>
        <v>67.381391094723995</v>
      </c>
      <c r="AO224" s="21">
        <f>AO204-Baseline!AO204</f>
        <v>71.192646498471504</v>
      </c>
      <c r="AP224" s="21">
        <f>AP204-Baseline!AP204</f>
        <v>74.999682611433855</v>
      </c>
      <c r="AQ224" s="21">
        <f>AQ204-Baseline!AQ204</f>
        <v>78.802599015394435</v>
      </c>
      <c r="AR224" s="21">
        <f>AR204-Baseline!AR204</f>
        <v>82.601507439635043</v>
      </c>
      <c r="AS224" s="21">
        <f>AS204-Baseline!AS204</f>
        <v>86.39653059769762</v>
      </c>
      <c r="AT224" s="21">
        <f>AT204-Baseline!AT204</f>
        <v>90.187803007951061</v>
      </c>
      <c r="AU224" s="21">
        <f>AU204-Baseline!AU204</f>
        <v>93.975471692114979</v>
      </c>
      <c r="AV224" s="21">
        <f>AV204-Baseline!AV204</f>
        <v>97.759695210899736</v>
      </c>
      <c r="AW224" s="21">
        <f>AW204-Baseline!AW204</f>
        <v>101.54064299190281</v>
      </c>
      <c r="AX224" s="21">
        <f>AX204-Baseline!AX204</f>
        <v>105.31849523753999</v>
      </c>
      <c r="AY224" s="21">
        <f>AY204-Baseline!AY204</f>
        <v>109.09344275243302</v>
      </c>
      <c r="AZ224" s="21">
        <f>AZ204-Baseline!AZ204</f>
        <v>112.86568668516793</v>
      </c>
      <c r="BA224" s="21">
        <f>BA204-Baseline!BA204</f>
        <v>116.63543814298123</v>
      </c>
      <c r="BB224" s="21">
        <f>BB204-Baseline!BB204</f>
        <v>120.40249198321658</v>
      </c>
    </row>
    <row r="225" spans="1:54" outlineLevel="2">
      <c r="A225" s="478"/>
      <c r="B225" s="150" t="s">
        <v>501</v>
      </c>
      <c r="C225" s="19"/>
      <c r="D225" s="135" t="s">
        <v>391</v>
      </c>
      <c r="E225" s="21">
        <f>E205-Baseline!E205</f>
        <v>0</v>
      </c>
      <c r="F225" s="21">
        <f>F205-Baseline!F205</f>
        <v>0</v>
      </c>
      <c r="G225" s="21">
        <f>G205-Baseline!G205</f>
        <v>0</v>
      </c>
      <c r="H225" s="21">
        <f>H205-Baseline!H205</f>
        <v>0</v>
      </c>
      <c r="I225" s="21">
        <f>I205-Baseline!I205</f>
        <v>0</v>
      </c>
      <c r="J225" s="21">
        <f>J205-Baseline!J205</f>
        <v>-0.17530972838272874</v>
      </c>
      <c r="K225" s="21">
        <f>K205-Baseline!K205</f>
        <v>-1.026291666036883</v>
      </c>
      <c r="L225" s="21">
        <f>L205-Baseline!L205</f>
        <v>-2.4631081762837255</v>
      </c>
      <c r="M225" s="21">
        <f>M205-Baseline!M205</f>
        <v>-4.4016457423443569</v>
      </c>
      <c r="N225" s="21">
        <f>N205-Baseline!N205</f>
        <v>-6.7597193725318618</v>
      </c>
      <c r="O225" s="21">
        <f>O205-Baseline!O205</f>
        <v>-9.2917009931520056</v>
      </c>
      <c r="P225" s="21">
        <f>P205-Baseline!P205</f>
        <v>-11.207014456577838</v>
      </c>
      <c r="Q225" s="21">
        <f>Q205-Baseline!Q205</f>
        <v>-12.553097694494909</v>
      </c>
      <c r="R225" s="21">
        <f>R205-Baseline!R205</f>
        <v>-13.374509139232771</v>
      </c>
      <c r="S225" s="21">
        <f>S205-Baseline!S205</f>
        <v>-13.713388128283214</v>
      </c>
      <c r="T225" s="21">
        <f>T205-Baseline!T205</f>
        <v>-13.608981492492205</v>
      </c>
      <c r="U225" s="21">
        <f>U205-Baseline!U205</f>
        <v>-13.098093237167063</v>
      </c>
      <c r="V225" s="21">
        <f>V205-Baseline!V205</f>
        <v>-12.215216091705486</v>
      </c>
      <c r="W225" s="21">
        <f>W205-Baseline!W205</f>
        <v>-10.992656396378038</v>
      </c>
      <c r="X225" s="21">
        <f>X205-Baseline!X205</f>
        <v>-9.4606529511651161</v>
      </c>
      <c r="Y225" s="21">
        <f>Y205-Baseline!Y205</f>
        <v>-7.6474899340793172</v>
      </c>
      <c r="Z225" s="21">
        <f>Z205-Baseline!Z205</f>
        <v>-5.579604166870638</v>
      </c>
      <c r="AA225" s="21">
        <f>AA205-Baseline!AA205</f>
        <v>-3.281687008924564</v>
      </c>
      <c r="AB225" s="21">
        <f>AB205-Baseline!AB205</f>
        <v>-0.77678121377289244</v>
      </c>
      <c r="AC225" s="21">
        <f>AC205-Baseline!AC205</f>
        <v>1.9128007099101296</v>
      </c>
      <c r="AD225" s="21">
        <f>AD205-Baseline!AD205</f>
        <v>4.5864590512425139</v>
      </c>
      <c r="AE225" s="21">
        <f>AE205-Baseline!AE205</f>
        <v>7.2444327858885345</v>
      </c>
      <c r="AF225" s="21">
        <f>AF205-Baseline!AF205</f>
        <v>9.8869049861018539</v>
      </c>
      <c r="AG225" s="21">
        <f>AG205-Baseline!AG205</f>
        <v>12.514031639606515</v>
      </c>
      <c r="AH225" s="21">
        <f>AH205-Baseline!AH205</f>
        <v>15.125977426202439</v>
      </c>
      <c r="AI225" s="21">
        <f>AI205-Baseline!AI205</f>
        <v>17.722964081816713</v>
      </c>
      <c r="AJ225" s="21">
        <f>AJ205-Baseline!AJ205</f>
        <v>20.317538118189191</v>
      </c>
      <c r="AK225" s="21">
        <f>AK205-Baseline!AK205</f>
        <v>22.909810658001447</v>
      </c>
      <c r="AL225" s="21">
        <f>AL205-Baseline!AL205</f>
        <v>25.499901754209304</v>
      </c>
      <c r="AM225" s="21">
        <f>AM205-Baseline!AM205</f>
        <v>28.087942007280617</v>
      </c>
      <c r="AN225" s="21">
        <f>AN205-Baseline!AN205</f>
        <v>30.674069207161324</v>
      </c>
      <c r="AO225" s="21">
        <f>AO205-Baseline!AO205</f>
        <v>33.258424163848986</v>
      </c>
      <c r="AP225" s="21">
        <f>AP205-Baseline!AP205</f>
        <v>35.841154059247401</v>
      </c>
      <c r="AQ225" s="21">
        <f>AQ205-Baseline!AQ205</f>
        <v>38.422412649641387</v>
      </c>
      <c r="AR225" s="21">
        <f>AR205-Baseline!AR205</f>
        <v>41.002359572106457</v>
      </c>
      <c r="AS225" s="21">
        <f>AS205-Baseline!AS205</f>
        <v>43.581159728814441</v>
      </c>
      <c r="AT225" s="21">
        <f>AT205-Baseline!AT205</f>
        <v>46.158983272549222</v>
      </c>
      <c r="AU225" s="21">
        <f>AU205-Baseline!AU205</f>
        <v>48.73600587772637</v>
      </c>
      <c r="AV225" s="21">
        <f>AV205-Baseline!AV205</f>
        <v>51.312408404436155</v>
      </c>
      <c r="AW225" s="21">
        <f>AW205-Baseline!AW205</f>
        <v>53.888376757018705</v>
      </c>
      <c r="AX225" s="21">
        <f>AX205-Baseline!AX205</f>
        <v>56.464101783230717</v>
      </c>
      <c r="AY225" s="21">
        <f>AY205-Baseline!AY205</f>
        <v>59.039779160417311</v>
      </c>
      <c r="AZ225" s="21">
        <f>AZ205-Baseline!AZ205</f>
        <v>61.615609349999204</v>
      </c>
      <c r="BA225" s="21">
        <f>BA205-Baseline!BA205</f>
        <v>64.191797438096501</v>
      </c>
      <c r="BB225" s="21">
        <f>BB205-Baseline!BB205</f>
        <v>66.768277395299037</v>
      </c>
    </row>
    <row r="226" spans="1:54" outlineLevel="2">
      <c r="A226" s="479"/>
      <c r="B226" s="150" t="s">
        <v>502</v>
      </c>
      <c r="C226" s="19"/>
      <c r="D226" s="135" t="s">
        <v>391</v>
      </c>
      <c r="E226" s="21">
        <f>E206-Baseline!E206</f>
        <v>0</v>
      </c>
      <c r="F226" s="21">
        <f>F206-Baseline!F206</f>
        <v>0</v>
      </c>
      <c r="G226" s="21">
        <f>G206-Baseline!G206</f>
        <v>0</v>
      </c>
      <c r="H226" s="21">
        <f>H206-Baseline!H206</f>
        <v>0</v>
      </c>
      <c r="I226" s="21">
        <f>I206-Baseline!I206</f>
        <v>0</v>
      </c>
      <c r="J226" s="21">
        <f>J206-Baseline!J206</f>
        <v>-0.17530972838272874</v>
      </c>
      <c r="K226" s="21">
        <f>K206-Baseline!K206</f>
        <v>-0.45049234058711818</v>
      </c>
      <c r="L226" s="21">
        <f>L206-Baseline!L206</f>
        <v>-0.7434269584968547</v>
      </c>
      <c r="M226" s="21">
        <f>M206-Baseline!M206</f>
        <v>-0.97753901959430323</v>
      </c>
      <c r="N226" s="21">
        <f>N206-Baseline!N206</f>
        <v>-1.0780052184603051</v>
      </c>
      <c r="O226" s="21">
        <f>O206-Baseline!O206</f>
        <v>-0.8063823699965269</v>
      </c>
      <c r="P226" s="21">
        <f>P206-Baseline!P206</f>
        <v>6.3798308459581676E-2</v>
      </c>
      <c r="Q226" s="21">
        <f>Q206-Baseline!Q206</f>
        <v>1.4853928405775605</v>
      </c>
      <c r="R226" s="21">
        <f>R206-Baseline!R206</f>
        <v>3.4141362695604585</v>
      </c>
      <c r="S226" s="21">
        <f>S206-Baseline!S206</f>
        <v>5.807567377502096</v>
      </c>
      <c r="T226" s="21">
        <f>T206-Baseline!T206</f>
        <v>8.6267397204338749</v>
      </c>
      <c r="U226" s="21">
        <f>U206-Baseline!U206</f>
        <v>11.83514911818952</v>
      </c>
      <c r="V226" s="21">
        <f>V206-Baseline!V206</f>
        <v>15.398602150783631</v>
      </c>
      <c r="W226" s="21">
        <f>W206-Baseline!W206</f>
        <v>19.285091323002916</v>
      </c>
      <c r="X226" s="21">
        <f>X206-Baseline!X206</f>
        <v>23.464676247215948</v>
      </c>
      <c r="Y226" s="21">
        <f>Y206-Baseline!Y206</f>
        <v>27.90937077873798</v>
      </c>
      <c r="Z226" s="21">
        <f>Z206-Baseline!Z206</f>
        <v>32.593035795627657</v>
      </c>
      <c r="AA226" s="21">
        <f>AA206-Baseline!AA206</f>
        <v>37.491277340171564</v>
      </c>
      <c r="AB226" s="21">
        <f>AB206-Baseline!AB206</f>
        <v>42.581349820740343</v>
      </c>
      <c r="AC226" s="21">
        <f>AC206-Baseline!AC206</f>
        <v>47.839584839473901</v>
      </c>
      <c r="AD226" s="21">
        <f>AD206-Baseline!AD206</f>
        <v>53.065491201934492</v>
      </c>
      <c r="AE226" s="21">
        <f>AE206-Baseline!AE206</f>
        <v>58.259257273665526</v>
      </c>
      <c r="AF226" s="21">
        <f>AF206-Baseline!AF206</f>
        <v>63.420913361607973</v>
      </c>
      <c r="AG226" s="21">
        <f>AG206-Baseline!AG206</f>
        <v>68.550417979698977</v>
      </c>
      <c r="AH226" s="21">
        <f>AH206-Baseline!AH206</f>
        <v>73.647764863242173</v>
      </c>
      <c r="AI226" s="21">
        <f>AI206-Baseline!AI206</f>
        <v>78.713127881576384</v>
      </c>
      <c r="AJ226" s="21">
        <f>AJ206-Baseline!AJ206</f>
        <v>83.770873845154711</v>
      </c>
      <c r="AK226" s="21">
        <f>AK206-Baseline!AK206</f>
        <v>88.820930448225909</v>
      </c>
      <c r="AL226" s="21">
        <f>AL206-Baseline!AL206</f>
        <v>93.863254716445454</v>
      </c>
      <c r="AM226" s="21">
        <f>AM206-Baseline!AM206</f>
        <v>98.897837701156732</v>
      </c>
      <c r="AN226" s="21">
        <f>AN206-Baseline!AN206</f>
        <v>103.92469429164021</v>
      </c>
      <c r="AO226" s="21">
        <f>AO206-Baseline!AO206</f>
        <v>108.94385056708643</v>
      </c>
      <c r="AP226" s="21">
        <f>AP206-Baseline!AP206</f>
        <v>113.95535372617383</v>
      </c>
      <c r="AQ226" s="21">
        <f>AQ206-Baseline!AQ206</f>
        <v>118.95927262549412</v>
      </c>
      <c r="AR226" s="21">
        <f>AR206-Baseline!AR206</f>
        <v>123.95569547609716</v>
      </c>
      <c r="AS226" s="21">
        <f>AS206-Baseline!AS206</f>
        <v>128.94472796873993</v>
      </c>
      <c r="AT226" s="21">
        <f>AT206-Baseline!AT206</f>
        <v>133.92649311689297</v>
      </c>
      <c r="AU226" s="21">
        <f>AU206-Baseline!AU206</f>
        <v>138.90113179659716</v>
      </c>
      <c r="AV226" s="21">
        <f>AV206-Baseline!AV206</f>
        <v>143.86880182115078</v>
      </c>
      <c r="AW226" s="21">
        <f>AW206-Baseline!AW206</f>
        <v>148.82967726421157</v>
      </c>
      <c r="AX226" s="21">
        <f>AX206-Baseline!AX206</f>
        <v>153.78394804087043</v>
      </c>
      <c r="AY226" s="21">
        <f>AY206-Baseline!AY206</f>
        <v>158.73181954164306</v>
      </c>
      <c r="AZ226" s="21">
        <f>AZ206-Baseline!AZ206</f>
        <v>163.67351226302594</v>
      </c>
      <c r="BA226" s="21">
        <f>BA206-Baseline!BA206</f>
        <v>168.60926129967902</v>
      </c>
      <c r="BB226" s="21">
        <f>BB206-Baseline!BB206</f>
        <v>173.53874322191268</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F4EEDB1-6A77-464C-94C7-8CB637650A2F}">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C58:C63</xm:sqref>
        </x14:dataValidation>
        <x14:dataValidation type="list" allowBlank="1" showInputMessage="1" showErrorMessage="1" xr:uid="{66CC1B3A-7B17-4454-A577-C8F5957BC998}">
          <x14:formula1>
            <xm:f>'Fixed Data'!$A$55:$A$78</xm:f>
          </x14:formula1>
          <xm:sqref>B58:B63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13" zoomScale="85" zoomScaleNormal="85" workbookViewId="0">
      <selection activeCell="C31" sqref="C31"/>
    </sheetView>
  </sheetViews>
  <sheetFormatPr defaultColWidth="8.84375" defaultRowHeight="13.5"/>
  <cols>
    <col min="1" max="1" width="8.84375" style="41"/>
    <col min="2" max="2" width="15.23046875" style="41" customWidth="1"/>
    <col min="3" max="3" width="36" style="41" customWidth="1"/>
    <col min="4" max="4" width="28.23046875" style="41" customWidth="1"/>
    <col min="5" max="5" width="31.15234375" style="41" customWidth="1"/>
    <col min="6" max="6" width="16.84375" style="41" customWidth="1"/>
    <col min="7" max="16384" width="8.84375" style="41"/>
  </cols>
  <sheetData>
    <row r="6" spans="2:6" ht="14">
      <c r="B6" s="105" t="s">
        <v>7</v>
      </c>
      <c r="C6" s="105" t="s">
        <v>8</v>
      </c>
      <c r="D6" s="105" t="s">
        <v>9</v>
      </c>
      <c r="E6" s="105" t="s">
        <v>10</v>
      </c>
      <c r="F6" s="105" t="s">
        <v>11</v>
      </c>
    </row>
    <row r="7" spans="2:6" ht="27">
      <c r="B7" s="106" t="s">
        <v>12</v>
      </c>
      <c r="C7" s="107" t="s">
        <v>13</v>
      </c>
      <c r="D7" s="112" t="s">
        <v>14</v>
      </c>
      <c r="E7" s="108" t="s">
        <v>15</v>
      </c>
      <c r="F7" s="111" t="s">
        <v>16</v>
      </c>
    </row>
    <row r="8" spans="2:6" ht="27">
      <c r="B8" s="107" t="s">
        <v>12</v>
      </c>
      <c r="C8" s="109" t="s">
        <v>17</v>
      </c>
      <c r="D8" s="109" t="s">
        <v>18</v>
      </c>
      <c r="E8" s="108" t="s">
        <v>19</v>
      </c>
      <c r="F8" s="106" t="s">
        <v>16</v>
      </c>
    </row>
    <row r="9" spans="2:6" ht="27">
      <c r="B9" s="107" t="s">
        <v>12</v>
      </c>
      <c r="C9" s="109" t="s">
        <v>17</v>
      </c>
      <c r="D9" s="109" t="s">
        <v>20</v>
      </c>
      <c r="E9" s="108" t="s">
        <v>21</v>
      </c>
      <c r="F9" s="106" t="s">
        <v>16</v>
      </c>
    </row>
    <row r="10" spans="2:6" ht="40.5">
      <c r="B10" s="107" t="s">
        <v>12</v>
      </c>
      <c r="C10" s="109" t="s">
        <v>17</v>
      </c>
      <c r="D10" s="109" t="s">
        <v>22</v>
      </c>
      <c r="E10" s="108" t="s">
        <v>23</v>
      </c>
      <c r="F10" s="106" t="s">
        <v>16</v>
      </c>
    </row>
    <row r="11" spans="2:6">
      <c r="B11" s="107" t="s">
        <v>12</v>
      </c>
      <c r="C11" s="109" t="s">
        <v>17</v>
      </c>
      <c r="D11" s="109" t="s">
        <v>24</v>
      </c>
      <c r="E11" s="108" t="s">
        <v>25</v>
      </c>
      <c r="F11" s="106" t="s">
        <v>16</v>
      </c>
    </row>
    <row r="12" spans="2:6" ht="40.5">
      <c r="B12" s="107" t="s">
        <v>12</v>
      </c>
      <c r="C12" s="109" t="s">
        <v>17</v>
      </c>
      <c r="D12" s="109" t="s">
        <v>26</v>
      </c>
      <c r="E12" s="108" t="s">
        <v>27</v>
      </c>
      <c r="F12" s="106" t="s">
        <v>16</v>
      </c>
    </row>
    <row r="13" spans="2:6" ht="40.5">
      <c r="B13" s="107" t="s">
        <v>28</v>
      </c>
      <c r="C13" s="109" t="s">
        <v>29</v>
      </c>
      <c r="D13" s="109" t="s">
        <v>30</v>
      </c>
      <c r="E13" s="108" t="s">
        <v>31</v>
      </c>
      <c r="F13" s="106" t="s">
        <v>16</v>
      </c>
    </row>
    <row r="14" spans="2:6" ht="40.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7">
      <c r="B20" s="107" t="s">
        <v>28</v>
      </c>
      <c r="C20" s="110" t="s">
        <v>13</v>
      </c>
      <c r="D20" s="110" t="s">
        <v>44</v>
      </c>
      <c r="E20" s="108" t="s">
        <v>45</v>
      </c>
      <c r="F20" s="106" t="s">
        <v>16</v>
      </c>
    </row>
    <row r="21" spans="2:6" ht="40.5">
      <c r="B21" s="107" t="s">
        <v>46</v>
      </c>
      <c r="C21" s="110" t="s">
        <v>13</v>
      </c>
      <c r="D21" s="110" t="s">
        <v>47</v>
      </c>
      <c r="E21" s="108" t="s">
        <v>48</v>
      </c>
      <c r="F21" s="106" t="s">
        <v>16</v>
      </c>
    </row>
    <row r="22" spans="2:6" ht="54">
      <c r="B22" s="107" t="s">
        <v>46</v>
      </c>
      <c r="C22" s="107" t="s">
        <v>29</v>
      </c>
      <c r="D22" s="107" t="s">
        <v>49</v>
      </c>
      <c r="E22" s="108" t="s">
        <v>50</v>
      </c>
      <c r="F22" s="106" t="s">
        <v>16</v>
      </c>
    </row>
    <row r="23" spans="2:6" ht="27">
      <c r="B23" s="107" t="s">
        <v>46</v>
      </c>
      <c r="C23" s="107" t="s">
        <v>29</v>
      </c>
      <c r="D23" s="107" t="s">
        <v>51</v>
      </c>
      <c r="E23" s="108" t="s">
        <v>52</v>
      </c>
      <c r="F23" s="106" t="s">
        <v>53</v>
      </c>
    </row>
    <row r="24" spans="2:6" ht="27">
      <c r="B24" s="107" t="s">
        <v>46</v>
      </c>
      <c r="C24" s="107" t="s">
        <v>54</v>
      </c>
      <c r="D24" s="107" t="s">
        <v>55</v>
      </c>
      <c r="E24" s="108" t="s">
        <v>56</v>
      </c>
      <c r="F24" s="106" t="s">
        <v>53</v>
      </c>
    </row>
    <row r="25" spans="2:6" ht="14">
      <c r="B25" s="107" t="s">
        <v>46</v>
      </c>
      <c r="C25" s="109" t="s">
        <v>54</v>
      </c>
      <c r="D25" s="306" t="s">
        <v>57</v>
      </c>
      <c r="E25" s="108" t="s">
        <v>58</v>
      </c>
      <c r="F25" s="106" t="s">
        <v>53</v>
      </c>
    </row>
    <row r="26" spans="2:6" ht="27">
      <c r="B26" s="107" t="s">
        <v>59</v>
      </c>
      <c r="C26" s="109" t="s">
        <v>60</v>
      </c>
      <c r="D26" s="109" t="s">
        <v>61</v>
      </c>
      <c r="E26" s="108" t="s">
        <v>62</v>
      </c>
      <c r="F26" s="106" t="s">
        <v>16</v>
      </c>
    </row>
    <row r="27" spans="2:6" ht="27">
      <c r="B27" s="107" t="s">
        <v>59</v>
      </c>
      <c r="C27" s="109" t="s">
        <v>63</v>
      </c>
      <c r="D27" s="109" t="s">
        <v>64</v>
      </c>
      <c r="E27" s="108" t="s">
        <v>65</v>
      </c>
      <c r="F27" s="106" t="s">
        <v>16</v>
      </c>
    </row>
    <row r="28" spans="2:6" ht="40.5">
      <c r="B28" s="107" t="s">
        <v>59</v>
      </c>
      <c r="C28" s="109" t="s">
        <v>29</v>
      </c>
      <c r="D28" s="109" t="s">
        <v>66</v>
      </c>
      <c r="E28" s="108" t="s">
        <v>67</v>
      </c>
      <c r="F28" s="106" t="s">
        <v>16</v>
      </c>
    </row>
    <row r="29" spans="2:6" ht="27">
      <c r="B29" s="107" t="s">
        <v>59</v>
      </c>
      <c r="C29" s="109" t="s">
        <v>29</v>
      </c>
      <c r="D29" s="109" t="s">
        <v>68</v>
      </c>
      <c r="E29" s="108" t="s">
        <v>69</v>
      </c>
      <c r="F29" s="106" t="s">
        <v>16</v>
      </c>
    </row>
    <row r="30" spans="2:6" ht="27">
      <c r="B30" s="107" t="s">
        <v>59</v>
      </c>
      <c r="C30" s="109" t="s">
        <v>29</v>
      </c>
      <c r="D30" s="109" t="s">
        <v>70</v>
      </c>
      <c r="E30" s="108" t="s">
        <v>71</v>
      </c>
      <c r="F30" s="106" t="s">
        <v>16</v>
      </c>
    </row>
    <row r="31" spans="2:6" ht="27">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9"/>
  <sheetViews>
    <sheetView topLeftCell="D1" workbookViewId="0">
      <selection activeCell="M8" sqref="M8:Q9"/>
    </sheetView>
  </sheetViews>
  <sheetFormatPr defaultRowHeight="13.5"/>
  <cols>
    <col min="1" max="1" width="22" customWidth="1"/>
  </cols>
  <sheetData>
    <row r="1" spans="1:19">
      <c r="A1" s="4" t="s">
        <v>509</v>
      </c>
    </row>
    <row r="2" spans="1:19">
      <c r="A2" s="475" t="s">
        <v>510</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5" spans="1:19" ht="14" thickBot="1"/>
    <row r="6" spans="1:19" ht="16.5" customHeight="1" thickBot="1">
      <c r="H6" s="480" t="s">
        <v>567</v>
      </c>
      <c r="I6" s="480"/>
      <c r="J6" s="480"/>
      <c r="K6" s="480"/>
      <c r="L6" s="480"/>
      <c r="M6" s="480" t="s">
        <v>578</v>
      </c>
      <c r="N6" s="480"/>
      <c r="O6" s="480"/>
      <c r="P6" s="480"/>
      <c r="Q6" s="480"/>
    </row>
    <row r="7" spans="1:19" ht="14.5">
      <c r="G7" s="316">
        <v>2026</v>
      </c>
      <c r="H7" s="316">
        <v>2027</v>
      </c>
      <c r="I7" s="317">
        <v>2028</v>
      </c>
      <c r="J7" s="317">
        <v>2029</v>
      </c>
      <c r="K7" s="317">
        <v>2030</v>
      </c>
      <c r="L7" s="320">
        <v>2031</v>
      </c>
      <c r="M7" s="316">
        <v>2027</v>
      </c>
      <c r="N7" s="317">
        <v>2028</v>
      </c>
      <c r="O7" s="317">
        <v>2029</v>
      </c>
      <c r="P7" s="317">
        <v>2030</v>
      </c>
      <c r="Q7" s="320">
        <v>2031</v>
      </c>
    </row>
    <row r="8" spans="1:19">
      <c r="A8" s="319" t="s">
        <v>568</v>
      </c>
      <c r="B8" s="319" t="s">
        <v>569</v>
      </c>
      <c r="C8" s="319" t="s">
        <v>570</v>
      </c>
      <c r="D8" s="319" t="s">
        <v>571</v>
      </c>
      <c r="E8" s="319" t="s">
        <v>579</v>
      </c>
      <c r="F8" s="319" t="s">
        <v>391</v>
      </c>
      <c r="G8" s="319">
        <v>4.9730697979696554</v>
      </c>
      <c r="H8" s="319">
        <v>7.0648080714430241</v>
      </c>
      <c r="I8" s="319">
        <v>7.4682257211738978</v>
      </c>
      <c r="J8" s="319">
        <v>7.9298661016839249</v>
      </c>
      <c r="K8" s="319">
        <v>8.3992057342572366</v>
      </c>
      <c r="L8" s="319">
        <v>8.8134552289692181</v>
      </c>
      <c r="M8" s="331">
        <f t="shared" ref="M8:Q9" si="0">SUM(H8)/SUM(H10)</f>
        <v>0.25340057645061065</v>
      </c>
      <c r="N8" s="331">
        <f t="shared" si="0"/>
        <v>0.26787036302632355</v>
      </c>
      <c r="O8" s="331">
        <f t="shared" si="0"/>
        <v>0.28442848284375633</v>
      </c>
      <c r="P8" s="331">
        <f t="shared" si="0"/>
        <v>0.3012627594783801</v>
      </c>
      <c r="Q8" s="331">
        <f t="shared" si="0"/>
        <v>0.31612106273203799</v>
      </c>
    </row>
    <row r="9" spans="1:19">
      <c r="B9" s="319" t="s">
        <v>308</v>
      </c>
      <c r="C9" s="319" t="s">
        <v>573</v>
      </c>
      <c r="D9" s="319" t="s">
        <v>571</v>
      </c>
      <c r="E9" s="319" t="s">
        <v>579</v>
      </c>
      <c r="F9" s="319" t="s">
        <v>391</v>
      </c>
      <c r="G9" s="319">
        <v>0.69654194788458812</v>
      </c>
      <c r="H9" s="319">
        <v>0.69812729934012863</v>
      </c>
      <c r="I9" s="319">
        <v>0.77226473594161138</v>
      </c>
      <c r="J9" s="319">
        <v>0.85506398999796218</v>
      </c>
      <c r="K9" s="319">
        <v>0.93807015404825478</v>
      </c>
      <c r="L9" s="319">
        <v>1.0163056726172841</v>
      </c>
      <c r="M9" s="331">
        <f t="shared" si="0"/>
        <v>4.7761444312199262E-4</v>
      </c>
      <c r="N9" s="331">
        <f t="shared" si="0"/>
        <v>5.283345775879822E-4</v>
      </c>
      <c r="O9" s="331">
        <f t="shared" si="0"/>
        <v>5.8498057847409461E-4</v>
      </c>
      <c r="P9" s="331">
        <f t="shared" si="0"/>
        <v>6.4176813406180151E-4</v>
      </c>
      <c r="Q9" s="331">
        <f t="shared" si="0"/>
        <v>6.9529191642789148E-4</v>
      </c>
    </row>
    <row r="10" spans="1:19">
      <c r="A10" s="319" t="s">
        <v>568</v>
      </c>
      <c r="B10" s="319" t="s">
        <v>568</v>
      </c>
      <c r="C10" s="319" t="s">
        <v>570</v>
      </c>
      <c r="D10" s="319" t="s">
        <v>574</v>
      </c>
      <c r="E10" s="319"/>
      <c r="F10" s="319" t="s">
        <v>575</v>
      </c>
      <c r="G10" s="321">
        <v>32.500000000000007</v>
      </c>
      <c r="H10" s="321">
        <v>27.879999999999995</v>
      </c>
      <c r="I10" s="321">
        <v>27.879999999999992</v>
      </c>
      <c r="J10" s="321">
        <v>27.879999999999995</v>
      </c>
      <c r="K10" s="321">
        <v>27.879999999999995</v>
      </c>
      <c r="L10" s="321">
        <v>27.879999999999995</v>
      </c>
    </row>
    <row r="11" spans="1:19">
      <c r="B11" s="319" t="s">
        <v>308</v>
      </c>
      <c r="C11" s="319" t="s">
        <v>573</v>
      </c>
      <c r="D11" s="319" t="s">
        <v>574</v>
      </c>
      <c r="E11" s="319"/>
      <c r="F11" s="319" t="s">
        <v>575</v>
      </c>
      <c r="G11" s="321">
        <v>1687.0565318785189</v>
      </c>
      <c r="H11" s="321">
        <v>1461.6963732853708</v>
      </c>
      <c r="I11" s="321">
        <v>1461.6963732853696</v>
      </c>
      <c r="J11" s="321">
        <v>1461.6963732853706</v>
      </c>
      <c r="K11" s="321">
        <v>1461.6963732853706</v>
      </c>
      <c r="L11" s="321">
        <v>1461.6963732853708</v>
      </c>
    </row>
    <row r="12" spans="1:19" ht="14" thickBot="1"/>
    <row r="13" spans="1:19" ht="16" thickBot="1">
      <c r="H13" s="480" t="s">
        <v>567</v>
      </c>
      <c r="I13" s="480"/>
      <c r="J13" s="480"/>
      <c r="K13" s="480"/>
      <c r="L13" s="480"/>
      <c r="M13" s="480" t="s">
        <v>584</v>
      </c>
      <c r="N13" s="480"/>
      <c r="O13" s="480"/>
      <c r="P13" s="480"/>
      <c r="Q13" s="480"/>
    </row>
    <row r="14" spans="1:19" ht="14.5">
      <c r="G14" s="316">
        <v>2026</v>
      </c>
      <c r="H14" s="316">
        <v>2027</v>
      </c>
      <c r="I14" s="317">
        <v>2028</v>
      </c>
      <c r="J14" s="317">
        <v>2029</v>
      </c>
      <c r="K14" s="317">
        <v>2030</v>
      </c>
      <c r="L14" s="320">
        <v>2031</v>
      </c>
      <c r="M14" s="316">
        <v>2032</v>
      </c>
      <c r="N14" s="317">
        <v>2033</v>
      </c>
      <c r="O14" s="317">
        <v>2034</v>
      </c>
      <c r="P14" s="317">
        <v>2035</v>
      </c>
      <c r="Q14" s="320">
        <v>2036</v>
      </c>
    </row>
    <row r="15" spans="1:19">
      <c r="A15" s="319" t="s">
        <v>568</v>
      </c>
      <c r="B15" s="319" t="s">
        <v>569</v>
      </c>
      <c r="C15" s="319" t="s">
        <v>570</v>
      </c>
      <c r="D15" s="319" t="s">
        <v>571</v>
      </c>
      <c r="E15" s="319" t="s">
        <v>579</v>
      </c>
      <c r="F15" s="319" t="s">
        <v>391</v>
      </c>
      <c r="G15" s="323">
        <v>4.9730697979696554</v>
      </c>
      <c r="H15" s="325">
        <f>H17*M8</f>
        <v>7.0648080714430241</v>
      </c>
      <c r="I15" s="325">
        <f>I17*N8</f>
        <v>7.4682257211738987</v>
      </c>
      <c r="J15" s="325">
        <f t="shared" ref="J15:L16" si="1">J17*O8</f>
        <v>7.9298661016839249</v>
      </c>
      <c r="K15" s="325">
        <f t="shared" si="1"/>
        <v>8.3992057342572366</v>
      </c>
      <c r="L15" s="325">
        <f t="shared" si="1"/>
        <v>8.8134552289692181</v>
      </c>
      <c r="M15" s="322">
        <f>L15+L15*M20</f>
        <v>9.898151140850965</v>
      </c>
      <c r="N15" s="322">
        <f>M15+M15*N20</f>
        <v>10.10112043003635</v>
      </c>
      <c r="O15" s="322">
        <f>N15+N15*O20</f>
        <v>10.323576862059813</v>
      </c>
      <c r="P15" s="322">
        <f>O15+O15*P20</f>
        <v>10.539939209335961</v>
      </c>
      <c r="Q15" s="322">
        <f>P15+P15*Q20</f>
        <v>10.725245293736588</v>
      </c>
    </row>
    <row r="16" spans="1:19">
      <c r="B16" s="319" t="s">
        <v>308</v>
      </c>
      <c r="C16" s="319" t="s">
        <v>573</v>
      </c>
      <c r="D16" s="319" t="s">
        <v>571</v>
      </c>
      <c r="E16" s="319" t="s">
        <v>579</v>
      </c>
      <c r="F16" s="319" t="s">
        <v>391</v>
      </c>
      <c r="G16" s="323">
        <v>0.69654194788458812</v>
      </c>
      <c r="H16" s="325">
        <f>H18*M9</f>
        <v>0.69812729934012863</v>
      </c>
      <c r="I16" s="325">
        <f>I18*N9</f>
        <v>0.77226473594161138</v>
      </c>
      <c r="J16" s="325">
        <f t="shared" si="1"/>
        <v>0.85506398999796218</v>
      </c>
      <c r="K16" s="325">
        <f t="shared" si="1"/>
        <v>0.93807015404825478</v>
      </c>
      <c r="L16" s="325">
        <f t="shared" si="1"/>
        <v>1.0163056726172841</v>
      </c>
      <c r="M16" s="322">
        <f>L16+L16*M20</f>
        <v>1.1413851765882965</v>
      </c>
      <c r="N16" s="322">
        <f>M16+M16*N20</f>
        <v>1.1647901675489563</v>
      </c>
      <c r="O16" s="322">
        <f>N16+N16*O20</f>
        <v>1.1904422787700499</v>
      </c>
      <c r="P16" s="322">
        <f>O16+O16*P20</f>
        <v>1.2153916629973363</v>
      </c>
      <c r="Q16" s="322">
        <f>P16+P16*Q20</f>
        <v>1.2367598574062482</v>
      </c>
    </row>
    <row r="17" spans="1:19">
      <c r="A17" s="319" t="s">
        <v>568</v>
      </c>
      <c r="B17" s="319" t="s">
        <v>568</v>
      </c>
      <c r="C17" s="319" t="s">
        <v>570</v>
      </c>
      <c r="D17" s="319" t="s">
        <v>574</v>
      </c>
      <c r="E17" s="319"/>
      <c r="F17" s="319" t="s">
        <v>575</v>
      </c>
      <c r="G17" s="324">
        <v>32.500000000000007</v>
      </c>
      <c r="H17" s="326">
        <v>27.879999999999995</v>
      </c>
      <c r="I17" s="326">
        <v>27.879999999999992</v>
      </c>
      <c r="J17" s="326">
        <v>27.879999999999995</v>
      </c>
      <c r="K17" s="326">
        <v>27.879999999999995</v>
      </c>
      <c r="L17" s="326">
        <v>27.879999999999995</v>
      </c>
      <c r="M17" s="321">
        <v>27.879999999999995</v>
      </c>
      <c r="N17" s="321">
        <v>27.879999999999992</v>
      </c>
      <c r="O17" s="321">
        <v>27.879999999999995</v>
      </c>
      <c r="P17" s="321">
        <v>27.879999999999995</v>
      </c>
      <c r="Q17" s="321">
        <v>27.879999999999995</v>
      </c>
    </row>
    <row r="18" spans="1:19">
      <c r="B18" s="319" t="s">
        <v>308</v>
      </c>
      <c r="C18" s="319" t="s">
        <v>573</v>
      </c>
      <c r="D18" s="319" t="s">
        <v>574</v>
      </c>
      <c r="E18" s="319"/>
      <c r="F18" s="319" t="s">
        <v>575</v>
      </c>
      <c r="G18" s="324">
        <v>1687.0565318785189</v>
      </c>
      <c r="H18" s="326">
        <v>1461.6963732853708</v>
      </c>
      <c r="I18" s="326">
        <v>1461.6963732853696</v>
      </c>
      <c r="J18" s="326">
        <v>1461.6963732853706</v>
      </c>
      <c r="K18" s="326">
        <v>1461.6963732853706</v>
      </c>
      <c r="L18" s="326">
        <v>1461.6963732853708</v>
      </c>
      <c r="M18" s="321">
        <v>1461.6963732853708</v>
      </c>
      <c r="N18" s="321">
        <v>1461.6963732853696</v>
      </c>
      <c r="O18" s="321">
        <v>1461.6963732853706</v>
      </c>
      <c r="P18" s="321">
        <v>1461.6963732853706</v>
      </c>
      <c r="Q18" s="321">
        <v>1461.6963732853708</v>
      </c>
    </row>
    <row r="19" spans="1:19">
      <c r="B19" s="4"/>
      <c r="C19" s="4"/>
      <c r="D19" s="4"/>
      <c r="E19" s="4"/>
      <c r="F19" s="4"/>
      <c r="G19" s="4"/>
      <c r="H19">
        <f>SUM(H15:H16)-SUM(G15:G16)</f>
        <v>2.0933236249289084</v>
      </c>
      <c r="I19">
        <f>SUM(I15:I16)-SUM(H15:H16)</f>
        <v>0.47755508633235699</v>
      </c>
      <c r="J19">
        <f>SUM(J15:J16)-SUM(I15:I16)</f>
        <v>0.5444396345663769</v>
      </c>
      <c r="K19">
        <f>SUM(K15:K16)-SUM(J15:J16)</f>
        <v>0.55234579662360517</v>
      </c>
      <c r="L19">
        <f>SUM(L15:L16)-SUM(K15:K16)</f>
        <v>0.49248501328101035</v>
      </c>
      <c r="M19">
        <f t="shared" ref="M19:Q20" si="2">H19/3</f>
        <v>0.69777454164296948</v>
      </c>
      <c r="N19">
        <f t="shared" si="2"/>
        <v>0.15918502877745233</v>
      </c>
      <c r="O19">
        <f t="shared" si="2"/>
        <v>0.1814798781887923</v>
      </c>
      <c r="P19">
        <f t="shared" si="2"/>
        <v>0.18411526554120172</v>
      </c>
      <c r="Q19">
        <f t="shared" si="2"/>
        <v>0.16416167109367011</v>
      </c>
    </row>
    <row r="20" spans="1:19">
      <c r="A20" s="4"/>
      <c r="H20">
        <f>H19/(SUM(G15:G16))</f>
        <v>0.36921816144810921</v>
      </c>
      <c r="I20">
        <f>I19/(SUM(H15:H16))</f>
        <v>6.1517333781973708E-2</v>
      </c>
      <c r="J20">
        <f>J19/(SUM(I15:I16))</f>
        <v>6.6068838669215799E-2</v>
      </c>
      <c r="K20">
        <f>K19/(SUM(J15:J16))</f>
        <v>6.2874239277851532E-2</v>
      </c>
      <c r="L20">
        <f>L19/(SUM(K15:K16))</f>
        <v>5.2743971493637153E-2</v>
      </c>
      <c r="M20">
        <f t="shared" si="2"/>
        <v>0.12307272048270307</v>
      </c>
      <c r="N20">
        <f t="shared" si="2"/>
        <v>2.0505777927324571E-2</v>
      </c>
      <c r="O20">
        <f t="shared" si="2"/>
        <v>2.2022946223071934E-2</v>
      </c>
      <c r="P20">
        <f t="shared" si="2"/>
        <v>2.0958079759283845E-2</v>
      </c>
      <c r="Q20">
        <f t="shared" si="2"/>
        <v>1.7581323831212383E-2</v>
      </c>
    </row>
    <row r="21" spans="1:19">
      <c r="A21" s="4"/>
    </row>
    <row r="22" spans="1:19">
      <c r="A22" s="4" t="s">
        <v>511</v>
      </c>
    </row>
    <row r="24" spans="1:19">
      <c r="A24" s="4" t="s">
        <v>512</v>
      </c>
    </row>
    <row r="25" spans="1:19">
      <c r="A25" s="475" t="s">
        <v>513</v>
      </c>
      <c r="B25" s="475"/>
      <c r="C25" s="475"/>
      <c r="D25" s="475"/>
      <c r="E25" s="475"/>
      <c r="F25" s="475"/>
      <c r="G25" s="475"/>
      <c r="H25" s="475"/>
      <c r="I25" s="475"/>
      <c r="J25" s="475"/>
      <c r="K25" s="475"/>
      <c r="L25" s="475"/>
      <c r="M25" s="475"/>
      <c r="N25" s="475"/>
      <c r="O25" s="475"/>
      <c r="P25" s="475"/>
      <c r="Q25" s="475"/>
      <c r="R25" s="475"/>
      <c r="S25" s="475"/>
    </row>
    <row r="26" spans="1:19" ht="25.5" customHeight="1">
      <c r="A26" s="475"/>
      <c r="B26" s="475"/>
      <c r="C26" s="475"/>
      <c r="D26" s="475"/>
      <c r="E26" s="475"/>
      <c r="F26" s="475"/>
      <c r="G26" s="475"/>
      <c r="H26" s="475"/>
      <c r="I26" s="475"/>
      <c r="J26" s="475"/>
      <c r="K26" s="475"/>
      <c r="L26" s="475"/>
      <c r="M26" s="475"/>
      <c r="N26" s="475"/>
      <c r="O26" s="475"/>
      <c r="P26" s="475"/>
      <c r="Q26" s="475"/>
      <c r="R26" s="475"/>
      <c r="S26" s="475"/>
    </row>
    <row r="28" spans="1:19">
      <c r="A28" s="158" t="s">
        <v>494</v>
      </c>
      <c r="B28" s="476" t="s">
        <v>514</v>
      </c>
      <c r="C28" s="476"/>
      <c r="D28" s="476"/>
      <c r="E28" s="476"/>
      <c r="F28" s="476"/>
      <c r="G28" s="476"/>
      <c r="H28" s="476"/>
      <c r="I28" s="476"/>
      <c r="J28" s="476"/>
      <c r="K28" s="476"/>
      <c r="L28" s="476"/>
      <c r="M28" s="476"/>
      <c r="N28" s="476"/>
      <c r="O28" s="476"/>
      <c r="P28" s="476"/>
      <c r="Q28" s="476"/>
      <c r="R28" s="476"/>
      <c r="S28" s="476"/>
    </row>
    <row r="29" spans="1:19">
      <c r="A29" s="158" t="s">
        <v>495</v>
      </c>
      <c r="B29" s="476" t="s">
        <v>515</v>
      </c>
      <c r="C29" s="476"/>
      <c r="D29" s="476"/>
      <c r="E29" s="476"/>
      <c r="F29" s="476"/>
      <c r="G29" s="476"/>
      <c r="H29" s="476"/>
      <c r="I29" s="476"/>
      <c r="J29" s="476"/>
      <c r="K29" s="476"/>
      <c r="L29" s="476"/>
      <c r="M29" s="476"/>
      <c r="N29" s="476"/>
      <c r="O29" s="476"/>
      <c r="P29" s="476"/>
      <c r="Q29" s="476"/>
      <c r="R29" s="476"/>
      <c r="S29" s="476"/>
    </row>
    <row r="30" spans="1:19">
      <c r="A30" s="159" t="s">
        <v>397</v>
      </c>
      <c r="B30" s="476" t="s">
        <v>516</v>
      </c>
      <c r="C30" s="476"/>
      <c r="D30" s="476"/>
      <c r="E30" s="476"/>
      <c r="F30" s="476"/>
      <c r="G30" s="476"/>
      <c r="H30" s="476"/>
      <c r="I30" s="476"/>
      <c r="J30" s="476"/>
      <c r="K30" s="476"/>
      <c r="L30" s="476"/>
      <c r="M30" s="476"/>
      <c r="N30" s="476"/>
      <c r="O30" s="476"/>
      <c r="P30" s="476"/>
      <c r="Q30" s="476"/>
      <c r="R30" s="476"/>
      <c r="S30" s="476"/>
    </row>
    <row r="31" spans="1:19">
      <c r="A31" s="159" t="s">
        <v>473</v>
      </c>
      <c r="B31" s="476" t="s">
        <v>516</v>
      </c>
      <c r="C31" s="476"/>
      <c r="D31" s="476"/>
      <c r="E31" s="476"/>
      <c r="F31" s="476"/>
      <c r="G31" s="476"/>
      <c r="H31" s="476"/>
      <c r="I31" s="476"/>
      <c r="J31" s="476"/>
      <c r="K31" s="476"/>
      <c r="L31" s="476"/>
      <c r="M31" s="476"/>
      <c r="N31" s="476"/>
      <c r="O31" s="476"/>
      <c r="P31" s="476"/>
      <c r="Q31" s="476"/>
      <c r="R31" s="476"/>
      <c r="S31" s="476"/>
    </row>
    <row r="32" spans="1:19">
      <c r="A32" s="159" t="s">
        <v>474</v>
      </c>
      <c r="B32" s="476" t="s">
        <v>516</v>
      </c>
      <c r="C32" s="476"/>
      <c r="D32" s="476"/>
      <c r="E32" s="476"/>
      <c r="F32" s="476"/>
      <c r="G32" s="476"/>
      <c r="H32" s="476"/>
      <c r="I32" s="476"/>
      <c r="J32" s="476"/>
      <c r="K32" s="476"/>
      <c r="L32" s="476"/>
      <c r="M32" s="476"/>
      <c r="N32" s="476"/>
      <c r="O32" s="476"/>
      <c r="P32" s="476"/>
      <c r="Q32" s="476"/>
      <c r="R32" s="476"/>
      <c r="S32" s="476"/>
    </row>
    <row r="36" spans="1:1">
      <c r="A36" s="4" t="s">
        <v>517</v>
      </c>
    </row>
    <row r="37" spans="1:1">
      <c r="A37" t="s">
        <v>518</v>
      </c>
    </row>
    <row r="39" spans="1:1">
      <c r="A39" s="4" t="s">
        <v>519</v>
      </c>
    </row>
  </sheetData>
  <mergeCells count="11">
    <mergeCell ref="B31:S31"/>
    <mergeCell ref="B32:S32"/>
    <mergeCell ref="A2:S4"/>
    <mergeCell ref="A25:S26"/>
    <mergeCell ref="B28:S28"/>
    <mergeCell ref="B29:S29"/>
    <mergeCell ref="B30:S30"/>
    <mergeCell ref="H6:L6"/>
    <mergeCell ref="M6:Q6"/>
    <mergeCell ref="H13:L13"/>
    <mergeCell ref="M13:Q13"/>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0" t="s">
        <v>344</v>
      </c>
      <c r="J2" s="441"/>
      <c r="K2" s="441"/>
      <c r="L2" s="441"/>
      <c r="M2" s="441"/>
      <c r="N2" s="441"/>
      <c r="O2" s="441"/>
      <c r="P2" s="441"/>
      <c r="Q2" s="441"/>
      <c r="R2" s="441"/>
      <c r="S2" s="441"/>
      <c r="T2" s="441"/>
      <c r="U2" s="442"/>
    </row>
    <row r="3" spans="1:21" ht="13.5" customHeight="1" outlineLevel="1" thickBot="1">
      <c r="A3" s="3"/>
      <c r="B3" s="7"/>
      <c r="F3" s="24"/>
      <c r="G3" s="10"/>
      <c r="I3" s="443" t="s">
        <v>345</v>
      </c>
      <c r="J3" s="444"/>
      <c r="K3" s="444"/>
      <c r="L3" s="444"/>
      <c r="M3" s="444"/>
      <c r="N3" s="445"/>
      <c r="O3" s="1"/>
      <c r="P3" s="449" t="s">
        <v>346</v>
      </c>
      <c r="Q3" s="450"/>
      <c r="R3" s="450"/>
      <c r="S3" s="450"/>
      <c r="T3" s="450"/>
      <c r="U3" s="451"/>
    </row>
    <row r="4" spans="1:21" ht="56.25" customHeight="1" outlineLevel="1">
      <c r="A4" s="31" t="s">
        <v>163</v>
      </c>
      <c r="B4" s="86"/>
      <c r="E4" s="53" t="s">
        <v>347</v>
      </c>
      <c r="F4" s="91"/>
      <c r="G4" s="28"/>
      <c r="H4" s="10"/>
      <c r="I4" s="446"/>
      <c r="J4" s="447"/>
      <c r="K4" s="447"/>
      <c r="L4" s="447"/>
      <c r="M4" s="447"/>
      <c r="N4" s="448"/>
      <c r="P4" s="452"/>
      <c r="Q4" s="453"/>
      <c r="R4" s="453"/>
      <c r="S4" s="453"/>
      <c r="T4" s="453"/>
      <c r="U4" s="454"/>
    </row>
    <row r="5" spans="1:21" outlineLevel="1">
      <c r="A5" s="13" t="s">
        <v>348</v>
      </c>
      <c r="B5" s="88"/>
      <c r="E5" s="14"/>
      <c r="H5" s="10"/>
      <c r="I5" s="482"/>
      <c r="J5" s="467"/>
      <c r="K5" s="467"/>
      <c r="L5" s="467"/>
      <c r="M5" s="467"/>
      <c r="N5" s="468"/>
      <c r="P5" s="482"/>
      <c r="Q5" s="467"/>
      <c r="R5" s="467"/>
      <c r="S5" s="467"/>
      <c r="T5" s="467"/>
      <c r="U5" s="468"/>
    </row>
    <row r="6" spans="1:21" outlineLevel="1">
      <c r="A6" s="13" t="s">
        <v>351</v>
      </c>
      <c r="B6" s="88"/>
      <c r="E6" s="53" t="s">
        <v>353</v>
      </c>
      <c r="F6" s="90"/>
      <c r="H6" s="10"/>
      <c r="I6" s="469"/>
      <c r="J6" s="470"/>
      <c r="K6" s="470"/>
      <c r="L6" s="470"/>
      <c r="M6" s="470"/>
      <c r="N6" s="471"/>
      <c r="P6" s="469"/>
      <c r="Q6" s="470"/>
      <c r="R6" s="470"/>
      <c r="S6" s="470"/>
      <c r="T6" s="470"/>
      <c r="U6" s="471"/>
    </row>
    <row r="7" spans="1:21" outlineLevel="1">
      <c r="A7" s="13" t="s">
        <v>355</v>
      </c>
      <c r="B7" s="88"/>
      <c r="E7" s="14"/>
      <c r="H7" s="10"/>
      <c r="I7" s="469"/>
      <c r="J7" s="470"/>
      <c r="K7" s="470"/>
      <c r="L7" s="470"/>
      <c r="M7" s="470"/>
      <c r="N7" s="471"/>
      <c r="P7" s="469"/>
      <c r="Q7" s="470"/>
      <c r="R7" s="470"/>
      <c r="S7" s="470"/>
      <c r="T7" s="470"/>
      <c r="U7" s="471"/>
    </row>
    <row r="8" spans="1:21" ht="41" outlineLevel="1" thickBot="1">
      <c r="A8" s="34" t="s">
        <v>357</v>
      </c>
      <c r="B8" s="89"/>
      <c r="E8" s="14"/>
      <c r="H8" s="10"/>
      <c r="I8" s="469"/>
      <c r="J8" s="470"/>
      <c r="K8" s="470"/>
      <c r="L8" s="470"/>
      <c r="M8" s="470"/>
      <c r="N8" s="471"/>
      <c r="P8" s="469"/>
      <c r="Q8" s="470"/>
      <c r="R8" s="470"/>
      <c r="S8" s="470"/>
      <c r="T8" s="470"/>
      <c r="U8" s="471"/>
    </row>
    <row r="9" spans="1:21" outlineLevel="1">
      <c r="E9" s="14"/>
      <c r="H9" s="10"/>
      <c r="I9" s="469"/>
      <c r="J9" s="470"/>
      <c r="K9" s="470"/>
      <c r="L9" s="470"/>
      <c r="M9" s="470"/>
      <c r="N9" s="471"/>
      <c r="P9" s="469"/>
      <c r="Q9" s="470"/>
      <c r="R9" s="470"/>
      <c r="S9" s="470"/>
      <c r="T9" s="470"/>
      <c r="U9" s="471"/>
    </row>
    <row r="10" spans="1:21" ht="14" outlineLevel="1" thickBot="1">
      <c r="A10" s="32" t="s">
        <v>359</v>
      </c>
      <c r="B10" s="35">
        <f>Baseline!B10</f>
        <v>2027</v>
      </c>
      <c r="E10" s="14"/>
      <c r="H10" s="10"/>
      <c r="I10" s="469"/>
      <c r="J10" s="470"/>
      <c r="K10" s="470"/>
      <c r="L10" s="470"/>
      <c r="M10" s="470"/>
      <c r="N10" s="471"/>
      <c r="P10" s="469"/>
      <c r="Q10" s="470"/>
      <c r="R10" s="470"/>
      <c r="S10" s="470"/>
      <c r="T10" s="470"/>
      <c r="U10" s="471"/>
    </row>
    <row r="11" spans="1:21" outlineLevel="1">
      <c r="A11" s="16"/>
      <c r="H11" s="10"/>
      <c r="I11" s="469"/>
      <c r="J11" s="470"/>
      <c r="K11" s="470"/>
      <c r="L11" s="470"/>
      <c r="M11" s="470"/>
      <c r="N11" s="471"/>
      <c r="P11" s="469"/>
      <c r="Q11" s="470"/>
      <c r="R11" s="470"/>
      <c r="S11" s="470"/>
      <c r="T11" s="470"/>
      <c r="U11" s="471"/>
    </row>
    <row r="12" spans="1:21" ht="40.5" outlineLevel="1">
      <c r="A12" s="26" t="s">
        <v>360</v>
      </c>
      <c r="B12" s="26" t="s">
        <v>361</v>
      </c>
      <c r="C12" s="26" t="s">
        <v>362</v>
      </c>
      <c r="D12" s="26" t="s">
        <v>363</v>
      </c>
      <c r="E12" s="26" t="s">
        <v>364</v>
      </c>
      <c r="F12" s="26" t="s">
        <v>365</v>
      </c>
      <c r="G12" s="26" t="s">
        <v>366</v>
      </c>
      <c r="I12" s="469"/>
      <c r="J12" s="470"/>
      <c r="K12" s="470"/>
      <c r="L12" s="470"/>
      <c r="M12" s="470"/>
      <c r="N12" s="471"/>
      <c r="P12" s="469"/>
      <c r="Q12" s="470"/>
      <c r="R12" s="470"/>
      <c r="S12" s="470"/>
      <c r="T12" s="470"/>
      <c r="U12" s="471"/>
    </row>
    <row r="13" spans="1:21" outlineLevel="1">
      <c r="A13" s="58">
        <v>2035</v>
      </c>
      <c r="B13" s="21">
        <f t="shared" ref="B13:B18" si="0">INDEX($E$204:$AW$204,1,MATCH($A13,$E$53:$BB$53,0))</f>
        <v>0</v>
      </c>
      <c r="C13" s="21">
        <f>B13-Baseline!B13</f>
        <v>315.58653615548781</v>
      </c>
      <c r="D13" s="21">
        <f t="shared" ref="D13:D18" si="1">INDEX($E$205:$AW$205,1,MATCH($A13,$E$53:$BB$53,0))</f>
        <v>0</v>
      </c>
      <c r="E13" s="21">
        <f>D13-Baseline!D13</f>
        <v>224.16761475508889</v>
      </c>
      <c r="F13" s="21">
        <f t="shared" ref="F13:F18" si="2">INDEX($E$206:$AW$206,1,MATCH($A13,$E$53:$BB$53,0))</f>
        <v>0</v>
      </c>
      <c r="G13" s="21">
        <f>F13-Baseline!F13</f>
        <v>407.00435849289988</v>
      </c>
      <c r="I13" s="469"/>
      <c r="J13" s="470"/>
      <c r="K13" s="470"/>
      <c r="L13" s="470"/>
      <c r="M13" s="470"/>
      <c r="N13" s="471"/>
      <c r="P13" s="469"/>
      <c r="Q13" s="470"/>
      <c r="R13" s="470"/>
      <c r="S13" s="470"/>
      <c r="T13" s="470"/>
      <c r="U13" s="471"/>
    </row>
    <row r="14" spans="1:21" outlineLevel="1">
      <c r="A14" s="58">
        <v>2040</v>
      </c>
      <c r="B14" s="21">
        <f t="shared" si="0"/>
        <v>0</v>
      </c>
      <c r="C14" s="21">
        <f>B14-Baseline!B14</f>
        <v>478.2684289846996</v>
      </c>
      <c r="D14" s="21">
        <f t="shared" si="1"/>
        <v>0</v>
      </c>
      <c r="E14" s="21">
        <f>D14-Baseline!D14</f>
        <v>338.7439355713704</v>
      </c>
      <c r="F14" s="21">
        <f t="shared" si="2"/>
        <v>0</v>
      </c>
      <c r="G14" s="21">
        <f>F14-Baseline!F14</f>
        <v>617.9269246447916</v>
      </c>
      <c r="I14" s="469"/>
      <c r="J14" s="470"/>
      <c r="K14" s="470"/>
      <c r="L14" s="470"/>
      <c r="M14" s="470"/>
      <c r="N14" s="471"/>
      <c r="P14" s="469"/>
      <c r="Q14" s="470"/>
      <c r="R14" s="470"/>
      <c r="S14" s="470"/>
      <c r="T14" s="470"/>
      <c r="U14" s="471"/>
    </row>
    <row r="15" spans="1:21" outlineLevel="1">
      <c r="A15" s="58">
        <v>2045</v>
      </c>
      <c r="B15" s="21">
        <f t="shared" si="0"/>
        <v>0</v>
      </c>
      <c r="C15" s="21">
        <f>B15-Baseline!B15</f>
        <v>633.3398473248576</v>
      </c>
      <c r="D15" s="21">
        <f t="shared" si="1"/>
        <v>0</v>
      </c>
      <c r="E15" s="21">
        <f>D15-Baseline!D15</f>
        <v>447.35170479741481</v>
      </c>
      <c r="F15" s="21">
        <f t="shared" si="2"/>
        <v>0</v>
      </c>
      <c r="G15" s="21">
        <f>F15-Baseline!F15</f>
        <v>819.39636087308054</v>
      </c>
      <c r="I15" s="469"/>
      <c r="J15" s="470"/>
      <c r="K15" s="470"/>
      <c r="L15" s="470"/>
      <c r="M15" s="470"/>
      <c r="N15" s="471"/>
      <c r="P15" s="469"/>
      <c r="Q15" s="470"/>
      <c r="R15" s="470"/>
      <c r="S15" s="470"/>
      <c r="T15" s="470"/>
      <c r="U15" s="471"/>
    </row>
    <row r="16" spans="1:21" outlineLevel="1">
      <c r="A16" s="58">
        <v>2050</v>
      </c>
      <c r="B16" s="21">
        <f t="shared" si="0"/>
        <v>0</v>
      </c>
      <c r="C16" s="21">
        <f>B16-Baseline!B16</f>
        <v>781.61478429724991</v>
      </c>
      <c r="D16" s="21">
        <f t="shared" si="1"/>
        <v>0</v>
      </c>
      <c r="E16" s="21">
        <f>D16-Baseline!D16</f>
        <v>550.78102968243411</v>
      </c>
      <c r="F16" s="21">
        <f t="shared" si="2"/>
        <v>0</v>
      </c>
      <c r="G16" s="21">
        <f>F16-Baseline!F16</f>
        <v>1012.4083180615494</v>
      </c>
      <c r="I16" s="469"/>
      <c r="J16" s="470"/>
      <c r="K16" s="470"/>
      <c r="L16" s="470"/>
      <c r="M16" s="470"/>
      <c r="N16" s="471"/>
      <c r="P16" s="469"/>
      <c r="Q16" s="470"/>
      <c r="R16" s="470"/>
      <c r="S16" s="470"/>
      <c r="T16" s="470"/>
      <c r="U16" s="471"/>
    </row>
    <row r="17" spans="1:21" outlineLevel="1">
      <c r="A17" s="58">
        <v>2060</v>
      </c>
      <c r="B17" s="21">
        <f t="shared" si="0"/>
        <v>0</v>
      </c>
      <c r="C17" s="21">
        <f>B17-Baseline!B17</f>
        <v>1061.0831580976005</v>
      </c>
      <c r="D17" s="21">
        <f t="shared" si="1"/>
        <v>0</v>
      </c>
      <c r="E17" s="21">
        <f>D17-Baseline!D17</f>
        <v>744.96702698939589</v>
      </c>
      <c r="F17" s="21">
        <f t="shared" si="2"/>
        <v>0</v>
      </c>
      <c r="G17" s="21">
        <f>F17-Baseline!F17</f>
        <v>1376.3682472052028</v>
      </c>
      <c r="I17" s="469"/>
      <c r="J17" s="470"/>
      <c r="K17" s="470"/>
      <c r="L17" s="470"/>
      <c r="M17" s="470"/>
      <c r="N17" s="471"/>
      <c r="P17" s="469"/>
      <c r="Q17" s="470"/>
      <c r="R17" s="470"/>
      <c r="S17" s="470"/>
      <c r="T17" s="470"/>
      <c r="U17" s="471"/>
    </row>
    <row r="18" spans="1:21" outlineLevel="1">
      <c r="A18" s="58">
        <v>2070</v>
      </c>
      <c r="B18" s="21">
        <f t="shared" si="0"/>
        <v>0</v>
      </c>
      <c r="C18" s="21">
        <f>B18-Baseline!B18</f>
        <v>1329.0399669661128</v>
      </c>
      <c r="D18" s="21">
        <f t="shared" si="1"/>
        <v>0</v>
      </c>
      <c r="E18" s="21">
        <f>D18-Baseline!D18</f>
        <v>931.18144052458081</v>
      </c>
      <c r="F18" s="21">
        <f t="shared" si="2"/>
        <v>0</v>
      </c>
      <c r="G18" s="21">
        <f>F18-Baseline!F18</f>
        <v>1724.6644591157765</v>
      </c>
      <c r="I18" s="472"/>
      <c r="J18" s="473"/>
      <c r="K18" s="473"/>
      <c r="L18" s="473"/>
      <c r="M18" s="473"/>
      <c r="N18" s="474"/>
      <c r="P18" s="472"/>
      <c r="Q18" s="473"/>
      <c r="R18" s="473"/>
      <c r="S18" s="473"/>
      <c r="T18" s="473"/>
      <c r="U18" s="474"/>
    </row>
    <row r="19" spans="1:21" ht="14" outlineLevel="1" thickBot="1">
      <c r="A19" s="430"/>
      <c r="B19" s="430"/>
      <c r="I19" s="250"/>
      <c r="J19" s="251"/>
      <c r="K19" s="251"/>
      <c r="L19" s="251"/>
      <c r="M19" s="251"/>
      <c r="N19" s="251"/>
      <c r="P19" s="249"/>
      <c r="Q19" s="249"/>
      <c r="R19" s="249"/>
      <c r="S19" s="249"/>
      <c r="T19" s="249"/>
      <c r="U19" s="232"/>
    </row>
    <row r="20" spans="1:21" ht="26.25" customHeight="1" outlineLevel="1">
      <c r="A20" s="54" t="s">
        <v>367</v>
      </c>
      <c r="B20" s="55">
        <f>Baseline!B20</f>
        <v>1</v>
      </c>
      <c r="E20" s="154"/>
      <c r="I20" s="464" t="s">
        <v>368</v>
      </c>
      <c r="J20" s="465"/>
      <c r="K20" s="465"/>
      <c r="L20" s="465"/>
      <c r="M20" s="465"/>
      <c r="N20" s="466"/>
      <c r="P20" s="464" t="s">
        <v>369</v>
      </c>
      <c r="Q20" s="465"/>
      <c r="R20" s="465"/>
      <c r="S20" s="465"/>
      <c r="T20" s="465"/>
      <c r="U20" s="466"/>
    </row>
    <row r="21" spans="1:21" ht="12.75" customHeight="1" outlineLevel="1">
      <c r="A21" s="154"/>
      <c r="B21" s="155"/>
      <c r="I21" s="482"/>
      <c r="J21" s="467"/>
      <c r="K21" s="467"/>
      <c r="L21" s="467"/>
      <c r="M21" s="467"/>
      <c r="N21" s="468"/>
      <c r="P21" s="482"/>
      <c r="Q21" s="467"/>
      <c r="R21" s="467"/>
      <c r="S21" s="467"/>
      <c r="T21" s="467"/>
      <c r="U21" s="468"/>
    </row>
    <row r="22" spans="1:21" ht="12.75" customHeight="1" outlineLevel="1">
      <c r="A22" s="154"/>
      <c r="B22" s="155"/>
      <c r="I22" s="469"/>
      <c r="J22" s="470"/>
      <c r="K22" s="470"/>
      <c r="L22" s="470"/>
      <c r="M22" s="470"/>
      <c r="N22" s="471"/>
      <c r="P22" s="469"/>
      <c r="Q22" s="470"/>
      <c r="R22" s="470"/>
      <c r="S22" s="470"/>
      <c r="T22" s="470"/>
      <c r="U22" s="471"/>
    </row>
    <row r="23" spans="1:21" outlineLevel="1">
      <c r="A23" s="154"/>
      <c r="B23" s="412" t="s">
        <v>371</v>
      </c>
      <c r="C23" s="413"/>
      <c r="D23" s="413"/>
      <c r="E23" s="413"/>
      <c r="F23" s="413"/>
      <c r="G23" s="414"/>
      <c r="I23" s="469"/>
      <c r="J23" s="470"/>
      <c r="K23" s="470"/>
      <c r="L23" s="470"/>
      <c r="M23" s="470"/>
      <c r="N23" s="471"/>
      <c r="P23" s="469"/>
      <c r="Q23" s="470"/>
      <c r="R23" s="470"/>
      <c r="S23" s="470"/>
      <c r="T23" s="470"/>
      <c r="U23" s="471"/>
    </row>
    <row r="24" spans="1:21" outlineLevel="1">
      <c r="B24" s="17">
        <v>2027</v>
      </c>
      <c r="C24" s="17">
        <v>2028</v>
      </c>
      <c r="D24" s="17">
        <v>2029</v>
      </c>
      <c r="E24" s="17">
        <v>2030</v>
      </c>
      <c r="F24" s="17">
        <v>2031</v>
      </c>
      <c r="G24" s="17" t="s">
        <v>372</v>
      </c>
      <c r="I24" s="469"/>
      <c r="J24" s="470"/>
      <c r="K24" s="470"/>
      <c r="L24" s="470"/>
      <c r="M24" s="470"/>
      <c r="N24" s="471"/>
      <c r="P24" s="469"/>
      <c r="Q24" s="470"/>
      <c r="R24" s="470"/>
      <c r="S24" s="470"/>
      <c r="T24" s="470"/>
      <c r="U24" s="471"/>
    </row>
    <row r="25" spans="1:21" ht="14" outlineLevel="1" thickBot="1">
      <c r="B25" s="30" t="s">
        <v>373</v>
      </c>
      <c r="C25" s="30" t="s">
        <v>373</v>
      </c>
      <c r="D25" s="30" t="s">
        <v>373</v>
      </c>
      <c r="E25" s="30" t="s">
        <v>373</v>
      </c>
      <c r="F25" s="30" t="s">
        <v>373</v>
      </c>
      <c r="G25" s="30" t="s">
        <v>373</v>
      </c>
      <c r="I25" s="469"/>
      <c r="J25" s="470"/>
      <c r="K25" s="470"/>
      <c r="L25" s="470"/>
      <c r="M25" s="470"/>
      <c r="N25" s="471"/>
      <c r="P25" s="469"/>
      <c r="Q25" s="470"/>
      <c r="R25" s="470"/>
      <c r="S25" s="470"/>
      <c r="T25" s="470"/>
      <c r="U25" s="471"/>
    </row>
    <row r="26" spans="1:21" outlineLevel="1">
      <c r="A26" s="54" t="s">
        <v>374</v>
      </c>
      <c r="B26" s="21">
        <f>E64</f>
        <v>0</v>
      </c>
      <c r="C26" s="21">
        <f>F64</f>
        <v>0</v>
      </c>
      <c r="D26" s="21">
        <f>G64</f>
        <v>0</v>
      </c>
      <c r="E26" s="21">
        <f>H64</f>
        <v>0</v>
      </c>
      <c r="F26" s="21">
        <f>I64</f>
        <v>0</v>
      </c>
      <c r="G26" s="21">
        <f>SUM(J64:BB64)</f>
        <v>0</v>
      </c>
      <c r="I26" s="469"/>
      <c r="J26" s="470"/>
      <c r="K26" s="470"/>
      <c r="L26" s="470"/>
      <c r="M26" s="470"/>
      <c r="N26" s="471"/>
      <c r="P26" s="469"/>
      <c r="Q26" s="470"/>
      <c r="R26" s="470"/>
      <c r="S26" s="470"/>
      <c r="T26" s="470"/>
      <c r="U26" s="471"/>
    </row>
    <row r="27" spans="1:21" outlineLevel="1">
      <c r="A27" s="54" t="s">
        <v>375</v>
      </c>
      <c r="B27" s="21">
        <f>E71+E77</f>
        <v>0</v>
      </c>
      <c r="C27" s="21">
        <f>F71+F77</f>
        <v>0</v>
      </c>
      <c r="D27" s="21">
        <f>G71+G77</f>
        <v>0</v>
      </c>
      <c r="E27" s="21">
        <f>H71+H77</f>
        <v>0</v>
      </c>
      <c r="F27" s="21">
        <f>I71+I77</f>
        <v>0</v>
      </c>
      <c r="G27" s="21">
        <f>SUM(J71:BB71)+SUM(J77:BB77)</f>
        <v>0</v>
      </c>
      <c r="I27" s="469"/>
      <c r="J27" s="470"/>
      <c r="K27" s="470"/>
      <c r="L27" s="470"/>
      <c r="M27" s="470"/>
      <c r="N27" s="471"/>
      <c r="P27" s="469"/>
      <c r="Q27" s="470"/>
      <c r="R27" s="470"/>
      <c r="S27" s="470"/>
      <c r="T27" s="470"/>
      <c r="U27" s="471"/>
    </row>
    <row r="28" spans="1:21" outlineLevel="1">
      <c r="A28" s="154"/>
      <c r="B28" s="248"/>
      <c r="C28" s="248"/>
      <c r="D28" s="248"/>
      <c r="E28" s="248"/>
      <c r="F28" s="248"/>
      <c r="G28" s="248"/>
      <c r="I28" s="469"/>
      <c r="J28" s="470"/>
      <c r="K28" s="470"/>
      <c r="L28" s="470"/>
      <c r="M28" s="470"/>
      <c r="N28" s="471"/>
      <c r="P28" s="469"/>
      <c r="Q28" s="470"/>
      <c r="R28" s="470"/>
      <c r="S28" s="470"/>
      <c r="T28" s="470"/>
      <c r="U28" s="471"/>
    </row>
    <row r="29" spans="1:21" ht="14" outlineLevel="1" thickBot="1">
      <c r="A29" s="154"/>
      <c r="B29" s="248"/>
      <c r="C29" s="248"/>
      <c r="D29" s="248"/>
      <c r="E29" s="248"/>
      <c r="F29" s="248"/>
      <c r="G29" s="248"/>
      <c r="I29" s="469"/>
      <c r="J29" s="470"/>
      <c r="K29" s="470"/>
      <c r="L29" s="470"/>
      <c r="M29" s="470"/>
      <c r="N29" s="471"/>
      <c r="P29" s="469"/>
      <c r="Q29" s="470"/>
      <c r="R29" s="470"/>
      <c r="S29" s="470"/>
      <c r="T29" s="470"/>
      <c r="U29" s="471"/>
    </row>
    <row r="30" spans="1:21" ht="14" outlineLevel="1" thickBot="1">
      <c r="A30" s="308"/>
      <c r="B30" s="309" t="s">
        <v>376</v>
      </c>
      <c r="C30" s="310" t="s">
        <v>377</v>
      </c>
      <c r="D30" s="416" t="s">
        <v>330</v>
      </c>
      <c r="E30" s="417"/>
      <c r="F30" s="417"/>
      <c r="G30" s="418"/>
      <c r="I30" s="469"/>
      <c r="J30" s="470"/>
      <c r="K30" s="470"/>
      <c r="L30" s="470"/>
      <c r="M30" s="470"/>
      <c r="N30" s="471"/>
      <c r="P30" s="469"/>
      <c r="Q30" s="470"/>
      <c r="R30" s="470"/>
      <c r="S30" s="470"/>
      <c r="T30" s="470"/>
      <c r="U30" s="471"/>
    </row>
    <row r="31" spans="1:21" outlineLevel="1">
      <c r="A31" s="436" t="s">
        <v>378</v>
      </c>
      <c r="B31" s="311"/>
      <c r="C31" s="307"/>
      <c r="D31" s="438"/>
      <c r="E31" s="438"/>
      <c r="F31" s="438"/>
      <c r="G31" s="439"/>
      <c r="I31" s="469"/>
      <c r="J31" s="470"/>
      <c r="K31" s="470"/>
      <c r="L31" s="470"/>
      <c r="M31" s="470"/>
      <c r="N31" s="471"/>
      <c r="P31" s="469"/>
      <c r="Q31" s="470"/>
      <c r="R31" s="470"/>
      <c r="S31" s="470"/>
      <c r="T31" s="470"/>
      <c r="U31" s="471"/>
    </row>
    <row r="32" spans="1:21" outlineLevel="1">
      <c r="A32" s="436"/>
      <c r="B32" s="312"/>
      <c r="C32" s="252"/>
      <c r="D32" s="421"/>
      <c r="E32" s="421"/>
      <c r="F32" s="421"/>
      <c r="G32" s="422"/>
      <c r="I32" s="469"/>
      <c r="J32" s="470"/>
      <c r="K32" s="470"/>
      <c r="L32" s="470"/>
      <c r="M32" s="470"/>
      <c r="N32" s="471"/>
      <c r="P32" s="469"/>
      <c r="Q32" s="470"/>
      <c r="R32" s="470"/>
      <c r="S32" s="470"/>
      <c r="T32" s="470"/>
      <c r="U32" s="471"/>
    </row>
    <row r="33" spans="1:21" outlineLevel="1">
      <c r="A33" s="436"/>
      <c r="B33" s="312"/>
      <c r="C33" s="252"/>
      <c r="D33" s="421"/>
      <c r="E33" s="421"/>
      <c r="F33" s="421"/>
      <c r="G33" s="422"/>
      <c r="I33" s="469"/>
      <c r="J33" s="470"/>
      <c r="K33" s="470"/>
      <c r="L33" s="470"/>
      <c r="M33" s="470"/>
      <c r="N33" s="471"/>
      <c r="P33" s="469"/>
      <c r="Q33" s="470"/>
      <c r="R33" s="470"/>
      <c r="S33" s="470"/>
      <c r="T33" s="470"/>
      <c r="U33" s="471"/>
    </row>
    <row r="34" spans="1:21" outlineLevel="1">
      <c r="A34" s="436"/>
      <c r="B34" s="312"/>
      <c r="C34" s="252"/>
      <c r="D34" s="421"/>
      <c r="E34" s="421"/>
      <c r="F34" s="421"/>
      <c r="G34" s="422"/>
      <c r="I34" s="469"/>
      <c r="J34" s="470"/>
      <c r="K34" s="470"/>
      <c r="L34" s="470"/>
      <c r="M34" s="470"/>
      <c r="N34" s="471"/>
      <c r="P34" s="469"/>
      <c r="Q34" s="470"/>
      <c r="R34" s="470"/>
      <c r="S34" s="470"/>
      <c r="T34" s="470"/>
      <c r="U34" s="471"/>
    </row>
    <row r="35" spans="1:21" outlineLevel="1">
      <c r="A35" s="436"/>
      <c r="B35" s="312"/>
      <c r="C35" s="252"/>
      <c r="D35" s="421"/>
      <c r="E35" s="421"/>
      <c r="F35" s="421"/>
      <c r="G35" s="422"/>
      <c r="I35" s="469"/>
      <c r="J35" s="470"/>
      <c r="K35" s="470"/>
      <c r="L35" s="470"/>
      <c r="M35" s="470"/>
      <c r="N35" s="471"/>
      <c r="P35" s="469"/>
      <c r="Q35" s="470"/>
      <c r="R35" s="470"/>
      <c r="S35" s="470"/>
      <c r="T35" s="470"/>
      <c r="U35" s="471"/>
    </row>
    <row r="36" spans="1:21" outlineLevel="1">
      <c r="A36" s="436"/>
      <c r="B36" s="312"/>
      <c r="C36" s="252"/>
      <c r="D36" s="421"/>
      <c r="E36" s="421"/>
      <c r="F36" s="421"/>
      <c r="G36" s="422"/>
      <c r="I36" s="469"/>
      <c r="J36" s="470"/>
      <c r="K36" s="470"/>
      <c r="L36" s="470"/>
      <c r="M36" s="470"/>
      <c r="N36" s="471"/>
      <c r="P36" s="469"/>
      <c r="Q36" s="470"/>
      <c r="R36" s="470"/>
      <c r="S36" s="470"/>
      <c r="T36" s="470"/>
      <c r="U36" s="471"/>
    </row>
    <row r="37" spans="1:21" outlineLevel="1">
      <c r="A37" s="436"/>
      <c r="B37" s="312"/>
      <c r="C37" s="252"/>
      <c r="D37" s="421"/>
      <c r="E37" s="421"/>
      <c r="F37" s="421"/>
      <c r="G37" s="422"/>
      <c r="I37" s="469"/>
      <c r="J37" s="470"/>
      <c r="K37" s="470"/>
      <c r="L37" s="470"/>
      <c r="M37" s="470"/>
      <c r="N37" s="471"/>
      <c r="P37" s="469"/>
      <c r="Q37" s="470"/>
      <c r="R37" s="470"/>
      <c r="S37" s="470"/>
      <c r="T37" s="470"/>
      <c r="U37" s="471"/>
    </row>
    <row r="38" spans="1:21" outlineLevel="1">
      <c r="A38" s="436"/>
      <c r="B38" s="312"/>
      <c r="C38" s="252"/>
      <c r="D38" s="421"/>
      <c r="E38" s="421"/>
      <c r="F38" s="421"/>
      <c r="G38" s="422"/>
      <c r="I38" s="469"/>
      <c r="J38" s="470"/>
      <c r="K38" s="470"/>
      <c r="L38" s="470"/>
      <c r="M38" s="470"/>
      <c r="N38" s="471"/>
      <c r="P38" s="469"/>
      <c r="Q38" s="470"/>
      <c r="R38" s="470"/>
      <c r="S38" s="470"/>
      <c r="T38" s="470"/>
      <c r="U38" s="471"/>
    </row>
    <row r="39" spans="1:21" outlineLevel="1">
      <c r="A39" s="436"/>
      <c r="B39" s="312"/>
      <c r="C39" s="252"/>
      <c r="D39" s="421"/>
      <c r="E39" s="421"/>
      <c r="F39" s="421"/>
      <c r="G39" s="422"/>
      <c r="I39" s="469"/>
      <c r="J39" s="470"/>
      <c r="K39" s="470"/>
      <c r="L39" s="470"/>
      <c r="M39" s="470"/>
      <c r="N39" s="471"/>
      <c r="P39" s="469"/>
      <c r="Q39" s="470"/>
      <c r="R39" s="470"/>
      <c r="S39" s="470"/>
      <c r="T39" s="470"/>
      <c r="U39" s="471"/>
    </row>
    <row r="40" spans="1:21" ht="14" outlineLevel="1" thickBot="1">
      <c r="A40" s="437"/>
      <c r="B40" s="313"/>
      <c r="C40" s="314"/>
      <c r="D40" s="419"/>
      <c r="E40" s="419"/>
      <c r="F40" s="419"/>
      <c r="G40" s="420"/>
      <c r="I40" s="469"/>
      <c r="J40" s="470"/>
      <c r="K40" s="470"/>
      <c r="L40" s="470"/>
      <c r="M40" s="470"/>
      <c r="N40" s="471"/>
      <c r="P40" s="469"/>
      <c r="Q40" s="470"/>
      <c r="R40" s="470"/>
      <c r="S40" s="470"/>
      <c r="T40" s="470"/>
      <c r="U40" s="471"/>
    </row>
    <row r="41" spans="1:21" outlineLevel="1">
      <c r="A41" s="154"/>
      <c r="B41" s="248"/>
      <c r="C41" s="248"/>
      <c r="D41" s="248"/>
      <c r="E41" s="248"/>
      <c r="F41" s="248"/>
      <c r="G41" s="248"/>
      <c r="I41" s="469"/>
      <c r="J41" s="470"/>
      <c r="K41" s="470"/>
      <c r="L41" s="470"/>
      <c r="M41" s="470"/>
      <c r="N41" s="471"/>
      <c r="P41" s="469"/>
      <c r="Q41" s="470"/>
      <c r="R41" s="470"/>
      <c r="S41" s="470"/>
      <c r="T41" s="470"/>
      <c r="U41" s="471"/>
    </row>
    <row r="42" spans="1:21" outlineLevel="1">
      <c r="A42" s="154"/>
      <c r="B42" s="248"/>
      <c r="C42" s="248"/>
      <c r="D42" s="248"/>
      <c r="E42" s="248"/>
      <c r="F42" s="248"/>
      <c r="G42" s="248"/>
      <c r="I42" s="469"/>
      <c r="J42" s="470"/>
      <c r="K42" s="470"/>
      <c r="L42" s="470"/>
      <c r="M42" s="470"/>
      <c r="N42" s="471"/>
      <c r="P42" s="469"/>
      <c r="Q42" s="470"/>
      <c r="R42" s="470"/>
      <c r="S42" s="470"/>
      <c r="T42" s="470"/>
      <c r="U42" s="471"/>
    </row>
    <row r="43" spans="1:21" outlineLevel="1">
      <c r="A43" s="154"/>
      <c r="B43" s="248"/>
      <c r="C43" s="248"/>
      <c r="D43" s="248"/>
      <c r="E43" s="248"/>
      <c r="F43" s="248"/>
      <c r="G43" s="248"/>
      <c r="I43" s="469"/>
      <c r="J43" s="470"/>
      <c r="K43" s="470"/>
      <c r="L43" s="470"/>
      <c r="M43" s="470"/>
      <c r="N43" s="471"/>
      <c r="P43" s="469"/>
      <c r="Q43" s="470"/>
      <c r="R43" s="470"/>
      <c r="S43" s="470"/>
      <c r="T43" s="470"/>
      <c r="U43" s="471"/>
    </row>
    <row r="44" spans="1:21" outlineLevel="1">
      <c r="A44" s="154"/>
      <c r="B44" s="248"/>
      <c r="C44" s="248"/>
      <c r="D44" s="248"/>
      <c r="E44" s="248"/>
      <c r="F44" s="248"/>
      <c r="G44" s="248"/>
      <c r="I44" s="469"/>
      <c r="J44" s="470"/>
      <c r="K44" s="470"/>
      <c r="L44" s="470"/>
      <c r="M44" s="470"/>
      <c r="N44" s="471"/>
      <c r="P44" s="469"/>
      <c r="Q44" s="470"/>
      <c r="R44" s="470"/>
      <c r="S44" s="470"/>
      <c r="T44" s="470"/>
      <c r="U44" s="471"/>
    </row>
    <row r="45" spans="1:21" outlineLevel="1">
      <c r="A45" s="154"/>
      <c r="B45" s="248"/>
      <c r="C45" s="248"/>
      <c r="D45" s="248"/>
      <c r="E45" s="248"/>
      <c r="F45" s="248"/>
      <c r="G45" s="248"/>
      <c r="I45" s="472"/>
      <c r="J45" s="473"/>
      <c r="K45" s="473"/>
      <c r="L45" s="473"/>
      <c r="M45" s="473"/>
      <c r="N45" s="474"/>
      <c r="P45" s="472"/>
      <c r="Q45" s="473"/>
      <c r="R45" s="473"/>
      <c r="S45" s="473"/>
      <c r="T45" s="473"/>
      <c r="U45" s="474"/>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3" t="s">
        <v>277</v>
      </c>
      <c r="F51" s="411"/>
      <c r="G51" s="411"/>
      <c r="H51" s="411"/>
      <c r="I51" s="411"/>
      <c r="J51" s="411" t="s">
        <v>278</v>
      </c>
      <c r="K51" s="411"/>
      <c r="L51" s="411"/>
      <c r="M51" s="411"/>
      <c r="N51" s="411"/>
      <c r="O51" s="411" t="s">
        <v>279</v>
      </c>
      <c r="P51" s="411"/>
      <c r="Q51" s="411"/>
      <c r="R51" s="411"/>
      <c r="S51" s="411"/>
      <c r="T51" s="411" t="s">
        <v>280</v>
      </c>
      <c r="U51" s="411"/>
      <c r="V51" s="411"/>
      <c r="W51" s="411"/>
      <c r="X51" s="411"/>
      <c r="Y51" s="411" t="s">
        <v>383</v>
      </c>
      <c r="Z51" s="411"/>
      <c r="AA51" s="411"/>
      <c r="AB51" s="411"/>
      <c r="AC51" s="411"/>
      <c r="AD51" s="411" t="s">
        <v>384</v>
      </c>
      <c r="AE51" s="411"/>
      <c r="AF51" s="411"/>
      <c r="AG51" s="411"/>
      <c r="AH51" s="411"/>
      <c r="AI51" s="411" t="s">
        <v>385</v>
      </c>
      <c r="AJ51" s="411"/>
      <c r="AK51" s="411"/>
      <c r="AL51" s="411"/>
      <c r="AM51" s="411"/>
      <c r="AN51" s="411" t="s">
        <v>386</v>
      </c>
      <c r="AO51" s="411"/>
      <c r="AP51" s="411"/>
      <c r="AQ51" s="411"/>
      <c r="AR51" s="411"/>
      <c r="AS51" s="411" t="s">
        <v>387</v>
      </c>
      <c r="AT51" s="411"/>
      <c r="AU51" s="411"/>
      <c r="AV51" s="411"/>
      <c r="AW51" s="411"/>
      <c r="AX51" s="411" t="s">
        <v>388</v>
      </c>
      <c r="AY51" s="411"/>
      <c r="AZ51" s="411"/>
      <c r="BA51" s="411"/>
      <c r="BB51" s="41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1"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2"/>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2"/>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2"/>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2"/>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2"/>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2"/>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2"/>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2"/>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2"/>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3"/>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4"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5"/>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5"/>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5"/>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5"/>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6"/>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4"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5"/>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6"/>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7" t="s">
        <v>472</v>
      </c>
      <c r="B143" s="135" t="s">
        <v>289</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8"/>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8"/>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8"/>
      <c r="B146" s="135" t="s">
        <v>292</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8"/>
      <c r="B147" s="135" t="s">
        <v>292</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8"/>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8"/>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8"/>
      <c r="B150" s="135" t="s">
        <v>295</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8"/>
      <c r="B151" s="135" t="s">
        <v>295</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8"/>
      <c r="B152" s="135" t="s">
        <v>295</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8"/>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9"/>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7" t="s">
        <v>479</v>
      </c>
      <c r="B158" s="135" t="s">
        <v>289</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8"/>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8"/>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8"/>
      <c r="B161" s="135" t="s">
        <v>292</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8"/>
      <c r="B162" s="135" t="s">
        <v>292</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8"/>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8"/>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8"/>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8"/>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8"/>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8"/>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9"/>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7" t="s">
        <v>484</v>
      </c>
      <c r="B172" s="135" t="s">
        <v>289</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8"/>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9"/>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7" t="s">
        <v>485</v>
      </c>
      <c r="B176" s="135" t="s">
        <v>289</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8"/>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9"/>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4"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5"/>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7"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8"/>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8"/>
      <c r="B192" s="150" t="s">
        <v>564</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8"/>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8"/>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8"/>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8"/>
      <c r="B196" s="150" t="s">
        <v>292</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8"/>
      <c r="B197" s="150" t="s">
        <v>295</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9"/>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7"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8"/>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9"/>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7"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8"/>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9"/>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493</v>
      </c>
      <c r="B210" s="150" t="s">
        <v>566</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564</v>
      </c>
      <c r="C212" s="19"/>
      <c r="D212" s="135" t="s">
        <v>391</v>
      </c>
      <c r="E212" s="21">
        <f>E192-Baseline!E192</f>
        <v>3.5076575656736999</v>
      </c>
      <c r="F212" s="21">
        <f>F77*F186-Baseline!F77*Baseline!F186</f>
        <v>3.4281684152957497</v>
      </c>
      <c r="G212" s="21">
        <f>G77*G186-Baseline!G77*Baseline!G186</f>
        <v>3.3506095888096232</v>
      </c>
      <c r="H212" s="21">
        <f>H77*H186-Baseline!H77*Baseline!H186</f>
        <v>3.2749343835980045</v>
      </c>
      <c r="I212" s="21">
        <f>I77*I186-Baseline!I77*Baseline!I186</f>
        <v>3.2010972326007399</v>
      </c>
      <c r="J212" s="21">
        <f>J77*J186-Baseline!J77*Baseline!J186</f>
        <v>3.1290536733920389</v>
      </c>
      <c r="K212" s="21">
        <f>K77*K186-Baseline!K77*Baseline!K186</f>
        <v>3.0587603218219721</v>
      </c>
      <c r="L212" s="21">
        <f>L77*L186-Baseline!L77*Baseline!L186</f>
        <v>2.990174846985135</v>
      </c>
      <c r="M212" s="21">
        <f>M77*M186-Baseline!M77*Baseline!M186</f>
        <v>2.9232559450329472</v>
      </c>
      <c r="N212" s="21">
        <f>N77*N186-Baseline!N77*Baseline!N186</f>
        <v>2.8579633127470965</v>
      </c>
      <c r="O212" s="21">
        <f>O77*O186-Baseline!O77*Baseline!O186</f>
        <v>2.7942576258547178</v>
      </c>
      <c r="P212" s="21">
        <f>P77*P186-Baseline!P77*Baseline!P186</f>
        <v>2.7321005133930187</v>
      </c>
      <c r="Q212" s="21">
        <f>Q77*Q186-Baseline!Q77*Baseline!Q186</f>
        <v>2.6714545340787743</v>
      </c>
      <c r="R212" s="21">
        <f>R77*R186-Baseline!R77*Baseline!R186</f>
        <v>2.6122831558001387</v>
      </c>
      <c r="S212" s="21">
        <f>S77*S186-Baseline!S77*Baseline!S186</f>
        <v>2.5545507320382335</v>
      </c>
      <c r="T212" s="21">
        <f>T77*T186-Baseline!T77*Baseline!T186</f>
        <v>2.4982224795850909</v>
      </c>
      <c r="U212" s="21">
        <f>U77*U186-Baseline!U77*Baseline!U186</f>
        <v>2.4432644595510133</v>
      </c>
      <c r="V212" s="21">
        <f>V77*V186-Baseline!V77*Baseline!V186</f>
        <v>2.389643555136638</v>
      </c>
      <c r="W212" s="21">
        <f>W77*W186-Baseline!W77*Baseline!W186</f>
        <v>2.3373274530488648</v>
      </c>
      <c r="X212" s="21">
        <f>X77*X186-Baseline!X77*Baseline!X186</f>
        <v>2.2862846227490019</v>
      </c>
      <c r="Y212" s="21">
        <f>Y77*Y186-Baseline!Y77*Baseline!Y186</f>
        <v>2.2364842974995711</v>
      </c>
      <c r="Z212" s="21">
        <f>Z77*Z186-Baseline!Z77*Baseline!Z186</f>
        <v>2.1878964572633861</v>
      </c>
      <c r="AA212" s="21">
        <f>AA77*AA186-Baseline!AA77*Baseline!AA186</f>
        <v>2.1404918081638398</v>
      </c>
      <c r="AB212" s="21">
        <f>AB77*AB186-Baseline!AB77*Baseline!AB186</f>
        <v>2.0942417675395646</v>
      </c>
      <c r="AC212" s="21">
        <f>AC77*AC186-Baseline!AC77*Baseline!AC186</f>
        <v>2.0491184445205737</v>
      </c>
      <c r="AD212" s="21">
        <f>AD77*AD186-Baseline!AD77*Baseline!AD186</f>
        <v>2.0050946241921714</v>
      </c>
      <c r="AE212" s="21">
        <f>AE77*AE186-Baseline!AE77*Baseline!AE186</f>
        <v>1.9621437506287291</v>
      </c>
      <c r="AF212" s="21">
        <f>AF77*AF186-Baseline!AF77*Baseline!AF186</f>
        <v>1.9202399117846292</v>
      </c>
      <c r="AG212" s="21">
        <f>AG77*AG186-Baseline!AG77*Baseline!AG186</f>
        <v>1.8793578230179375</v>
      </c>
      <c r="AH212" s="21">
        <f>AH77*AH186-Baseline!AH77*Baseline!AH186</f>
        <v>1.8394728121098434</v>
      </c>
      <c r="AI212" s="21">
        <f>AI77*AI186-Baseline!AI77*Baseline!AI186</f>
        <v>1.8005608047078274</v>
      </c>
      <c r="AJ212" s="21">
        <f>AJ77*AJ186-Baseline!AJ77*Baseline!AJ186</f>
        <v>1.771154611586631</v>
      </c>
      <c r="AK212" s="21">
        <f>AK77*AK186-Baseline!AK77*Baseline!AK186</f>
        <v>1.7423560986235735</v>
      </c>
      <c r="AL212" s="21">
        <f>AL77*AL186-Baseline!AL77*Baseline!AL186</f>
        <v>1.7141537054705251</v>
      </c>
      <c r="AM212" s="21">
        <f>AM77*AM186-Baseline!AM77*Baseline!AM186</f>
        <v>1.6865360992113851</v>
      </c>
      <c r="AN212" s="21">
        <f>AN77*AN186-Baseline!AN77*Baseline!AN186</f>
        <v>1.6594921701629344</v>
      </c>
      <c r="AO212" s="21">
        <f>AO77*AO186-Baseline!AO77*Baseline!AO186</f>
        <v>1.6330110265948903</v>
      </c>
      <c r="AP212" s="21">
        <f>AP77*AP186-Baseline!AP77*Baseline!AP186</f>
        <v>1.6070819916319043</v>
      </c>
      <c r="AQ212" s="21">
        <f>AQ77*AQ186-Baseline!AQ77*Baseline!AQ186</f>
        <v>1.5816945981049313</v>
      </c>
      <c r="AR212" s="21">
        <f>AR77*AR186-Baseline!AR77*Baseline!AR186</f>
        <v>1.5568385850310134</v>
      </c>
      <c r="AS212" s="21">
        <f>AS77*AS186-Baseline!AS77*Baseline!AS186</f>
        <v>1.5325038936122546</v>
      </c>
      <c r="AT212" s="21">
        <f>AT77*AT186-Baseline!AT77*Baseline!AT186</f>
        <v>1.5086806624534119</v>
      </c>
      <c r="AU212" s="21">
        <f>AU77*AU186-Baseline!AU77*Baseline!AU186</f>
        <v>1.4853592251584375</v>
      </c>
      <c r="AV212" s="21">
        <f>AV77*AV186-Baseline!AV77*Baseline!AV186</f>
        <v>1.4625301052764168</v>
      </c>
      <c r="AW212" s="21">
        <f>AW77*AW186-Baseline!AW77*Baseline!AW186</f>
        <v>1.4401840126479695</v>
      </c>
      <c r="AX212" s="21">
        <f>AX77*AX186-Baseline!AX77*Baseline!AX186</f>
        <v>1.4183118408849908</v>
      </c>
      <c r="AY212" s="21">
        <f>AY77*AY186-Baseline!AY77*Baseline!AY186</f>
        <v>1.3969046625789516</v>
      </c>
      <c r="AZ212" s="21">
        <f>AZ77*AZ186-Baseline!AZ77*Baseline!AZ186</f>
        <v>1.3759537262397479</v>
      </c>
      <c r="BA212" s="21">
        <f>BA77*BA186-Baseline!BA77*Baseline!BA186</f>
        <v>1.3554504532138176</v>
      </c>
      <c r="BB212" s="21">
        <f>BB77*BB186-Baseline!BB77*Baseline!BB186</f>
        <v>1.3352527022390714</v>
      </c>
    </row>
    <row r="213" spans="1:54" outlineLevel="2">
      <c r="A213" s="478"/>
      <c r="B213" s="150" t="s">
        <v>496</v>
      </c>
      <c r="C213" s="19"/>
      <c r="D213" s="135" t="s">
        <v>391</v>
      </c>
      <c r="E213" s="21">
        <f>E193-Baseline!E193</f>
        <v>20.914748955515304</v>
      </c>
      <c r="F213" s="21">
        <f>F193-Baseline!F193</f>
        <v>20.804502249410884</v>
      </c>
      <c r="G213" s="21">
        <f>G193-Baseline!G193</f>
        <v>20.618210641089316</v>
      </c>
      <c r="H213" s="21">
        <f>H193-Baseline!H193</f>
        <v>20.430504009645599</v>
      </c>
      <c r="I213" s="21">
        <f>I193-Baseline!I193</f>
        <v>20.309498591658485</v>
      </c>
      <c r="J213" s="21">
        <f>J193-Baseline!J193</f>
        <v>20.184395328791844</v>
      </c>
      <c r="K213" s="21">
        <f>K193-Baseline!K193</f>
        <v>19.990576173507225</v>
      </c>
      <c r="L213" s="21">
        <f>L193-Baseline!L193</f>
        <v>19.859580417978989</v>
      </c>
      <c r="M213" s="21">
        <f>M193-Baseline!M193</f>
        <v>19.725276915486685</v>
      </c>
      <c r="N213" s="21">
        <f>N193-Baseline!N193</f>
        <v>19.527276171183651</v>
      </c>
      <c r="O213" s="21">
        <f>O193-Baseline!O193</f>
        <v>19.388461328141272</v>
      </c>
      <c r="P213" s="21">
        <f>P193-Baseline!P193</f>
        <v>19.247038004644576</v>
      </c>
      <c r="Q213" s="21">
        <f>Q193-Baseline!Q193</f>
        <v>19.103231355661119</v>
      </c>
      <c r="R213" s="21">
        <f>R193-Baseline!R193</f>
        <v>19.012687821238341</v>
      </c>
      <c r="S213" s="21">
        <f>S193-Baseline!S193</f>
        <v>18.863528091994315</v>
      </c>
      <c r="T213" s="21">
        <f>T193-Baseline!T193</f>
        <v>18.712635777042546</v>
      </c>
      <c r="U213" s="21">
        <f>U193-Baseline!U193</f>
        <v>18.560199991442349</v>
      </c>
      <c r="V213" s="21">
        <f>V193-Baseline!V193</f>
        <v>18.457108120326602</v>
      </c>
      <c r="W213" s="21">
        <f>W193-Baseline!W193</f>
        <v>18.301010639733978</v>
      </c>
      <c r="X213" s="21">
        <f>X193-Baseline!X193</f>
        <v>18.192429907365291</v>
      </c>
      <c r="Y213" s="21">
        <f>Y193-Baseline!Y193</f>
        <v>18.033440745692982</v>
      </c>
      <c r="Z213" s="21">
        <f>Z193-Baseline!Z193</f>
        <v>17.920215046138409</v>
      </c>
      <c r="AA213" s="21">
        <f>AA193-Baseline!AA193</f>
        <v>17.804459101359456</v>
      </c>
      <c r="AB213" s="21">
        <f>AB193-Baseline!AB193</f>
        <v>17.686383438592269</v>
      </c>
      <c r="AC213" s="21">
        <f>AC193-Baseline!AC193</f>
        <v>17.556251521012605</v>
      </c>
      <c r="AD213" s="21">
        <f>AD193-Baseline!AD193</f>
        <v>17.426879976267511</v>
      </c>
      <c r="AE213" s="21">
        <f>AE193-Baseline!AE193</f>
        <v>17.300172694798707</v>
      </c>
      <c r="AF213" s="21">
        <f>AF193-Baseline!AF193</f>
        <v>17.170703885804745</v>
      </c>
      <c r="AG213" s="21">
        <f>AG193-Baseline!AG193</f>
        <v>17.039194601275529</v>
      </c>
      <c r="AH213" s="21">
        <f>AH193-Baseline!AH193</f>
        <v>16.906443846965534</v>
      </c>
      <c r="AI213" s="21">
        <f>AI193-Baseline!AI193</f>
        <v>16.773445703915787</v>
      </c>
      <c r="AJ213" s="21">
        <f>AJ193-Baseline!AJ193</f>
        <v>16.720560292464132</v>
      </c>
      <c r="AK213" s="21">
        <f>AK193-Baseline!AK193</f>
        <v>16.665892275349361</v>
      </c>
      <c r="AL213" s="21">
        <f>AL193-Baseline!AL193</f>
        <v>16.60979760883631</v>
      </c>
      <c r="AM213" s="21">
        <f>AM193-Baseline!AM193</f>
        <v>16.552474498742328</v>
      </c>
      <c r="AN213" s="21">
        <f>AN193-Baseline!AN193</f>
        <v>16.494006179169965</v>
      </c>
      <c r="AO213" s="21">
        <f>AO193-Baseline!AO193</f>
        <v>16.43442667806859</v>
      </c>
      <c r="AP213" s="21">
        <f>AP193-Baseline!AP193</f>
        <v>16.373850038244147</v>
      </c>
      <c r="AQ213" s="21">
        <f>AQ193-Baseline!AQ193</f>
        <v>16.312404930032574</v>
      </c>
      <c r="AR213" s="21">
        <f>AR193-Baseline!AR193</f>
        <v>16.250182454207842</v>
      </c>
      <c r="AS213" s="21">
        <f>AS193-Baseline!AS193</f>
        <v>16.18726567963683</v>
      </c>
      <c r="AT213" s="21">
        <f>AT193-Baseline!AT193</f>
        <v>16.12374257371108</v>
      </c>
      <c r="AU213" s="21">
        <f>AU193-Baseline!AU193</f>
        <v>16.059704614343286</v>
      </c>
      <c r="AV213" s="21">
        <f>AV193-Baseline!AV193</f>
        <v>15.995236865668575</v>
      </c>
      <c r="AW213" s="21">
        <f>AW193-Baseline!AW193</f>
        <v>15.930418885618181</v>
      </c>
      <c r="AX213" s="21">
        <f>AX193-Baseline!AX193</f>
        <v>15.865328999234862</v>
      </c>
      <c r="AY213" s="21">
        <f>AY193-Baseline!AY193</f>
        <v>15.800044061939994</v>
      </c>
      <c r="AZ213" s="21">
        <f>AZ193-Baseline!AZ193</f>
        <v>15.734638284384667</v>
      </c>
      <c r="BA213" s="21">
        <f>BA193-Baseline!BA193</f>
        <v>15.669182948584954</v>
      </c>
      <c r="BB213" s="21">
        <f>BB193-Baseline!BB193</f>
        <v>15.602184449279937</v>
      </c>
    </row>
    <row r="214" spans="1:54" outlineLevel="2">
      <c r="A214" s="478"/>
      <c r="B214" s="150" t="s">
        <v>497</v>
      </c>
      <c r="C214" s="19"/>
      <c r="D214" s="135" t="s">
        <v>391</v>
      </c>
      <c r="E214" s="21">
        <f>E194-Baseline!E194</f>
        <v>10.473924690754705</v>
      </c>
      <c r="F214" s="21">
        <f>F194-Baseline!F194</f>
        <v>10.392455579421863</v>
      </c>
      <c r="G214" s="21">
        <f>G194-Baseline!G194</f>
        <v>10.312017088238941</v>
      </c>
      <c r="H214" s="21">
        <f>H194-Baseline!H194</f>
        <v>10.232604048827254</v>
      </c>
      <c r="I214" s="21">
        <f>I194-Baseline!I194</f>
        <v>10.154211426947811</v>
      </c>
      <c r="J214" s="21">
        <f>J194-Baseline!J194</f>
        <v>10.076834325170617</v>
      </c>
      <c r="K214" s="21">
        <f>K194-Baseline!K194</f>
        <v>10.000467963072063</v>
      </c>
      <c r="L214" s="21">
        <f>L194-Baseline!L194</f>
        <v>9.9251077069666813</v>
      </c>
      <c r="M214" s="21">
        <f>M194-Baseline!M194</f>
        <v>9.8507490532854494</v>
      </c>
      <c r="N214" s="21">
        <f>N194-Baseline!N194</f>
        <v>9.7773876227993597</v>
      </c>
      <c r="O214" s="21">
        <f>O194-Baseline!O194</f>
        <v>9.7050191747487116</v>
      </c>
      <c r="P214" s="21">
        <f>P194-Baseline!P194</f>
        <v>9.6336396050675841</v>
      </c>
      <c r="Q214" s="21">
        <f>Q194-Baseline!Q194</f>
        <v>9.5632449371424482</v>
      </c>
      <c r="R214" s="21">
        <f>R194-Baseline!R194</f>
        <v>9.4938313281805531</v>
      </c>
      <c r="S214" s="21">
        <f>S194-Baseline!S194</f>
        <v>9.4232743579832867</v>
      </c>
      <c r="T214" s="21">
        <f>T194-Baseline!T194</f>
        <v>9.3537219953514512</v>
      </c>
      <c r="U214" s="21">
        <f>U194-Baseline!U194</f>
        <v>9.2851701342863233</v>
      </c>
      <c r="V214" s="21">
        <f>V194-Baseline!V194</f>
        <v>9.2176148161358942</v>
      </c>
      <c r="W214" s="21">
        <f>W194-Baseline!W194</f>
        <v>9.1510522026692129</v>
      </c>
      <c r="X214" s="21">
        <f>X194-Baseline!X194</f>
        <v>9.0854786111261205</v>
      </c>
      <c r="Y214" s="21">
        <f>Y194-Baseline!Y194</f>
        <v>9.0208904873778746</v>
      </c>
      <c r="Z214" s="21">
        <f>Z194-Baseline!Z194</f>
        <v>8.9572844206732825</v>
      </c>
      <c r="AA214" s="21">
        <f>AA194-Baseline!AA194</f>
        <v>8.8946571325457668</v>
      </c>
      <c r="AB214" s="21">
        <f>AB194-Baseline!AB194</f>
        <v>8.8330055000521277</v>
      </c>
      <c r="AC214" s="21">
        <f>AC194-Baseline!AC194</f>
        <v>8.7666854345556207</v>
      </c>
      <c r="AD214" s="21">
        <f>AD194-Baseline!AD194</f>
        <v>8.7007062110271836</v>
      </c>
      <c r="AE214" s="21">
        <f>AE194-Baseline!AE194</f>
        <v>8.6345262248323795</v>
      </c>
      <c r="AF214" s="21">
        <f>AF194-Baseline!AF194</f>
        <v>8.5678002311446093</v>
      </c>
      <c r="AG214" s="21">
        <f>AG194-Baseline!AG194</f>
        <v>8.5003799068002319</v>
      </c>
      <c r="AH214" s="21">
        <f>AH194-Baseline!AH194</f>
        <v>8.4323595541314926</v>
      </c>
      <c r="AI214" s="21">
        <f>AI194-Baseline!AI194</f>
        <v>8.3641603270484204</v>
      </c>
      <c r="AJ214" s="21">
        <f>AJ194-Baseline!AJ194</f>
        <v>8.3359496006622535</v>
      </c>
      <c r="AK214" s="21">
        <f>AK194-Baseline!AK194</f>
        <v>8.3070039025227462</v>
      </c>
      <c r="AL214" s="21">
        <f>AL194-Baseline!AL194</f>
        <v>8.2773945205763404</v>
      </c>
      <c r="AM214" s="21">
        <f>AM194-Baseline!AM194</f>
        <v>8.2472029137855536</v>
      </c>
      <c r="AN214" s="21">
        <f>AN194-Baseline!AN194</f>
        <v>8.2164872606695916</v>
      </c>
      <c r="AO214" s="21">
        <f>AO194-Baseline!AO194</f>
        <v>8.1852771005447167</v>
      </c>
      <c r="AP214" s="21">
        <f>AP194-Baseline!AP194</f>
        <v>8.1536240211740907</v>
      </c>
      <c r="AQ214" s="21">
        <f>AQ194-Baseline!AQ194</f>
        <v>8.1215806416234599</v>
      </c>
      <c r="AR214" s="21">
        <f>AR194-Baseline!AR194</f>
        <v>8.0891940029503679</v>
      </c>
      <c r="AS214" s="21">
        <f>AS194-Baseline!AS194</f>
        <v>8.0565068420359847</v>
      </c>
      <c r="AT214" s="21">
        <f>AT194-Baseline!AT194</f>
        <v>8.0235613072272507</v>
      </c>
      <c r="AU214" s="21">
        <f>AU194-Baseline!AU194</f>
        <v>7.9904003303714815</v>
      </c>
      <c r="AV214" s="21">
        <f>AV194-Baseline!AV194</f>
        <v>7.9570647581148446</v>
      </c>
      <c r="AW214" s="21">
        <f>AW194-Baseline!AW194</f>
        <v>7.923593562238759</v>
      </c>
      <c r="AX214" s="21">
        <f>AX194-Baseline!AX194</f>
        <v>7.8900245409240979</v>
      </c>
      <c r="AY214" s="21">
        <f>AY194-Baseline!AY194</f>
        <v>7.8563945377606288</v>
      </c>
      <c r="AZ214" s="21">
        <f>AZ194-Baseline!AZ194</f>
        <v>7.8227392463114347</v>
      </c>
      <c r="BA214" s="21">
        <f>BA194-Baseline!BA194</f>
        <v>7.7890930705181534</v>
      </c>
      <c r="BB214" s="21">
        <f>BB194-Baseline!BB194</f>
        <v>7.7547126200724872</v>
      </c>
    </row>
    <row r="215" spans="1:54" outlineLevel="2">
      <c r="A215" s="478"/>
      <c r="B215" s="150" t="s">
        <v>498</v>
      </c>
      <c r="C215" s="19"/>
      <c r="D215" s="135" t="s">
        <v>391</v>
      </c>
      <c r="E215" s="21">
        <f>E195-Baseline!E195</f>
        <v>31.421774064821154</v>
      </c>
      <c r="F215" s="21">
        <f>F195-Baseline!F195</f>
        <v>31.177366730991277</v>
      </c>
      <c r="G215" s="21">
        <f>G195-Baseline!G195</f>
        <v>30.936051264716831</v>
      </c>
      <c r="H215" s="21">
        <f>H195-Baseline!H195</f>
        <v>30.697812146481763</v>
      </c>
      <c r="I215" s="21">
        <f>I195-Baseline!I195</f>
        <v>30.462634280843428</v>
      </c>
      <c r="J215" s="21">
        <f>J195-Baseline!J195</f>
        <v>30.230502968872255</v>
      </c>
      <c r="K215" s="21">
        <f>K195-Baseline!K195</f>
        <v>30.001403889216189</v>
      </c>
      <c r="L215" s="21">
        <f>L195-Baseline!L195</f>
        <v>29.77532312090004</v>
      </c>
      <c r="M215" s="21">
        <f>M195-Baseline!M195</f>
        <v>29.552247153653436</v>
      </c>
      <c r="N215" s="21">
        <f>N195-Baseline!N195</f>
        <v>29.332162862333703</v>
      </c>
      <c r="O215" s="21">
        <f>O195-Baseline!O195</f>
        <v>29.115057524246136</v>
      </c>
      <c r="P215" s="21">
        <f>P195-Baseline!P195</f>
        <v>28.900918821000044</v>
      </c>
      <c r="Q215" s="21">
        <f>Q195-Baseline!Q195</f>
        <v>28.689734811427346</v>
      </c>
      <c r="R215" s="21">
        <f>R195-Baseline!R195</f>
        <v>28.481493984541657</v>
      </c>
      <c r="S215" s="21">
        <f>S195-Baseline!S195</f>
        <v>28.269823068529302</v>
      </c>
      <c r="T215" s="21">
        <f>T195-Baseline!T195</f>
        <v>28.061165980753319</v>
      </c>
      <c r="U215" s="21">
        <f>U195-Baseline!U195</f>
        <v>27.855510408043379</v>
      </c>
      <c r="V215" s="21">
        <f>V195-Baseline!V195</f>
        <v>27.652844443337042</v>
      </c>
      <c r="W215" s="21">
        <f>W195-Baseline!W195</f>
        <v>27.453156608007642</v>
      </c>
      <c r="X215" s="21">
        <f>X195-Baseline!X195</f>
        <v>27.256435833378362</v>
      </c>
      <c r="Y215" s="21">
        <f>Y195-Baseline!Y195</f>
        <v>27.062671462133629</v>
      </c>
      <c r="Z215" s="21">
        <f>Z195-Baseline!Z195</f>
        <v>26.871853257377307</v>
      </c>
      <c r="AA215" s="21">
        <f>AA195-Baseline!AA195</f>
        <v>26.683971402179257</v>
      </c>
      <c r="AB215" s="21">
        <f>AB195-Baseline!AB195</f>
        <v>26.499016500156387</v>
      </c>
      <c r="AC215" s="21">
        <f>AC195-Baseline!AC195</f>
        <v>26.300056303915326</v>
      </c>
      <c r="AD215" s="21">
        <f>AD195-Baseline!AD195</f>
        <v>26.102118633602526</v>
      </c>
      <c r="AE215" s="21">
        <f>AE195-Baseline!AE195</f>
        <v>25.903578675338096</v>
      </c>
      <c r="AF215" s="21">
        <f>AF195-Baseline!AF195</f>
        <v>25.703400694656647</v>
      </c>
      <c r="AG215" s="21">
        <f>AG195-Baseline!AG195</f>
        <v>25.501139721275244</v>
      </c>
      <c r="AH215" s="21">
        <f>AH195-Baseline!AH195</f>
        <v>25.297078663462901</v>
      </c>
      <c r="AI215" s="21">
        <f>AI195-Baseline!AI195</f>
        <v>25.092480982351717</v>
      </c>
      <c r="AJ215" s="21">
        <f>AJ195-Baseline!AJ195</f>
        <v>25.007848803291751</v>
      </c>
      <c r="AK215" s="21">
        <f>AK195-Baseline!AK195</f>
        <v>24.921011708939432</v>
      </c>
      <c r="AL215" s="21">
        <f>AL195-Baseline!AL195</f>
        <v>24.832183563159038</v>
      </c>
      <c r="AM215" s="21">
        <f>AM195-Baseline!AM195</f>
        <v>24.741608742885539</v>
      </c>
      <c r="AN215" s="21">
        <f>AN195-Baseline!AN195</f>
        <v>24.649461783616086</v>
      </c>
      <c r="AO215" s="21">
        <f>AO195-Baseline!AO195</f>
        <v>24.555831303311415</v>
      </c>
      <c r="AP215" s="21">
        <f>AP195-Baseline!AP195</f>
        <v>24.460872065267875</v>
      </c>
      <c r="AQ215" s="21">
        <f>AQ195-Baseline!AQ195</f>
        <v>24.364741926684978</v>
      </c>
      <c r="AR215" s="21">
        <f>AR195-Baseline!AR195</f>
        <v>24.267582010733378</v>
      </c>
      <c r="AS215" s="21">
        <f>AS195-Baseline!AS195</f>
        <v>24.169520528053095</v>
      </c>
      <c r="AT215" s="21">
        <f>AT195-Baseline!AT195</f>
        <v>24.070683923687621</v>
      </c>
      <c r="AU215" s="21">
        <f>AU195-Baseline!AU195</f>
        <v>23.971200993179412</v>
      </c>
      <c r="AV215" s="21">
        <f>AV195-Baseline!AV195</f>
        <v>23.871194276466653</v>
      </c>
      <c r="AW215" s="21">
        <f>AW195-Baseline!AW195</f>
        <v>23.770780688893311</v>
      </c>
      <c r="AX215" s="21">
        <f>AX195-Baseline!AX195</f>
        <v>23.670073625002122</v>
      </c>
      <c r="AY215" s="21">
        <f>AY195-Baseline!AY195</f>
        <v>23.569183615562743</v>
      </c>
      <c r="AZ215" s="21">
        <f>AZ195-Baseline!AZ195</f>
        <v>23.46821774126439</v>
      </c>
      <c r="BA215" s="21">
        <f>BA195-Baseline!BA195</f>
        <v>23.367279213932008</v>
      </c>
      <c r="BB215" s="21">
        <f>BB195-Baseline!BB195</f>
        <v>23.264137862640517</v>
      </c>
    </row>
    <row r="216" spans="1:54" outlineLevel="2">
      <c r="A216" s="478"/>
      <c r="B216" s="150" t="s">
        <v>292</v>
      </c>
      <c r="C216" s="19"/>
      <c r="D216" s="135" t="s">
        <v>391</v>
      </c>
      <c r="E216" s="21">
        <f>E196-Baseline!E196</f>
        <v>0.79657749171158598</v>
      </c>
      <c r="F216" s="21">
        <f>F196-Baseline!F196</f>
        <v>0.80743220705672325</v>
      </c>
      <c r="G216" s="21">
        <f>G196-Baseline!G196</f>
        <v>0.818555189563687</v>
      </c>
      <c r="H216" s="21">
        <f>H196-Baseline!H196</f>
        <v>0.82995199773734962</v>
      </c>
      <c r="I216" s="21">
        <f>I196-Baseline!I196</f>
        <v>0.84162825374384864</v>
      </c>
      <c r="J216" s="21">
        <f>J196-Baseline!J196</f>
        <v>0.85358974022397138</v>
      </c>
      <c r="K216" s="21">
        <f>K196-Baseline!K196</f>
        <v>0.86584238472179886</v>
      </c>
      <c r="L216" s="21">
        <f>L196-Baseline!L196</f>
        <v>0.87839218488706372</v>
      </c>
      <c r="M216" s="21">
        <f>M196-Baseline!M196</f>
        <v>0.89124535674811911</v>
      </c>
      <c r="N216" s="21">
        <f>N196-Baseline!N196</f>
        <v>0.90440819559501717</v>
      </c>
      <c r="O216" s="21">
        <f>O196-Baseline!O196</f>
        <v>0.9178871403349671</v>
      </c>
      <c r="P216" s="21">
        <f>P196-Baseline!P196</f>
        <v>0.93168881218978061</v>
      </c>
      <c r="Q216" s="21">
        <f>Q196-Baseline!Q196</f>
        <v>0.94581991865980708</v>
      </c>
      <c r="R216" s="21">
        <f>R196-Baseline!R196</f>
        <v>0.96028736614526611</v>
      </c>
      <c r="S216" s="21">
        <f>S196-Baseline!S196</f>
        <v>0.97509819912368967</v>
      </c>
      <c r="T216" s="21">
        <f>T196-Baseline!T196</f>
        <v>0.99025959685119869</v>
      </c>
      <c r="U216" s="21">
        <f>U196-Baseline!U196</f>
        <v>1.0057789575386324</v>
      </c>
      <c r="V216" s="21">
        <f>V196-Baseline!V196</f>
        <v>1.0216637645661155</v>
      </c>
      <c r="W216" s="21">
        <f>W196-Baseline!W196</f>
        <v>1.0379217207820088</v>
      </c>
      <c r="X216" s="21">
        <f>X196-Baseline!X196</f>
        <v>1.0545607007670179</v>
      </c>
      <c r="Y216" s="21">
        <f>Y196-Baseline!Y196</f>
        <v>1.0715887060223463</v>
      </c>
      <c r="Z216" s="21">
        <f>Z196-Baseline!Z196</f>
        <v>1.0890139533864553</v>
      </c>
      <c r="AA216" s="21">
        <f>AA196-Baseline!AA196</f>
        <v>1.1068448420918662</v>
      </c>
      <c r="AB216" s="21">
        <f>AB196-Baseline!AB196</f>
        <v>1.1250899528040545</v>
      </c>
      <c r="AC216" s="21">
        <f>AC196-Baseline!AC196</f>
        <v>1.1437580312737108</v>
      </c>
      <c r="AD216" s="21">
        <f>AD196-Baseline!AD196</f>
        <v>1.1628580632203001</v>
      </c>
      <c r="AE216" s="21">
        <f>AE196-Baseline!AE196</f>
        <v>1.1823991742955413</v>
      </c>
      <c r="AF216" s="21">
        <f>AF196-Baseline!AF196</f>
        <v>1.202390732307457</v>
      </c>
      <c r="AG216" s="21">
        <f>AG196-Baseline!AG196</f>
        <v>1.2228422905078207</v>
      </c>
      <c r="AH216" s="21">
        <f>AH196-Baseline!AH196</f>
        <v>1.2437636519667488</v>
      </c>
      <c r="AI216" s="21">
        <f>AI196-Baseline!AI196</f>
        <v>1.2651647817599736</v>
      </c>
      <c r="AJ216" s="21">
        <f>AJ196-Baseline!AJ196</f>
        <v>1.2897752101829656</v>
      </c>
      <c r="AK216" s="21">
        <f>AK196-Baseline!AK196</f>
        <v>1.3149865209844269</v>
      </c>
      <c r="AL216" s="21">
        <f>AL196-Baseline!AL196</f>
        <v>1.3408129343115025</v>
      </c>
      <c r="AM216" s="21">
        <f>AM196-Baseline!AM196</f>
        <v>1.3672690122840836</v>
      </c>
      <c r="AN216" s="21">
        <f>AN196-Baseline!AN196</f>
        <v>1.3943696533108585</v>
      </c>
      <c r="AO216" s="21">
        <f>AO196-Baseline!AO196</f>
        <v>1.4221301377011042</v>
      </c>
      <c r="AP216" s="21">
        <f>AP196-Baseline!AP196</f>
        <v>1.4505661038926088</v>
      </c>
      <c r="AQ216" s="21">
        <f>AQ196-Baseline!AQ196</f>
        <v>1.4796935489666143</v>
      </c>
      <c r="AR216" s="21">
        <f>AR196-Baseline!AR196</f>
        <v>1.5095288797963875</v>
      </c>
      <c r="AS216" s="21">
        <f>AS196-Baseline!AS196</f>
        <v>1.54008888229118</v>
      </c>
      <c r="AT216" s="21">
        <f>AT196-Baseline!AT196</f>
        <v>1.5713907282029382</v>
      </c>
      <c r="AU216" s="21">
        <f>AU196-Baseline!AU196</f>
        <v>1.603452041379321</v>
      </c>
      <c r="AV216" s="21">
        <f>AV196-Baseline!AV196</f>
        <v>1.6362908356279264</v>
      </c>
      <c r="AW216" s="21">
        <f>AW196-Baseline!AW196</f>
        <v>1.669925562784889</v>
      </c>
      <c r="AX216" s="21">
        <f>AX196-Baseline!AX196</f>
        <v>1.7043751437467562</v>
      </c>
      <c r="AY216" s="21">
        <f>AY196-Baseline!AY196</f>
        <v>1.7396589012095627</v>
      </c>
      <c r="AZ216" s="21">
        <f>AZ196-Baseline!AZ196</f>
        <v>1.7757966569688963</v>
      </c>
      <c r="BA216" s="21">
        <f>BA196-Baseline!BA196</f>
        <v>1.8128087056570805</v>
      </c>
      <c r="BB216" s="21">
        <f>BB196-Baseline!BB196</f>
        <v>1.8505921781131385</v>
      </c>
    </row>
    <row r="217" spans="1:54" outlineLevel="2">
      <c r="A217" s="478"/>
      <c r="B217" s="150" t="s">
        <v>295</v>
      </c>
      <c r="C217" s="19"/>
      <c r="D217" s="135"/>
      <c r="E217" s="21">
        <f>E197-Baseline!E197</f>
        <v>11.4113772423</v>
      </c>
      <c r="F217" s="21">
        <f>F197-Baseline!F197</f>
        <v>11.220181241932369</v>
      </c>
      <c r="G217" s="21">
        <f>G197-Baseline!G197</f>
        <v>11.035003203622022</v>
      </c>
      <c r="H217" s="21">
        <f>H197-Baseline!H197</f>
        <v>10.855658633175734</v>
      </c>
      <c r="I217" s="21">
        <f>I197-Baseline!I197</f>
        <v>10.681968819033495</v>
      </c>
      <c r="J217" s="21">
        <f>J197-Baseline!J197</f>
        <v>10.513760687085563</v>
      </c>
      <c r="K217" s="21">
        <f>K197-Baseline!K197</f>
        <v>10.350866549211901</v>
      </c>
      <c r="L217" s="21">
        <f>L197-Baseline!L197</f>
        <v>10.193124002744472</v>
      </c>
      <c r="M217" s="21">
        <f>M197-Baseline!M197</f>
        <v>10.040375713693898</v>
      </c>
      <c r="N217" s="21">
        <f>N197-Baseline!N197</f>
        <v>9.8924692725237318</v>
      </c>
      <c r="O217" s="21">
        <f>O197-Baseline!O197</f>
        <v>9.749257041700881</v>
      </c>
      <c r="P217" s="21">
        <f>P197-Baseline!P197</f>
        <v>9.6105960059896027</v>
      </c>
      <c r="Q217" s="21">
        <f>Q197-Baseline!Q197</f>
        <v>9.4763476105359832</v>
      </c>
      <c r="R217" s="21">
        <f>R197-Baseline!R197</f>
        <v>9.3463776427940157</v>
      </c>
      <c r="S217" s="21">
        <f>S197-Baseline!S197</f>
        <v>9.2205560552360719</v>
      </c>
      <c r="T217" s="21">
        <f>T197-Baseline!T197</f>
        <v>9.098756892889158</v>
      </c>
      <c r="U217" s="21">
        <f>U197-Baseline!U197</f>
        <v>8.9808580938404514</v>
      </c>
      <c r="V217" s="21">
        <f>V197-Baseline!V197</f>
        <v>8.8667414271958922</v>
      </c>
      <c r="W217" s="21">
        <f>W197-Baseline!W197</f>
        <v>8.7562923322351622</v>
      </c>
      <c r="X217" s="21">
        <f>X197-Baseline!X197</f>
        <v>8.6493998277978275</v>
      </c>
      <c r="Y217" s="21">
        <f>Y197-Baseline!Y197</f>
        <v>8.545956375884554</v>
      </c>
      <c r="Z217" s="21">
        <f>Z197-Baseline!Z197</f>
        <v>8.4458577822251524</v>
      </c>
      <c r="AA217" s="21">
        <f>AA197-Baseline!AA197</f>
        <v>8.3490031087340082</v>
      </c>
      <c r="AB217" s="21">
        <f>AB197-Baseline!AB197</f>
        <v>8.2552945303154175</v>
      </c>
      <c r="AC217" s="21">
        <f>AC197-Baseline!AC197</f>
        <v>8.1646372812710535</v>
      </c>
      <c r="AD217" s="21">
        <f>AD197-Baseline!AD197</f>
        <v>8.0769395272915716</v>
      </c>
      <c r="AE217" s="21">
        <f>AE197-Baseline!AE197</f>
        <v>7.9921122822124939</v>
      </c>
      <c r="AF217" s="21">
        <f>AF197-Baseline!AF197</f>
        <v>7.9100693202136263</v>
      </c>
      <c r="AG217" s="21">
        <f>AG197-Baseline!AG197</f>
        <v>7.830727092551137</v>
      </c>
      <c r="AH217" s="21">
        <f>AH197-Baseline!AH197</f>
        <v>7.7540046294570244</v>
      </c>
      <c r="AI217" s="21">
        <f>AI197-Baseline!AI197</f>
        <v>7.6798234765827837</v>
      </c>
      <c r="AJ217" s="21">
        <f>AJ197-Baseline!AJ197</f>
        <v>7.6450401586560446</v>
      </c>
      <c r="AK217" s="21">
        <f>AK197-Baseline!AK197</f>
        <v>7.6121530371360775</v>
      </c>
      <c r="AL217" s="21">
        <f>AL197-Baseline!AL197</f>
        <v>7.5811206108357991</v>
      </c>
      <c r="AM217" s="21">
        <f>AM197-Baseline!AM197</f>
        <v>7.5519025380813831</v>
      </c>
      <c r="AN217" s="21">
        <f>AN197-Baseline!AN197</f>
        <v>7.524459601207897</v>
      </c>
      <c r="AO217" s="21">
        <f>AO197-Baseline!AO197</f>
        <v>7.4987536715989487</v>
      </c>
      <c r="AP217" s="21">
        <f>AP197-Baseline!AP197</f>
        <v>7.4747476864545606</v>
      </c>
      <c r="AQ217" s="21">
        <f>AQ197-Baseline!AQ197</f>
        <v>7.4524056210824723</v>
      </c>
      <c r="AR217" s="21">
        <f>AR197-Baseline!AR197</f>
        <v>7.4316924515225473</v>
      </c>
      <c r="AS217" s="21">
        <f>AS197-Baseline!AS197</f>
        <v>7.4125741438388442</v>
      </c>
      <c r="AT217" s="21">
        <f>AT197-Baseline!AT197</f>
        <v>7.3950176104603473</v>
      </c>
      <c r="AU217" s="21">
        <f>AU197-Baseline!AU197</f>
        <v>7.3789906973229433</v>
      </c>
      <c r="AV217" s="21">
        <f>AV197-Baseline!AV197</f>
        <v>7.3644621544270246</v>
      </c>
      <c r="AW217" s="21">
        <f>AW197-Baseline!AW197</f>
        <v>7.35140161072444</v>
      </c>
      <c r="AX217" s="21">
        <f>AX197-Baseline!AX197</f>
        <v>7.3397795522566858</v>
      </c>
      <c r="AY217" s="21">
        <f>AY197-Baseline!AY197</f>
        <v>7.3295673013979021</v>
      </c>
      <c r="AZ217" s="21">
        <f>AZ197-Baseline!AZ197</f>
        <v>7.320736988903854</v>
      </c>
      <c r="BA217" s="21">
        <f>BA197-Baseline!BA197</f>
        <v>7.3132615400788463</v>
      </c>
      <c r="BB217" s="21">
        <f>BB197-Baseline!BB197</f>
        <v>7.3058117629641126</v>
      </c>
    </row>
    <row r="218" spans="1:54" outlineLevel="2">
      <c r="A218" s="479"/>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499</v>
      </c>
      <c r="B220" s="150" t="s">
        <v>500</v>
      </c>
      <c r="C220" s="19"/>
      <c r="D220" s="135" t="s">
        <v>391</v>
      </c>
      <c r="E220" s="21">
        <f>E200-Baseline!E200</f>
        <v>36.63036125520059</v>
      </c>
      <c r="F220" s="21">
        <f>F200-Baseline!F200</f>
        <v>36.260284113695732</v>
      </c>
      <c r="G220" s="21">
        <f>G200-Baseline!G200</f>
        <v>35.822378623084646</v>
      </c>
      <c r="H220" s="21">
        <f>H200-Baseline!H200</f>
        <v>35.391049024156686</v>
      </c>
      <c r="I220" s="21">
        <f>I200-Baseline!I200</f>
        <v>35.034192897036569</v>
      </c>
      <c r="J220" s="21">
        <f>J200-Baseline!J200</f>
        <v>34.680799429493419</v>
      </c>
      <c r="K220" s="21">
        <f>K200-Baseline!K200</f>
        <v>34.266045429262896</v>
      </c>
      <c r="L220" s="21">
        <f>L200-Baseline!L200</f>
        <v>33.921271452595661</v>
      </c>
      <c r="M220" s="21">
        <f>M200-Baseline!M200</f>
        <v>33.580153930961643</v>
      </c>
      <c r="N220" s="21">
        <f>N200-Baseline!N200</f>
        <v>33.182116952049498</v>
      </c>
      <c r="O220" s="21">
        <f>O200-Baseline!O200</f>
        <v>32.849863136031836</v>
      </c>
      <c r="P220" s="21">
        <f>P200-Baseline!P200</f>
        <v>32.521423336216976</v>
      </c>
      <c r="Q220" s="21">
        <f>Q200-Baseline!Q200</f>
        <v>32.196853418935682</v>
      </c>
      <c r="R220" s="21">
        <f>R200-Baseline!R200</f>
        <v>31.931635985977763</v>
      </c>
      <c r="S220" s="21">
        <f>S200-Baseline!S200</f>
        <v>31.613733078392308</v>
      </c>
      <c r="T220" s="21">
        <f>T200-Baseline!T200</f>
        <v>31.299874746367998</v>
      </c>
      <c r="U220" s="21">
        <f>U200-Baseline!U200</f>
        <v>30.990101502372447</v>
      </c>
      <c r="V220" s="21">
        <f>V200-Baseline!V200</f>
        <v>30.735156867225243</v>
      </c>
      <c r="W220" s="21">
        <f>W200-Baseline!W200</f>
        <v>30.432552145800013</v>
      </c>
      <c r="X220" s="21">
        <f>X200-Baseline!X200</f>
        <v>30.182675058679138</v>
      </c>
      <c r="Y220" s="21">
        <f>Y200-Baseline!Y200</f>
        <v>29.887470125099455</v>
      </c>
      <c r="Z220" s="21">
        <f>Z200-Baseline!Z200</f>
        <v>29.642983239013404</v>
      </c>
      <c r="AA220" s="21">
        <f>AA200-Baseline!AA200</f>
        <v>29.40079886034917</v>
      </c>
      <c r="AB220" s="21">
        <f>AB200-Baseline!AB200</f>
        <v>29.161009689251305</v>
      </c>
      <c r="AC220" s="21">
        <f>AC200-Baseline!AC200</f>
        <v>28.913765278077946</v>
      </c>
      <c r="AD220" s="21">
        <f>AD200-Baseline!AD200</f>
        <v>28.671772190971552</v>
      </c>
      <c r="AE220" s="21">
        <f>AE200-Baseline!AE200</f>
        <v>28.436827901935473</v>
      </c>
      <c r="AF220" s="21">
        <f>AF200-Baseline!AF200</f>
        <v>28.203403850110458</v>
      </c>
      <c r="AG220" s="21">
        <f>AG200-Baseline!AG200</f>
        <v>27.972121807352423</v>
      </c>
      <c r="AH220" s="21">
        <f>AH200-Baseline!AH200</f>
        <v>27.743684940499151</v>
      </c>
      <c r="AI220" s="21">
        <f>AI200-Baseline!AI200</f>
        <v>27.518994766966372</v>
      </c>
      <c r="AJ220" s="21">
        <f>AJ200-Baseline!AJ200</f>
        <v>27.426530272889774</v>
      </c>
      <c r="AK220" s="21">
        <f>AK200-Baseline!AK200</f>
        <v>27.33538793209344</v>
      </c>
      <c r="AL220" s="21">
        <f>AL200-Baseline!AL200</f>
        <v>27.24588485945414</v>
      </c>
      <c r="AM220" s="21">
        <f>AM200-Baseline!AM200</f>
        <v>27.158182148319177</v>
      </c>
      <c r="AN220" s="21">
        <f>AN200-Baseline!AN200</f>
        <v>27.072327603851654</v>
      </c>
      <c r="AO220" s="21">
        <f>AO200-Baseline!AO200</f>
        <v>26.98832151396353</v>
      </c>
      <c r="AP220" s="21">
        <f>AP200-Baseline!AP200</f>
        <v>26.906245820223219</v>
      </c>
      <c r="AQ220" s="21">
        <f>AQ200-Baseline!AQ200</f>
        <v>26.826198698186595</v>
      </c>
      <c r="AR220" s="21">
        <f>AR200-Baseline!AR200</f>
        <v>26.74824237055779</v>
      </c>
      <c r="AS220" s="21">
        <f>AS200-Baseline!AS200</f>
        <v>26.672432599379107</v>
      </c>
      <c r="AT220" s="21">
        <f>AT200-Baseline!AT200</f>
        <v>26.598831574827777</v>
      </c>
      <c r="AU220" s="21">
        <f>AU200-Baseline!AU200</f>
        <v>26.527506578203987</v>
      </c>
      <c r="AV220" s="21">
        <f>AV200-Baseline!AV200</f>
        <v>26.45851996099994</v>
      </c>
      <c r="AW220" s="21">
        <f>AW200-Baseline!AW200</f>
        <v>26.39193007177548</v>
      </c>
      <c r="AX220" s="21">
        <f>AX200-Baseline!AX200</f>
        <v>26.327795536123293</v>
      </c>
      <c r="AY220" s="21">
        <f>AY200-Baseline!AY200</f>
        <v>26.266174927126411</v>
      </c>
      <c r="AZ220" s="21">
        <f>AZ200-Baseline!AZ200</f>
        <v>26.207125656497166</v>
      </c>
      <c r="BA220" s="21">
        <f>BA200-Baseline!BA200</f>
        <v>26.150703647534698</v>
      </c>
      <c r="BB220" s="21">
        <f>BB200-Baseline!BB200</f>
        <v>26.093841092596261</v>
      </c>
    </row>
    <row r="221" spans="1:54" outlineLevel="2">
      <c r="A221" s="478"/>
      <c r="B221" s="150" t="s">
        <v>501</v>
      </c>
      <c r="C221" s="19"/>
      <c r="D221" s="135" t="s">
        <v>391</v>
      </c>
      <c r="E221" s="21">
        <f>E201-Baseline!E201</f>
        <v>26.18953699043999</v>
      </c>
      <c r="F221" s="21">
        <f>F201-Baseline!F201</f>
        <v>25.848237443706704</v>
      </c>
      <c r="G221" s="21">
        <f>G201-Baseline!G201</f>
        <v>25.516185070234272</v>
      </c>
      <c r="H221" s="21">
        <f>H201-Baseline!H201</f>
        <v>25.193149063338343</v>
      </c>
      <c r="I221" s="21">
        <f>I201-Baseline!I201</f>
        <v>24.878905732325894</v>
      </c>
      <c r="J221" s="21">
        <f>J201-Baseline!J201</f>
        <v>24.573238425872191</v>
      </c>
      <c r="K221" s="21">
        <f>K201-Baseline!K201</f>
        <v>24.275937218827735</v>
      </c>
      <c r="L221" s="21">
        <f>L201-Baseline!L201</f>
        <v>23.98679874158335</v>
      </c>
      <c r="M221" s="21">
        <f>M201-Baseline!M201</f>
        <v>23.705626068760413</v>
      </c>
      <c r="N221" s="21">
        <f>N201-Baseline!N201</f>
        <v>23.432228403665206</v>
      </c>
      <c r="O221" s="21">
        <f>O201-Baseline!O201</f>
        <v>23.166420982639277</v>
      </c>
      <c r="P221" s="21">
        <f>P201-Baseline!P201</f>
        <v>22.908024936639986</v>
      </c>
      <c r="Q221" s="21">
        <f>Q201-Baseline!Q201</f>
        <v>22.656867000417016</v>
      </c>
      <c r="R221" s="21">
        <f>R201-Baseline!R201</f>
        <v>22.412779492919974</v>
      </c>
      <c r="S221" s="21">
        <f>S201-Baseline!S201</f>
        <v>22.173479344381281</v>
      </c>
      <c r="T221" s="21">
        <f>T201-Baseline!T201</f>
        <v>21.940960964676897</v>
      </c>
      <c r="U221" s="21">
        <f>U201-Baseline!U201</f>
        <v>21.715071645216419</v>
      </c>
      <c r="V221" s="21">
        <f>V201-Baseline!V201</f>
        <v>21.49566356303454</v>
      </c>
      <c r="W221" s="21">
        <f>W201-Baseline!W201</f>
        <v>21.282593708735249</v>
      </c>
      <c r="X221" s="21">
        <f>X201-Baseline!X201</f>
        <v>21.075723762439967</v>
      </c>
      <c r="Y221" s="21">
        <f>Y201-Baseline!Y201</f>
        <v>20.874919866784346</v>
      </c>
      <c r="Z221" s="21">
        <f>Z201-Baseline!Z201</f>
        <v>20.680052613548277</v>
      </c>
      <c r="AA221" s="21">
        <f>AA201-Baseline!AA201</f>
        <v>20.490996891535481</v>
      </c>
      <c r="AB221" s="21">
        <f>AB201-Baseline!AB201</f>
        <v>20.307631750711167</v>
      </c>
      <c r="AC221" s="21">
        <f>AC201-Baseline!AC201</f>
        <v>20.12419919162096</v>
      </c>
      <c r="AD221" s="21">
        <f>AD201-Baseline!AD201</f>
        <v>19.945598425731227</v>
      </c>
      <c r="AE221" s="21">
        <f>AE201-Baseline!AE201</f>
        <v>19.771181431969143</v>
      </c>
      <c r="AF221" s="21">
        <f>AF201-Baseline!AF201</f>
        <v>19.600500195450323</v>
      </c>
      <c r="AG221" s="21">
        <f>AG201-Baseline!AG201</f>
        <v>19.433307112877127</v>
      </c>
      <c r="AH221" s="21">
        <f>AH201-Baseline!AH201</f>
        <v>19.269600647665108</v>
      </c>
      <c r="AI221" s="21">
        <f>AI201-Baseline!AI201</f>
        <v>19.109709390099006</v>
      </c>
      <c r="AJ221" s="21">
        <f>AJ201-Baseline!AJ201</f>
        <v>19.041919581087896</v>
      </c>
      <c r="AK221" s="21">
        <f>AK201-Baseline!AK201</f>
        <v>18.976499559266824</v>
      </c>
      <c r="AL221" s="21">
        <f>AL201-Baseline!AL201</f>
        <v>18.913481771194167</v>
      </c>
      <c r="AM221" s="21">
        <f>AM201-Baseline!AM201</f>
        <v>18.852910563362403</v>
      </c>
      <c r="AN221" s="21">
        <f>AN201-Baseline!AN201</f>
        <v>18.794808685351281</v>
      </c>
      <c r="AO221" s="21">
        <f>AO201-Baseline!AO201</f>
        <v>18.739171936439661</v>
      </c>
      <c r="AP221" s="21">
        <f>AP201-Baseline!AP201</f>
        <v>18.686019803153165</v>
      </c>
      <c r="AQ221" s="21">
        <f>AQ201-Baseline!AQ201</f>
        <v>18.635374409777477</v>
      </c>
      <c r="AR221" s="21">
        <f>AR201-Baseline!AR201</f>
        <v>18.587253919300316</v>
      </c>
      <c r="AS221" s="21">
        <f>AS201-Baseline!AS201</f>
        <v>18.541673761778263</v>
      </c>
      <c r="AT221" s="21">
        <f>AT201-Baseline!AT201</f>
        <v>18.498650308343947</v>
      </c>
      <c r="AU221" s="21">
        <f>AU201-Baseline!AU201</f>
        <v>18.458202294232184</v>
      </c>
      <c r="AV221" s="21">
        <f>AV201-Baseline!AV201</f>
        <v>18.420347853446213</v>
      </c>
      <c r="AW221" s="21">
        <f>AW201-Baseline!AW201</f>
        <v>18.38510474839606</v>
      </c>
      <c r="AX221" s="21">
        <f>AX201-Baseline!AX201</f>
        <v>18.35249107781253</v>
      </c>
      <c r="AY221" s="21">
        <f>AY201-Baseline!AY201</f>
        <v>18.322525402947043</v>
      </c>
      <c r="AZ221" s="21">
        <f>AZ201-Baseline!AZ201</f>
        <v>18.295226618423932</v>
      </c>
      <c r="BA221" s="21">
        <f>BA201-Baseline!BA201</f>
        <v>18.270613769467897</v>
      </c>
      <c r="BB221" s="21">
        <f>BB201-Baseline!BB201</f>
        <v>18.246369263388811</v>
      </c>
    </row>
    <row r="222" spans="1:54" outlineLevel="2">
      <c r="A222" s="479"/>
      <c r="B222" s="150" t="s">
        <v>502</v>
      </c>
      <c r="C222" s="19"/>
      <c r="D222" s="135" t="s">
        <v>391</v>
      </c>
      <c r="E222" s="21">
        <f>E202-Baseline!E202</f>
        <v>47.13738636450644</v>
      </c>
      <c r="F222" s="21">
        <f>F202-Baseline!F202</f>
        <v>46.633148595276111</v>
      </c>
      <c r="G222" s="21">
        <f>G202-Baseline!G202</f>
        <v>46.140219246712164</v>
      </c>
      <c r="H222" s="21">
        <f>H202-Baseline!H202</f>
        <v>45.65835716099285</v>
      </c>
      <c r="I222" s="21">
        <f>I202-Baseline!I202</f>
        <v>45.187328586221511</v>
      </c>
      <c r="J222" s="21">
        <f>J202-Baseline!J202</f>
        <v>44.726907069573834</v>
      </c>
      <c r="K222" s="21">
        <f>K202-Baseline!K202</f>
        <v>44.276873144971866</v>
      </c>
      <c r="L222" s="21">
        <f>L202-Baseline!L202</f>
        <v>43.837014155516712</v>
      </c>
      <c r="M222" s="21">
        <f>M202-Baseline!M202</f>
        <v>43.407124169128402</v>
      </c>
      <c r="N222" s="21">
        <f>N202-Baseline!N202</f>
        <v>42.98700364319955</v>
      </c>
      <c r="O222" s="21">
        <f>O202-Baseline!O202</f>
        <v>42.5764593321367</v>
      </c>
      <c r="P222" s="21">
        <f>P202-Baseline!P202</f>
        <v>42.175304152572451</v>
      </c>
      <c r="Q222" s="21">
        <f>Q202-Baseline!Q202</f>
        <v>41.783356874701909</v>
      </c>
      <c r="R222" s="21">
        <f>R202-Baseline!R202</f>
        <v>41.400442149281076</v>
      </c>
      <c r="S222" s="21">
        <f>S202-Baseline!S202</f>
        <v>41.020028054927295</v>
      </c>
      <c r="T222" s="21">
        <f>T202-Baseline!T202</f>
        <v>40.648404950078771</v>
      </c>
      <c r="U222" s="21">
        <f>U202-Baseline!U202</f>
        <v>40.285411918973473</v>
      </c>
      <c r="V222" s="21">
        <f>V202-Baseline!V202</f>
        <v>39.930893190235686</v>
      </c>
      <c r="W222" s="21">
        <f>W202-Baseline!W202</f>
        <v>39.584698114073674</v>
      </c>
      <c r="X222" s="21">
        <f>X202-Baseline!X202</f>
        <v>39.246680984692205</v>
      </c>
      <c r="Y222" s="21">
        <f>Y202-Baseline!Y202</f>
        <v>38.916700841540106</v>
      </c>
      <c r="Z222" s="21">
        <f>Z202-Baseline!Z202</f>
        <v>38.594621450252298</v>
      </c>
      <c r="AA222" s="21">
        <f>AA202-Baseline!AA202</f>
        <v>38.280311161168974</v>
      </c>
      <c r="AB222" s="21">
        <f>AB202-Baseline!AB202</f>
        <v>37.973642750815422</v>
      </c>
      <c r="AC222" s="21">
        <f>AC202-Baseline!AC202</f>
        <v>37.657570060980667</v>
      </c>
      <c r="AD222" s="21">
        <f>AD202-Baseline!AD202</f>
        <v>37.347010848306567</v>
      </c>
      <c r="AE222" s="21">
        <f>AE202-Baseline!AE202</f>
        <v>37.040233882474858</v>
      </c>
      <c r="AF222" s="21">
        <f>AF202-Baseline!AF202</f>
        <v>36.736100658962357</v>
      </c>
      <c r="AG222" s="21">
        <f>AG202-Baseline!AG202</f>
        <v>36.434066927352141</v>
      </c>
      <c r="AH222" s="21">
        <f>AH202-Baseline!AH202</f>
        <v>36.134319756996518</v>
      </c>
      <c r="AI222" s="21">
        <f>AI202-Baseline!AI202</f>
        <v>35.838030045402306</v>
      </c>
      <c r="AJ222" s="21">
        <f>AJ202-Baseline!AJ202</f>
        <v>35.713818783717393</v>
      </c>
      <c r="AK222" s="21">
        <f>AK202-Baseline!AK202</f>
        <v>35.590507365683507</v>
      </c>
      <c r="AL222" s="21">
        <f>AL202-Baseline!AL202</f>
        <v>35.468270813776861</v>
      </c>
      <c r="AM222" s="21">
        <f>AM202-Baseline!AM202</f>
        <v>35.347316392462389</v>
      </c>
      <c r="AN222" s="21">
        <f>AN202-Baseline!AN202</f>
        <v>35.227783208297772</v>
      </c>
      <c r="AO222" s="21">
        <f>AO202-Baseline!AO202</f>
        <v>35.109726139206359</v>
      </c>
      <c r="AP222" s="21">
        <f>AP202-Baseline!AP202</f>
        <v>34.993267847246948</v>
      </c>
      <c r="AQ222" s="21">
        <f>AQ202-Baseline!AQ202</f>
        <v>34.878535694838995</v>
      </c>
      <c r="AR222" s="21">
        <f>AR202-Baseline!AR202</f>
        <v>34.765641927083323</v>
      </c>
      <c r="AS222" s="21">
        <f>AS202-Baseline!AS202</f>
        <v>34.654687447795375</v>
      </c>
      <c r="AT222" s="21">
        <f>AT202-Baseline!AT202</f>
        <v>34.545772924804318</v>
      </c>
      <c r="AU222" s="21">
        <f>AU202-Baseline!AU202</f>
        <v>34.43900295704011</v>
      </c>
      <c r="AV222" s="21">
        <f>AV202-Baseline!AV202</f>
        <v>34.334477371798023</v>
      </c>
      <c r="AW222" s="21">
        <f>AW202-Baseline!AW202</f>
        <v>34.232291875050606</v>
      </c>
      <c r="AX222" s="21">
        <f>AX202-Baseline!AX202</f>
        <v>34.132540161890553</v>
      </c>
      <c r="AY222" s="21">
        <f>AY202-Baseline!AY202</f>
        <v>34.035314480749157</v>
      </c>
      <c r="AZ222" s="21">
        <f>AZ202-Baseline!AZ202</f>
        <v>33.940705113376886</v>
      </c>
      <c r="BA222" s="21">
        <f>BA202-Baseline!BA202</f>
        <v>33.848799912881752</v>
      </c>
      <c r="BB222" s="21">
        <f>BB202-Baseline!BB202</f>
        <v>33.755794505956842</v>
      </c>
    </row>
    <row r="223" spans="1:54" outlineLevel="2">
      <c r="B223" s="19"/>
      <c r="C223" s="19"/>
      <c r="D223" s="19"/>
      <c r="E223" s="15"/>
    </row>
    <row r="224" spans="1:54" outlineLevel="2">
      <c r="A224" s="477" t="s">
        <v>503</v>
      </c>
      <c r="B224" s="150" t="s">
        <v>500</v>
      </c>
      <c r="C224" s="19"/>
      <c r="D224" s="135" t="s">
        <v>391</v>
      </c>
      <c r="E224" s="21">
        <f>E204-Baseline!E204</f>
        <v>36.63036125520059</v>
      </c>
      <c r="F224" s="21">
        <f>F204-Baseline!F204</f>
        <v>72.890645368896315</v>
      </c>
      <c r="G224" s="21">
        <f>G204-Baseline!G204</f>
        <v>108.71302399198096</v>
      </c>
      <c r="H224" s="21">
        <f>H204-Baseline!H204</f>
        <v>144.10407301613765</v>
      </c>
      <c r="I224" s="21">
        <f>I204-Baseline!I204</f>
        <v>179.13826591317422</v>
      </c>
      <c r="J224" s="21">
        <f>J204-Baseline!J204</f>
        <v>213.81906534266764</v>
      </c>
      <c r="K224" s="21">
        <f>K204-Baseline!K204</f>
        <v>248.08511077193054</v>
      </c>
      <c r="L224" s="21">
        <f>L204-Baseline!L204</f>
        <v>282.00638222452619</v>
      </c>
      <c r="M224" s="21">
        <f>M204-Baseline!M204</f>
        <v>315.58653615548781</v>
      </c>
      <c r="N224" s="21">
        <f>N204-Baseline!N204</f>
        <v>348.76865310753732</v>
      </c>
      <c r="O224" s="21">
        <f>O204-Baseline!O204</f>
        <v>381.61851624356916</v>
      </c>
      <c r="P224" s="21">
        <f>P204-Baseline!P204</f>
        <v>414.13993957978613</v>
      </c>
      <c r="Q224" s="21">
        <f>Q204-Baseline!Q204</f>
        <v>446.33679299872182</v>
      </c>
      <c r="R224" s="21">
        <f>R204-Baseline!R204</f>
        <v>478.2684289846996</v>
      </c>
      <c r="S224" s="21">
        <f>S204-Baseline!S204</f>
        <v>509.88216206309193</v>
      </c>
      <c r="T224" s="21">
        <f>T204-Baseline!T204</f>
        <v>541.18203680945987</v>
      </c>
      <c r="U224" s="21">
        <f>U204-Baseline!U204</f>
        <v>572.17213831183233</v>
      </c>
      <c r="V224" s="21">
        <f>V204-Baseline!V204</f>
        <v>602.90729517905754</v>
      </c>
      <c r="W224" s="21">
        <f>W204-Baseline!W204</f>
        <v>633.3398473248576</v>
      </c>
      <c r="X224" s="21">
        <f>X204-Baseline!X204</f>
        <v>663.52252238353674</v>
      </c>
      <c r="Y224" s="21">
        <f>Y204-Baseline!Y204</f>
        <v>693.40999250863615</v>
      </c>
      <c r="Z224" s="21">
        <f>Z204-Baseline!Z204</f>
        <v>723.0529757476495</v>
      </c>
      <c r="AA224" s="21">
        <f>AA204-Baseline!AA204</f>
        <v>752.45377460799864</v>
      </c>
      <c r="AB224" s="21">
        <f>AB204-Baseline!AB204</f>
        <v>781.61478429724991</v>
      </c>
      <c r="AC224" s="21">
        <f>AC204-Baseline!AC204</f>
        <v>810.52854957532782</v>
      </c>
      <c r="AD224" s="21">
        <f>AD204-Baseline!AD204</f>
        <v>839.20032176629934</v>
      </c>
      <c r="AE224" s="21">
        <f>AE204-Baseline!AE204</f>
        <v>867.63714966823477</v>
      </c>
      <c r="AF224" s="21">
        <f>AF204-Baseline!AF204</f>
        <v>895.84055351834525</v>
      </c>
      <c r="AG224" s="21">
        <f>AG204-Baseline!AG204</f>
        <v>923.81267532569768</v>
      </c>
      <c r="AH224" s="21">
        <f>AH204-Baseline!AH204</f>
        <v>951.55636026619686</v>
      </c>
      <c r="AI224" s="21">
        <f>AI204-Baseline!AI204</f>
        <v>979.07535503316319</v>
      </c>
      <c r="AJ224" s="21">
        <f>AJ204-Baseline!AJ204</f>
        <v>1006.5018853060529</v>
      </c>
      <c r="AK224" s="21">
        <f>AK204-Baseline!AK204</f>
        <v>1033.8372732381463</v>
      </c>
      <c r="AL224" s="21">
        <f>AL204-Baseline!AL204</f>
        <v>1061.0831580976005</v>
      </c>
      <c r="AM224" s="21">
        <f>AM204-Baseline!AM204</f>
        <v>1088.2413402459197</v>
      </c>
      <c r="AN224" s="21">
        <f>AN204-Baseline!AN204</f>
        <v>1115.3136678497713</v>
      </c>
      <c r="AO224" s="21">
        <f>AO204-Baseline!AO204</f>
        <v>1142.3019893637347</v>
      </c>
      <c r="AP224" s="21">
        <f>AP204-Baseline!AP204</f>
        <v>1169.2082351839579</v>
      </c>
      <c r="AQ224" s="21">
        <f>AQ204-Baseline!AQ204</f>
        <v>1196.0344338821444</v>
      </c>
      <c r="AR224" s="21">
        <f>AR204-Baseline!AR204</f>
        <v>1222.7826762527022</v>
      </c>
      <c r="AS224" s="21">
        <f>AS204-Baseline!AS204</f>
        <v>1249.4551088520814</v>
      </c>
      <c r="AT224" s="21">
        <f>AT204-Baseline!AT204</f>
        <v>1276.0539404269091</v>
      </c>
      <c r="AU224" s="21">
        <f>AU204-Baseline!AU204</f>
        <v>1302.581447005113</v>
      </c>
      <c r="AV224" s="21">
        <f>AV204-Baseline!AV204</f>
        <v>1329.0399669661128</v>
      </c>
      <c r="AW224" s="21">
        <f>AW204-Baseline!AW204</f>
        <v>1355.4318970378883</v>
      </c>
      <c r="AX224" s="21">
        <f>AX204-Baseline!AX204</f>
        <v>1381.7596925740118</v>
      </c>
      <c r="AY224" s="21">
        <f>AY204-Baseline!AY204</f>
        <v>1408.0258675011382</v>
      </c>
      <c r="AZ224" s="21">
        <f>AZ204-Baseline!AZ204</f>
        <v>1434.2329931576353</v>
      </c>
      <c r="BA224" s="21">
        <f>BA204-Baseline!BA204</f>
        <v>1460.3836968051701</v>
      </c>
      <c r="BB224" s="21">
        <f>BB204-Baseline!BB204</f>
        <v>1486.4775378977663</v>
      </c>
    </row>
    <row r="225" spans="1:54" outlineLevel="2">
      <c r="A225" s="478"/>
      <c r="B225" s="150" t="s">
        <v>501</v>
      </c>
      <c r="C225" s="19"/>
      <c r="D225" s="135" t="s">
        <v>391</v>
      </c>
      <c r="E225" s="21">
        <f>E205-Baseline!E205</f>
        <v>26.18953699043999</v>
      </c>
      <c r="F225" s="21">
        <f>F205-Baseline!F205</f>
        <v>52.037774434146698</v>
      </c>
      <c r="G225" s="21">
        <f>G205-Baseline!G205</f>
        <v>77.55395950438097</v>
      </c>
      <c r="H225" s="21">
        <f>H205-Baseline!H205</f>
        <v>102.74710856771931</v>
      </c>
      <c r="I225" s="21">
        <f>I205-Baseline!I205</f>
        <v>127.6260143000452</v>
      </c>
      <c r="J225" s="21">
        <f>J205-Baseline!J205</f>
        <v>152.1992527259174</v>
      </c>
      <c r="K225" s="21">
        <f>K205-Baseline!K205</f>
        <v>176.47518994474513</v>
      </c>
      <c r="L225" s="21">
        <f>L205-Baseline!L205</f>
        <v>200.46198868632848</v>
      </c>
      <c r="M225" s="21">
        <f>M205-Baseline!M205</f>
        <v>224.16761475508889</v>
      </c>
      <c r="N225" s="21">
        <f>N205-Baseline!N205</f>
        <v>247.59984315875408</v>
      </c>
      <c r="O225" s="21">
        <f>O205-Baseline!O205</f>
        <v>270.76626414139338</v>
      </c>
      <c r="P225" s="21">
        <f>P205-Baseline!P205</f>
        <v>293.67428907803338</v>
      </c>
      <c r="Q225" s="21">
        <f>Q205-Baseline!Q205</f>
        <v>316.33115607845042</v>
      </c>
      <c r="R225" s="21">
        <f>R205-Baseline!R205</f>
        <v>338.7439355713704</v>
      </c>
      <c r="S225" s="21">
        <f>S205-Baseline!S205</f>
        <v>360.91741491575169</v>
      </c>
      <c r="T225" s="21">
        <f>T205-Baseline!T205</f>
        <v>382.85837588042858</v>
      </c>
      <c r="U225" s="21">
        <f>U205-Baseline!U205</f>
        <v>404.57344752564501</v>
      </c>
      <c r="V225" s="21">
        <f>V205-Baseline!V205</f>
        <v>426.06911108867956</v>
      </c>
      <c r="W225" s="21">
        <f>W205-Baseline!W205</f>
        <v>447.35170479741481</v>
      </c>
      <c r="X225" s="21">
        <f>X205-Baseline!X205</f>
        <v>468.42742855985477</v>
      </c>
      <c r="Y225" s="21">
        <f>Y205-Baseline!Y205</f>
        <v>489.30234842663913</v>
      </c>
      <c r="Z225" s="21">
        <f>Z205-Baseline!Z205</f>
        <v>509.98240104018743</v>
      </c>
      <c r="AA225" s="21">
        <f>AA205-Baseline!AA205</f>
        <v>530.47339793172296</v>
      </c>
      <c r="AB225" s="21">
        <f>AB205-Baseline!AB205</f>
        <v>550.78102968243411</v>
      </c>
      <c r="AC225" s="21">
        <f>AC205-Baseline!AC205</f>
        <v>570.90522887405507</v>
      </c>
      <c r="AD225" s="21">
        <f>AD205-Baseline!AD205</f>
        <v>590.85082729978626</v>
      </c>
      <c r="AE225" s="21">
        <f>AE205-Baseline!AE205</f>
        <v>610.62200873175539</v>
      </c>
      <c r="AF225" s="21">
        <f>AF205-Baseline!AF205</f>
        <v>630.22250892720569</v>
      </c>
      <c r="AG225" s="21">
        <f>AG205-Baseline!AG205</f>
        <v>649.65581604008287</v>
      </c>
      <c r="AH225" s="21">
        <f>AH205-Baseline!AH205</f>
        <v>668.925416687748</v>
      </c>
      <c r="AI225" s="21">
        <f>AI205-Baseline!AI205</f>
        <v>688.03512607784705</v>
      </c>
      <c r="AJ225" s="21">
        <f>AJ205-Baseline!AJ205</f>
        <v>707.07704565893494</v>
      </c>
      <c r="AK225" s="21">
        <f>AK205-Baseline!AK205</f>
        <v>726.05354521820175</v>
      </c>
      <c r="AL225" s="21">
        <f>AL205-Baseline!AL205</f>
        <v>744.96702698939589</v>
      </c>
      <c r="AM225" s="21">
        <f>AM205-Baseline!AM205</f>
        <v>763.81993755275835</v>
      </c>
      <c r="AN225" s="21">
        <f>AN205-Baseline!AN205</f>
        <v>782.61474623810966</v>
      </c>
      <c r="AO225" s="21">
        <f>AO205-Baseline!AO205</f>
        <v>801.35391817454934</v>
      </c>
      <c r="AP225" s="21">
        <f>AP205-Baseline!AP205</f>
        <v>820.03993797770249</v>
      </c>
      <c r="AQ225" s="21">
        <f>AQ205-Baseline!AQ205</f>
        <v>838.67531238747995</v>
      </c>
      <c r="AR225" s="21">
        <f>AR205-Baseline!AR205</f>
        <v>857.26256630678029</v>
      </c>
      <c r="AS225" s="21">
        <f>AS205-Baseline!AS205</f>
        <v>875.80424006855856</v>
      </c>
      <c r="AT225" s="21">
        <f>AT205-Baseline!AT205</f>
        <v>894.3028903769025</v>
      </c>
      <c r="AU225" s="21">
        <f>AU205-Baseline!AU205</f>
        <v>912.76109267113463</v>
      </c>
      <c r="AV225" s="21">
        <f>AV205-Baseline!AV205</f>
        <v>931.18144052458081</v>
      </c>
      <c r="AW225" s="21">
        <f>AW205-Baseline!AW205</f>
        <v>949.5665452729769</v>
      </c>
      <c r="AX225" s="21">
        <f>AX205-Baseline!AX205</f>
        <v>967.91903635078938</v>
      </c>
      <c r="AY225" s="21">
        <f>AY205-Baseline!AY205</f>
        <v>986.24156175373639</v>
      </c>
      <c r="AZ225" s="21">
        <f>AZ205-Baseline!AZ205</f>
        <v>1004.5367883721603</v>
      </c>
      <c r="BA225" s="21">
        <f>BA205-Baseline!BA205</f>
        <v>1022.8074021416282</v>
      </c>
      <c r="BB225" s="21">
        <f>BB205-Baseline!BB205</f>
        <v>1041.053771405017</v>
      </c>
    </row>
    <row r="226" spans="1:54" outlineLevel="2">
      <c r="A226" s="479"/>
      <c r="B226" s="150" t="s">
        <v>502</v>
      </c>
      <c r="C226" s="19"/>
      <c r="D226" s="135" t="s">
        <v>391</v>
      </c>
      <c r="E226" s="21">
        <f>E206-Baseline!E206</f>
        <v>47.13738636450644</v>
      </c>
      <c r="F226" s="21">
        <f>F206-Baseline!F206</f>
        <v>93.770534959782552</v>
      </c>
      <c r="G226" s="21">
        <f>G206-Baseline!G206</f>
        <v>139.91075420649472</v>
      </c>
      <c r="H226" s="21">
        <f>H206-Baseline!H206</f>
        <v>185.56911136748755</v>
      </c>
      <c r="I226" s="21">
        <f>I206-Baseline!I206</f>
        <v>230.75643995370905</v>
      </c>
      <c r="J226" s="21">
        <f>J206-Baseline!J206</f>
        <v>275.48334702328287</v>
      </c>
      <c r="K226" s="21">
        <f>K206-Baseline!K206</f>
        <v>319.76022016825476</v>
      </c>
      <c r="L226" s="21">
        <f>L206-Baseline!L206</f>
        <v>363.59723432377149</v>
      </c>
      <c r="M226" s="21">
        <f>M206-Baseline!M206</f>
        <v>407.00435849289988</v>
      </c>
      <c r="N226" s="21">
        <f>N206-Baseline!N206</f>
        <v>449.99136213609944</v>
      </c>
      <c r="O226" s="21">
        <f>O206-Baseline!O206</f>
        <v>492.56782146823616</v>
      </c>
      <c r="P226" s="21">
        <f>P206-Baseline!P206</f>
        <v>534.74312562080866</v>
      </c>
      <c r="Q226" s="21">
        <f>Q206-Baseline!Q206</f>
        <v>576.52648249551055</v>
      </c>
      <c r="R226" s="21">
        <f>R206-Baseline!R206</f>
        <v>617.9269246447916</v>
      </c>
      <c r="S226" s="21">
        <f>S206-Baseline!S206</f>
        <v>658.94695269971885</v>
      </c>
      <c r="T226" s="21">
        <f>T206-Baseline!T206</f>
        <v>699.59535764979762</v>
      </c>
      <c r="U226" s="21">
        <f>U206-Baseline!U206</f>
        <v>739.88076956877114</v>
      </c>
      <c r="V226" s="21">
        <f>V206-Baseline!V206</f>
        <v>779.81166275900682</v>
      </c>
      <c r="W226" s="21">
        <f>W206-Baseline!W206</f>
        <v>819.39636087308054</v>
      </c>
      <c r="X226" s="21">
        <f>X206-Baseline!X206</f>
        <v>858.64304185777269</v>
      </c>
      <c r="Y226" s="21">
        <f>Y206-Baseline!Y206</f>
        <v>897.55974269931278</v>
      </c>
      <c r="Z226" s="21">
        <f>Z206-Baseline!Z206</f>
        <v>936.15436414956503</v>
      </c>
      <c r="AA226" s="21">
        <f>AA206-Baseline!AA206</f>
        <v>974.43467531073395</v>
      </c>
      <c r="AB226" s="21">
        <f>AB206-Baseline!AB206</f>
        <v>1012.4083180615494</v>
      </c>
      <c r="AC226" s="21">
        <f>AC206-Baseline!AC206</f>
        <v>1050.0658881225299</v>
      </c>
      <c r="AD226" s="21">
        <f>AD206-Baseline!AD206</f>
        <v>1087.4128989708365</v>
      </c>
      <c r="AE226" s="21">
        <f>AE206-Baseline!AE206</f>
        <v>1124.4531328533114</v>
      </c>
      <c r="AF226" s="21">
        <f>AF206-Baseline!AF206</f>
        <v>1161.1892335122739</v>
      </c>
      <c r="AG226" s="21">
        <f>AG206-Baseline!AG206</f>
        <v>1197.6233004396261</v>
      </c>
      <c r="AH226" s="21">
        <f>AH206-Baseline!AH206</f>
        <v>1233.7576201966226</v>
      </c>
      <c r="AI226" s="21">
        <f>AI206-Baseline!AI206</f>
        <v>1269.5956502420249</v>
      </c>
      <c r="AJ226" s="21">
        <f>AJ206-Baseline!AJ206</f>
        <v>1305.3094690257424</v>
      </c>
      <c r="AK226" s="21">
        <f>AK206-Baseline!AK206</f>
        <v>1340.899976391426</v>
      </c>
      <c r="AL226" s="21">
        <f>AL206-Baseline!AL206</f>
        <v>1376.3682472052028</v>
      </c>
      <c r="AM226" s="21">
        <f>AM206-Baseline!AM206</f>
        <v>1411.7155635976651</v>
      </c>
      <c r="AN226" s="21">
        <f>AN206-Baseline!AN206</f>
        <v>1446.9433468059628</v>
      </c>
      <c r="AO226" s="21">
        <f>AO206-Baseline!AO206</f>
        <v>1482.0530729451691</v>
      </c>
      <c r="AP226" s="21">
        <f>AP206-Baseline!AP206</f>
        <v>1517.046340792416</v>
      </c>
      <c r="AQ226" s="21">
        <f>AQ206-Baseline!AQ206</f>
        <v>1551.924876487255</v>
      </c>
      <c r="AR226" s="21">
        <f>AR206-Baseline!AR206</f>
        <v>1586.6905184143384</v>
      </c>
      <c r="AS226" s="21">
        <f>AS206-Baseline!AS206</f>
        <v>1621.3452058621338</v>
      </c>
      <c r="AT226" s="21">
        <f>AT206-Baseline!AT206</f>
        <v>1655.8909787869381</v>
      </c>
      <c r="AU226" s="21">
        <f>AU206-Baseline!AU206</f>
        <v>1690.3299817439784</v>
      </c>
      <c r="AV226" s="21">
        <f>AV206-Baseline!AV206</f>
        <v>1724.6644591157765</v>
      </c>
      <c r="AW226" s="21">
        <f>AW206-Baseline!AW206</f>
        <v>1758.8967509908271</v>
      </c>
      <c r="AX226" s="21">
        <f>AX206-Baseline!AX206</f>
        <v>1793.0292911527176</v>
      </c>
      <c r="AY226" s="21">
        <f>AY206-Baseline!AY206</f>
        <v>1827.0646056334667</v>
      </c>
      <c r="AZ226" s="21">
        <f>AZ206-Baseline!AZ206</f>
        <v>1861.0053107468436</v>
      </c>
      <c r="BA226" s="21">
        <f>BA206-Baseline!BA206</f>
        <v>1894.8541106597254</v>
      </c>
      <c r="BB226" s="21">
        <f>BB206-Baseline!BB206</f>
        <v>1928.6099051656822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509</v>
      </c>
    </row>
    <row r="2" spans="1:19">
      <c r="A2" s="475" t="s">
        <v>510</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512</v>
      </c>
    </row>
    <row r="20" spans="1:19">
      <c r="A20" s="475" t="s">
        <v>513</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494</v>
      </c>
      <c r="B23" s="409"/>
      <c r="C23" s="409"/>
      <c r="D23" s="409"/>
      <c r="E23" s="409"/>
      <c r="F23" s="409"/>
      <c r="G23" s="409"/>
      <c r="H23" s="409"/>
      <c r="I23" s="409"/>
      <c r="J23" s="409"/>
      <c r="K23" s="409"/>
      <c r="L23" s="409"/>
      <c r="M23" s="409"/>
      <c r="N23" s="409"/>
      <c r="O23" s="409"/>
      <c r="P23" s="409"/>
      <c r="Q23" s="409"/>
      <c r="R23" s="409"/>
      <c r="S23" s="409"/>
    </row>
    <row r="24" spans="1:19">
      <c r="A24" s="158" t="s">
        <v>495</v>
      </c>
      <c r="B24" s="409"/>
      <c r="C24" s="409"/>
      <c r="D24" s="409"/>
      <c r="E24" s="409"/>
      <c r="F24" s="409"/>
      <c r="G24" s="409"/>
      <c r="H24" s="409"/>
      <c r="I24" s="409"/>
      <c r="J24" s="409"/>
      <c r="K24" s="409"/>
      <c r="L24" s="409"/>
      <c r="M24" s="409"/>
      <c r="N24" s="409"/>
      <c r="O24" s="409"/>
      <c r="P24" s="409"/>
      <c r="Q24" s="409"/>
      <c r="R24" s="409"/>
      <c r="S24" s="409"/>
    </row>
    <row r="25" spans="1:19">
      <c r="A25" s="159" t="s">
        <v>397</v>
      </c>
      <c r="B25" s="409"/>
      <c r="C25" s="409"/>
      <c r="D25" s="409"/>
      <c r="E25" s="409"/>
      <c r="F25" s="409"/>
      <c r="G25" s="409"/>
      <c r="H25" s="409"/>
      <c r="I25" s="409"/>
      <c r="J25" s="409"/>
      <c r="K25" s="409"/>
      <c r="L25" s="409"/>
      <c r="M25" s="409"/>
      <c r="N25" s="409"/>
      <c r="O25" s="409"/>
      <c r="P25" s="409"/>
      <c r="Q25" s="409"/>
      <c r="R25" s="409"/>
      <c r="S25" s="409"/>
    </row>
    <row r="26" spans="1:19">
      <c r="A26" s="159" t="s">
        <v>473</v>
      </c>
      <c r="B26" s="409"/>
      <c r="C26" s="409"/>
      <c r="D26" s="409"/>
      <c r="E26" s="409"/>
      <c r="F26" s="409"/>
      <c r="G26" s="409"/>
      <c r="H26" s="409"/>
      <c r="I26" s="409"/>
      <c r="J26" s="409"/>
      <c r="K26" s="409"/>
      <c r="L26" s="409"/>
      <c r="M26" s="409"/>
      <c r="N26" s="409"/>
      <c r="O26" s="409"/>
      <c r="P26" s="409"/>
      <c r="Q26" s="409"/>
      <c r="R26" s="409"/>
      <c r="S26" s="409"/>
    </row>
    <row r="27" spans="1:19">
      <c r="A27" s="159" t="s">
        <v>474</v>
      </c>
      <c r="B27" s="409"/>
      <c r="C27" s="409"/>
      <c r="D27" s="409"/>
      <c r="E27" s="409"/>
      <c r="F27" s="409"/>
      <c r="G27" s="409"/>
      <c r="H27" s="409"/>
      <c r="I27" s="409"/>
      <c r="J27" s="409"/>
      <c r="K27" s="409"/>
      <c r="L27" s="409"/>
      <c r="M27" s="409"/>
      <c r="N27" s="409"/>
      <c r="O27" s="409"/>
      <c r="P27" s="409"/>
      <c r="Q27" s="409"/>
      <c r="R27" s="409"/>
      <c r="S27" s="409"/>
    </row>
    <row r="31" spans="1:19">
      <c r="A31" s="4" t="s">
        <v>517</v>
      </c>
    </row>
    <row r="32" spans="1:19">
      <c r="A32" t="s">
        <v>518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0" t="s">
        <v>344</v>
      </c>
      <c r="J2" s="441"/>
      <c r="K2" s="441"/>
      <c r="L2" s="441"/>
      <c r="M2" s="441"/>
      <c r="N2" s="441"/>
      <c r="O2" s="441"/>
      <c r="P2" s="441"/>
      <c r="Q2" s="441"/>
      <c r="R2" s="441"/>
      <c r="S2" s="441"/>
      <c r="T2" s="441"/>
      <c r="U2" s="442"/>
    </row>
    <row r="3" spans="1:21" ht="13.5" customHeight="1" outlineLevel="1" thickBot="1">
      <c r="A3" s="3"/>
      <c r="B3" s="7"/>
      <c r="F3" s="24"/>
      <c r="G3" s="10"/>
      <c r="I3" s="443" t="s">
        <v>345</v>
      </c>
      <c r="J3" s="444"/>
      <c r="K3" s="444"/>
      <c r="L3" s="444"/>
      <c r="M3" s="444"/>
      <c r="N3" s="445"/>
      <c r="O3" s="1"/>
      <c r="P3" s="449" t="s">
        <v>346</v>
      </c>
      <c r="Q3" s="450"/>
      <c r="R3" s="450"/>
      <c r="S3" s="450"/>
      <c r="T3" s="450"/>
      <c r="U3" s="451"/>
    </row>
    <row r="4" spans="1:21" ht="56.25" customHeight="1" outlineLevel="1">
      <c r="A4" s="31" t="s">
        <v>163</v>
      </c>
      <c r="B4" s="86"/>
      <c r="E4" s="53" t="s">
        <v>347</v>
      </c>
      <c r="F4" s="91"/>
      <c r="G4" s="28"/>
      <c r="H4" s="10"/>
      <c r="I4" s="446"/>
      <c r="J4" s="447"/>
      <c r="K4" s="447"/>
      <c r="L4" s="447"/>
      <c r="M4" s="447"/>
      <c r="N4" s="448"/>
      <c r="P4" s="452"/>
      <c r="Q4" s="453"/>
      <c r="R4" s="453"/>
      <c r="S4" s="453"/>
      <c r="T4" s="453"/>
      <c r="U4" s="454"/>
    </row>
    <row r="5" spans="1:21" outlineLevel="1">
      <c r="A5" s="13" t="s">
        <v>348</v>
      </c>
      <c r="B5" s="88"/>
      <c r="E5" s="14"/>
      <c r="H5" s="10"/>
      <c r="I5" s="482"/>
      <c r="J5" s="467"/>
      <c r="K5" s="467"/>
      <c r="L5" s="467"/>
      <c r="M5" s="467"/>
      <c r="N5" s="468"/>
      <c r="P5" s="482"/>
      <c r="Q5" s="467"/>
      <c r="R5" s="467"/>
      <c r="S5" s="467"/>
      <c r="T5" s="467"/>
      <c r="U5" s="468"/>
    </row>
    <row r="6" spans="1:21" outlineLevel="1">
      <c r="A6" s="13" t="s">
        <v>351</v>
      </c>
      <c r="B6" s="88"/>
      <c r="E6" s="53" t="s">
        <v>353</v>
      </c>
      <c r="F6" s="90"/>
      <c r="H6" s="10"/>
      <c r="I6" s="469"/>
      <c r="J6" s="470"/>
      <c r="K6" s="470"/>
      <c r="L6" s="470"/>
      <c r="M6" s="470"/>
      <c r="N6" s="471"/>
      <c r="P6" s="469"/>
      <c r="Q6" s="470"/>
      <c r="R6" s="470"/>
      <c r="S6" s="470"/>
      <c r="T6" s="470"/>
      <c r="U6" s="471"/>
    </row>
    <row r="7" spans="1:21" outlineLevel="1">
      <c r="A7" s="13" t="s">
        <v>355</v>
      </c>
      <c r="B7" s="88"/>
      <c r="E7" s="14"/>
      <c r="H7" s="10"/>
      <c r="I7" s="469"/>
      <c r="J7" s="470"/>
      <c r="K7" s="470"/>
      <c r="L7" s="470"/>
      <c r="M7" s="470"/>
      <c r="N7" s="471"/>
      <c r="P7" s="469"/>
      <c r="Q7" s="470"/>
      <c r="R7" s="470"/>
      <c r="S7" s="470"/>
      <c r="T7" s="470"/>
      <c r="U7" s="471"/>
    </row>
    <row r="8" spans="1:21" ht="41" outlineLevel="1" thickBot="1">
      <c r="A8" s="34" t="s">
        <v>357</v>
      </c>
      <c r="B8" s="89"/>
      <c r="E8" s="14"/>
      <c r="H8" s="10"/>
      <c r="I8" s="469"/>
      <c r="J8" s="470"/>
      <c r="K8" s="470"/>
      <c r="L8" s="470"/>
      <c r="M8" s="470"/>
      <c r="N8" s="471"/>
      <c r="P8" s="469"/>
      <c r="Q8" s="470"/>
      <c r="R8" s="470"/>
      <c r="S8" s="470"/>
      <c r="T8" s="470"/>
      <c r="U8" s="471"/>
    </row>
    <row r="9" spans="1:21" outlineLevel="1">
      <c r="E9" s="14"/>
      <c r="H9" s="10"/>
      <c r="I9" s="469"/>
      <c r="J9" s="470"/>
      <c r="K9" s="470"/>
      <c r="L9" s="470"/>
      <c r="M9" s="470"/>
      <c r="N9" s="471"/>
      <c r="P9" s="469"/>
      <c r="Q9" s="470"/>
      <c r="R9" s="470"/>
      <c r="S9" s="470"/>
      <c r="T9" s="470"/>
      <c r="U9" s="471"/>
    </row>
    <row r="10" spans="1:21" ht="14" outlineLevel="1" thickBot="1">
      <c r="A10" s="32" t="s">
        <v>359</v>
      </c>
      <c r="B10" s="35">
        <f>Baseline!B10</f>
        <v>2027</v>
      </c>
      <c r="E10" s="14"/>
      <c r="H10" s="10"/>
      <c r="I10" s="469"/>
      <c r="J10" s="470"/>
      <c r="K10" s="470"/>
      <c r="L10" s="470"/>
      <c r="M10" s="470"/>
      <c r="N10" s="471"/>
      <c r="P10" s="469"/>
      <c r="Q10" s="470"/>
      <c r="R10" s="470"/>
      <c r="S10" s="470"/>
      <c r="T10" s="470"/>
      <c r="U10" s="471"/>
    </row>
    <row r="11" spans="1:21" outlineLevel="1">
      <c r="A11" s="16"/>
      <c r="H11" s="10"/>
      <c r="I11" s="469"/>
      <c r="J11" s="470"/>
      <c r="K11" s="470"/>
      <c r="L11" s="470"/>
      <c r="M11" s="470"/>
      <c r="N11" s="471"/>
      <c r="P11" s="469"/>
      <c r="Q11" s="470"/>
      <c r="R11" s="470"/>
      <c r="S11" s="470"/>
      <c r="T11" s="470"/>
      <c r="U11" s="471"/>
    </row>
    <row r="12" spans="1:21" ht="40.5" outlineLevel="1">
      <c r="A12" s="26" t="s">
        <v>360</v>
      </c>
      <c r="B12" s="26" t="s">
        <v>361</v>
      </c>
      <c r="C12" s="26" t="s">
        <v>362</v>
      </c>
      <c r="D12" s="26" t="s">
        <v>363</v>
      </c>
      <c r="E12" s="26" t="s">
        <v>364</v>
      </c>
      <c r="F12" s="26" t="s">
        <v>365</v>
      </c>
      <c r="G12" s="26" t="s">
        <v>366</v>
      </c>
      <c r="I12" s="469"/>
      <c r="J12" s="470"/>
      <c r="K12" s="470"/>
      <c r="L12" s="470"/>
      <c r="M12" s="470"/>
      <c r="N12" s="471"/>
      <c r="P12" s="469"/>
      <c r="Q12" s="470"/>
      <c r="R12" s="470"/>
      <c r="S12" s="470"/>
      <c r="T12" s="470"/>
      <c r="U12" s="471"/>
    </row>
    <row r="13" spans="1:21" outlineLevel="1">
      <c r="A13" s="58">
        <v>2035</v>
      </c>
      <c r="B13" s="21">
        <f t="shared" ref="B13:B18" si="0">INDEX($E$204:$AW$204,1,MATCH($A13,$E$53:$BB$53,0))</f>
        <v>0</v>
      </c>
      <c r="C13" s="21">
        <f>B13-Baseline!B13</f>
        <v>315.58653615548781</v>
      </c>
      <c r="D13" s="21">
        <f t="shared" ref="D13:D18" si="1">INDEX($E$205:$AW$205,1,MATCH($A13,$E$53:$BB$53,0))</f>
        <v>0</v>
      </c>
      <c r="E13" s="21">
        <f>D13-Baseline!D13</f>
        <v>224.16761475508889</v>
      </c>
      <c r="F13" s="21">
        <f t="shared" ref="F13:F18" si="2">INDEX($E$206:$AW$206,1,MATCH($A13,$E$53:$BB$53,0))</f>
        <v>0</v>
      </c>
      <c r="G13" s="21">
        <f>F13-Baseline!F13</f>
        <v>407.00435849289988</v>
      </c>
      <c r="I13" s="469"/>
      <c r="J13" s="470"/>
      <c r="K13" s="470"/>
      <c r="L13" s="470"/>
      <c r="M13" s="470"/>
      <c r="N13" s="471"/>
      <c r="P13" s="469"/>
      <c r="Q13" s="470"/>
      <c r="R13" s="470"/>
      <c r="S13" s="470"/>
      <c r="T13" s="470"/>
      <c r="U13" s="471"/>
    </row>
    <row r="14" spans="1:21" outlineLevel="1">
      <c r="A14" s="58">
        <v>2040</v>
      </c>
      <c r="B14" s="21">
        <f t="shared" si="0"/>
        <v>0</v>
      </c>
      <c r="C14" s="21">
        <f>B14-Baseline!B14</f>
        <v>478.2684289846996</v>
      </c>
      <c r="D14" s="21">
        <f t="shared" si="1"/>
        <v>0</v>
      </c>
      <c r="E14" s="21">
        <f>D14-Baseline!D14</f>
        <v>338.7439355713704</v>
      </c>
      <c r="F14" s="21">
        <f t="shared" si="2"/>
        <v>0</v>
      </c>
      <c r="G14" s="21">
        <f>F14-Baseline!F14</f>
        <v>617.9269246447916</v>
      </c>
      <c r="I14" s="469"/>
      <c r="J14" s="470"/>
      <c r="K14" s="470"/>
      <c r="L14" s="470"/>
      <c r="M14" s="470"/>
      <c r="N14" s="471"/>
      <c r="P14" s="469"/>
      <c r="Q14" s="470"/>
      <c r="R14" s="470"/>
      <c r="S14" s="470"/>
      <c r="T14" s="470"/>
      <c r="U14" s="471"/>
    </row>
    <row r="15" spans="1:21" outlineLevel="1">
      <c r="A15" s="58">
        <v>2045</v>
      </c>
      <c r="B15" s="21">
        <f t="shared" si="0"/>
        <v>0</v>
      </c>
      <c r="C15" s="21">
        <f>B15-Baseline!B15</f>
        <v>633.3398473248576</v>
      </c>
      <c r="D15" s="21">
        <f t="shared" si="1"/>
        <v>0</v>
      </c>
      <c r="E15" s="21">
        <f>D15-Baseline!D15</f>
        <v>447.35170479741481</v>
      </c>
      <c r="F15" s="21">
        <f t="shared" si="2"/>
        <v>0</v>
      </c>
      <c r="G15" s="21">
        <f>F15-Baseline!F15</f>
        <v>819.39636087308054</v>
      </c>
      <c r="I15" s="469"/>
      <c r="J15" s="470"/>
      <c r="K15" s="470"/>
      <c r="L15" s="470"/>
      <c r="M15" s="470"/>
      <c r="N15" s="471"/>
      <c r="P15" s="469"/>
      <c r="Q15" s="470"/>
      <c r="R15" s="470"/>
      <c r="S15" s="470"/>
      <c r="T15" s="470"/>
      <c r="U15" s="471"/>
    </row>
    <row r="16" spans="1:21" outlineLevel="1">
      <c r="A16" s="58">
        <v>2050</v>
      </c>
      <c r="B16" s="21">
        <f t="shared" si="0"/>
        <v>0</v>
      </c>
      <c r="C16" s="21">
        <f>B16-Baseline!B16</f>
        <v>781.61478429724991</v>
      </c>
      <c r="D16" s="21">
        <f t="shared" si="1"/>
        <v>0</v>
      </c>
      <c r="E16" s="21">
        <f>D16-Baseline!D16</f>
        <v>550.78102968243411</v>
      </c>
      <c r="F16" s="21">
        <f t="shared" si="2"/>
        <v>0</v>
      </c>
      <c r="G16" s="21">
        <f>F16-Baseline!F16</f>
        <v>1012.4083180615494</v>
      </c>
      <c r="I16" s="469"/>
      <c r="J16" s="470"/>
      <c r="K16" s="470"/>
      <c r="L16" s="470"/>
      <c r="M16" s="470"/>
      <c r="N16" s="471"/>
      <c r="P16" s="469"/>
      <c r="Q16" s="470"/>
      <c r="R16" s="470"/>
      <c r="S16" s="470"/>
      <c r="T16" s="470"/>
      <c r="U16" s="471"/>
    </row>
    <row r="17" spans="1:21" outlineLevel="1">
      <c r="A17" s="58">
        <v>2060</v>
      </c>
      <c r="B17" s="21">
        <f t="shared" si="0"/>
        <v>0</v>
      </c>
      <c r="C17" s="21">
        <f>B17-Baseline!B17</f>
        <v>1061.0831580976005</v>
      </c>
      <c r="D17" s="21">
        <f t="shared" si="1"/>
        <v>0</v>
      </c>
      <c r="E17" s="21">
        <f>D17-Baseline!D17</f>
        <v>744.96702698939589</v>
      </c>
      <c r="F17" s="21">
        <f t="shared" si="2"/>
        <v>0</v>
      </c>
      <c r="G17" s="21">
        <f>F17-Baseline!F17</f>
        <v>1376.3682472052028</v>
      </c>
      <c r="I17" s="469"/>
      <c r="J17" s="470"/>
      <c r="K17" s="470"/>
      <c r="L17" s="470"/>
      <c r="M17" s="470"/>
      <c r="N17" s="471"/>
      <c r="P17" s="469"/>
      <c r="Q17" s="470"/>
      <c r="R17" s="470"/>
      <c r="S17" s="470"/>
      <c r="T17" s="470"/>
      <c r="U17" s="471"/>
    </row>
    <row r="18" spans="1:21" outlineLevel="1">
      <c r="A18" s="58">
        <v>2070</v>
      </c>
      <c r="B18" s="21">
        <f t="shared" si="0"/>
        <v>0</v>
      </c>
      <c r="C18" s="21">
        <f>B18-Baseline!B18</f>
        <v>1329.0399669661128</v>
      </c>
      <c r="D18" s="21">
        <f t="shared" si="1"/>
        <v>0</v>
      </c>
      <c r="E18" s="21">
        <f>D18-Baseline!D18</f>
        <v>931.18144052458081</v>
      </c>
      <c r="F18" s="21">
        <f t="shared" si="2"/>
        <v>0</v>
      </c>
      <c r="G18" s="21">
        <f>F18-Baseline!F18</f>
        <v>1724.6644591157765</v>
      </c>
      <c r="I18" s="472"/>
      <c r="J18" s="473"/>
      <c r="K18" s="473"/>
      <c r="L18" s="473"/>
      <c r="M18" s="473"/>
      <c r="N18" s="474"/>
      <c r="P18" s="472"/>
      <c r="Q18" s="473"/>
      <c r="R18" s="473"/>
      <c r="S18" s="473"/>
      <c r="T18" s="473"/>
      <c r="U18" s="474"/>
    </row>
    <row r="19" spans="1:21" ht="14" outlineLevel="1" thickBot="1">
      <c r="A19" s="430"/>
      <c r="B19" s="430"/>
      <c r="I19" s="250"/>
      <c r="J19" s="251"/>
      <c r="K19" s="251"/>
      <c r="L19" s="251"/>
      <c r="M19" s="251"/>
      <c r="N19" s="251"/>
      <c r="P19" s="249"/>
      <c r="Q19" s="249"/>
      <c r="R19" s="249"/>
      <c r="S19" s="249"/>
      <c r="T19" s="249"/>
      <c r="U19" s="232"/>
    </row>
    <row r="20" spans="1:21" ht="26.25" customHeight="1" outlineLevel="1">
      <c r="A20" s="54" t="s">
        <v>367</v>
      </c>
      <c r="B20" s="55">
        <f>Baseline!B20</f>
        <v>1</v>
      </c>
      <c r="E20" s="154"/>
      <c r="I20" s="464" t="s">
        <v>368</v>
      </c>
      <c r="J20" s="465"/>
      <c r="K20" s="465"/>
      <c r="L20" s="465"/>
      <c r="M20" s="465"/>
      <c r="N20" s="466"/>
      <c r="P20" s="464" t="s">
        <v>369</v>
      </c>
      <c r="Q20" s="465"/>
      <c r="R20" s="465"/>
      <c r="S20" s="465"/>
      <c r="T20" s="465"/>
      <c r="U20" s="466"/>
    </row>
    <row r="21" spans="1:21" ht="12.75" customHeight="1" outlineLevel="1">
      <c r="A21" s="154"/>
      <c r="B21" s="155"/>
      <c r="I21" s="482"/>
      <c r="J21" s="467"/>
      <c r="K21" s="467"/>
      <c r="L21" s="467"/>
      <c r="M21" s="467"/>
      <c r="N21" s="468"/>
      <c r="P21" s="482"/>
      <c r="Q21" s="467"/>
      <c r="R21" s="467"/>
      <c r="S21" s="467"/>
      <c r="T21" s="467"/>
      <c r="U21" s="468"/>
    </row>
    <row r="22" spans="1:21" ht="12.75" customHeight="1" outlineLevel="1">
      <c r="A22" s="154"/>
      <c r="B22" s="155"/>
      <c r="I22" s="469"/>
      <c r="J22" s="470"/>
      <c r="K22" s="470"/>
      <c r="L22" s="470"/>
      <c r="M22" s="470"/>
      <c r="N22" s="471"/>
      <c r="P22" s="469"/>
      <c r="Q22" s="470"/>
      <c r="R22" s="470"/>
      <c r="S22" s="470"/>
      <c r="T22" s="470"/>
      <c r="U22" s="471"/>
    </row>
    <row r="23" spans="1:21" outlineLevel="1">
      <c r="A23" s="154"/>
      <c r="B23" s="412" t="s">
        <v>371</v>
      </c>
      <c r="C23" s="413"/>
      <c r="D23" s="413"/>
      <c r="E23" s="413"/>
      <c r="F23" s="413"/>
      <c r="G23" s="414"/>
      <c r="I23" s="469"/>
      <c r="J23" s="470"/>
      <c r="K23" s="470"/>
      <c r="L23" s="470"/>
      <c r="M23" s="470"/>
      <c r="N23" s="471"/>
      <c r="P23" s="469"/>
      <c r="Q23" s="470"/>
      <c r="R23" s="470"/>
      <c r="S23" s="470"/>
      <c r="T23" s="470"/>
      <c r="U23" s="471"/>
    </row>
    <row r="24" spans="1:21" outlineLevel="1">
      <c r="B24" s="17">
        <v>2027</v>
      </c>
      <c r="C24" s="17">
        <v>2028</v>
      </c>
      <c r="D24" s="17">
        <v>2029</v>
      </c>
      <c r="E24" s="17">
        <v>2030</v>
      </c>
      <c r="F24" s="17">
        <v>2031</v>
      </c>
      <c r="G24" s="17" t="s">
        <v>372</v>
      </c>
      <c r="I24" s="469"/>
      <c r="J24" s="470"/>
      <c r="K24" s="470"/>
      <c r="L24" s="470"/>
      <c r="M24" s="470"/>
      <c r="N24" s="471"/>
      <c r="P24" s="469"/>
      <c r="Q24" s="470"/>
      <c r="R24" s="470"/>
      <c r="S24" s="470"/>
      <c r="T24" s="470"/>
      <c r="U24" s="471"/>
    </row>
    <row r="25" spans="1:21" ht="14" outlineLevel="1" thickBot="1">
      <c r="B25" s="30" t="s">
        <v>373</v>
      </c>
      <c r="C25" s="30" t="s">
        <v>373</v>
      </c>
      <c r="D25" s="30" t="s">
        <v>373</v>
      </c>
      <c r="E25" s="30" t="s">
        <v>373</v>
      </c>
      <c r="F25" s="30" t="s">
        <v>373</v>
      </c>
      <c r="G25" s="30" t="s">
        <v>373</v>
      </c>
      <c r="I25" s="469"/>
      <c r="J25" s="470"/>
      <c r="K25" s="470"/>
      <c r="L25" s="470"/>
      <c r="M25" s="470"/>
      <c r="N25" s="471"/>
      <c r="P25" s="469"/>
      <c r="Q25" s="470"/>
      <c r="R25" s="470"/>
      <c r="S25" s="470"/>
      <c r="T25" s="470"/>
      <c r="U25" s="471"/>
    </row>
    <row r="26" spans="1:21" outlineLevel="1">
      <c r="A26" s="54" t="s">
        <v>374</v>
      </c>
      <c r="B26" s="21">
        <f>E64</f>
        <v>0</v>
      </c>
      <c r="C26" s="21">
        <f>F64</f>
        <v>0</v>
      </c>
      <c r="D26" s="21">
        <f>G64</f>
        <v>0</v>
      </c>
      <c r="E26" s="21">
        <f>H64</f>
        <v>0</v>
      </c>
      <c r="F26" s="21">
        <f>I64</f>
        <v>0</v>
      </c>
      <c r="G26" s="21">
        <f>SUM(J64:BB64)</f>
        <v>0</v>
      </c>
      <c r="I26" s="469"/>
      <c r="J26" s="470"/>
      <c r="K26" s="470"/>
      <c r="L26" s="470"/>
      <c r="M26" s="470"/>
      <c r="N26" s="471"/>
      <c r="P26" s="469"/>
      <c r="Q26" s="470"/>
      <c r="R26" s="470"/>
      <c r="S26" s="470"/>
      <c r="T26" s="470"/>
      <c r="U26" s="471"/>
    </row>
    <row r="27" spans="1:21" outlineLevel="1">
      <c r="A27" s="54" t="s">
        <v>375</v>
      </c>
      <c r="B27" s="21">
        <f>E71+E77</f>
        <v>0</v>
      </c>
      <c r="C27" s="21">
        <f>F71+F77</f>
        <v>0</v>
      </c>
      <c r="D27" s="21">
        <f>G71+G77</f>
        <v>0</v>
      </c>
      <c r="E27" s="21">
        <f>H71+H77</f>
        <v>0</v>
      </c>
      <c r="F27" s="21">
        <f>I71+I77</f>
        <v>0</v>
      </c>
      <c r="G27" s="21">
        <f>SUM(J71:BB71)+SUM(J77:BB77)</f>
        <v>0</v>
      </c>
      <c r="I27" s="469"/>
      <c r="J27" s="470"/>
      <c r="K27" s="470"/>
      <c r="L27" s="470"/>
      <c r="M27" s="470"/>
      <c r="N27" s="471"/>
      <c r="P27" s="469"/>
      <c r="Q27" s="470"/>
      <c r="R27" s="470"/>
      <c r="S27" s="470"/>
      <c r="T27" s="470"/>
      <c r="U27" s="471"/>
    </row>
    <row r="28" spans="1:21" outlineLevel="1">
      <c r="A28" s="154"/>
      <c r="B28" s="248"/>
      <c r="C28" s="248"/>
      <c r="D28" s="248"/>
      <c r="E28" s="248"/>
      <c r="F28" s="248"/>
      <c r="G28" s="248"/>
      <c r="I28" s="469"/>
      <c r="J28" s="470"/>
      <c r="K28" s="470"/>
      <c r="L28" s="470"/>
      <c r="M28" s="470"/>
      <c r="N28" s="471"/>
      <c r="P28" s="469"/>
      <c r="Q28" s="470"/>
      <c r="R28" s="470"/>
      <c r="S28" s="470"/>
      <c r="T28" s="470"/>
      <c r="U28" s="471"/>
    </row>
    <row r="29" spans="1:21" ht="14" outlineLevel="1" thickBot="1">
      <c r="A29" s="154"/>
      <c r="B29" s="248"/>
      <c r="C29" s="248"/>
      <c r="D29" s="248"/>
      <c r="E29" s="248"/>
      <c r="F29" s="248"/>
      <c r="G29" s="248"/>
      <c r="I29" s="469"/>
      <c r="J29" s="470"/>
      <c r="K29" s="470"/>
      <c r="L29" s="470"/>
      <c r="M29" s="470"/>
      <c r="N29" s="471"/>
      <c r="P29" s="469"/>
      <c r="Q29" s="470"/>
      <c r="R29" s="470"/>
      <c r="S29" s="470"/>
      <c r="T29" s="470"/>
      <c r="U29" s="471"/>
    </row>
    <row r="30" spans="1:21" ht="14" outlineLevel="1" thickBot="1">
      <c r="A30" s="308"/>
      <c r="B30" s="309" t="s">
        <v>376</v>
      </c>
      <c r="C30" s="310" t="s">
        <v>377</v>
      </c>
      <c r="D30" s="416" t="s">
        <v>330</v>
      </c>
      <c r="E30" s="417"/>
      <c r="F30" s="417"/>
      <c r="G30" s="418"/>
      <c r="I30" s="469"/>
      <c r="J30" s="470"/>
      <c r="K30" s="470"/>
      <c r="L30" s="470"/>
      <c r="M30" s="470"/>
      <c r="N30" s="471"/>
      <c r="P30" s="469"/>
      <c r="Q30" s="470"/>
      <c r="R30" s="470"/>
      <c r="S30" s="470"/>
      <c r="T30" s="470"/>
      <c r="U30" s="471"/>
    </row>
    <row r="31" spans="1:21" outlineLevel="1">
      <c r="A31" s="436" t="s">
        <v>378</v>
      </c>
      <c r="B31" s="311"/>
      <c r="C31" s="307"/>
      <c r="D31" s="438"/>
      <c r="E31" s="438"/>
      <c r="F31" s="438"/>
      <c r="G31" s="439"/>
      <c r="I31" s="469"/>
      <c r="J31" s="470"/>
      <c r="K31" s="470"/>
      <c r="L31" s="470"/>
      <c r="M31" s="470"/>
      <c r="N31" s="471"/>
      <c r="P31" s="469"/>
      <c r="Q31" s="470"/>
      <c r="R31" s="470"/>
      <c r="S31" s="470"/>
      <c r="T31" s="470"/>
      <c r="U31" s="471"/>
    </row>
    <row r="32" spans="1:21" outlineLevel="1">
      <c r="A32" s="436"/>
      <c r="B32" s="312"/>
      <c r="C32" s="252"/>
      <c r="D32" s="421"/>
      <c r="E32" s="421"/>
      <c r="F32" s="421"/>
      <c r="G32" s="422"/>
      <c r="I32" s="469"/>
      <c r="J32" s="470"/>
      <c r="K32" s="470"/>
      <c r="L32" s="470"/>
      <c r="M32" s="470"/>
      <c r="N32" s="471"/>
      <c r="P32" s="469"/>
      <c r="Q32" s="470"/>
      <c r="R32" s="470"/>
      <c r="S32" s="470"/>
      <c r="T32" s="470"/>
      <c r="U32" s="471"/>
    </row>
    <row r="33" spans="1:21" outlineLevel="1">
      <c r="A33" s="436"/>
      <c r="B33" s="312"/>
      <c r="C33" s="252"/>
      <c r="D33" s="421"/>
      <c r="E33" s="421"/>
      <c r="F33" s="421"/>
      <c r="G33" s="422"/>
      <c r="I33" s="469"/>
      <c r="J33" s="470"/>
      <c r="K33" s="470"/>
      <c r="L33" s="470"/>
      <c r="M33" s="470"/>
      <c r="N33" s="471"/>
      <c r="P33" s="469"/>
      <c r="Q33" s="470"/>
      <c r="R33" s="470"/>
      <c r="S33" s="470"/>
      <c r="T33" s="470"/>
      <c r="U33" s="471"/>
    </row>
    <row r="34" spans="1:21" outlineLevel="1">
      <c r="A34" s="436"/>
      <c r="B34" s="312"/>
      <c r="C34" s="252"/>
      <c r="D34" s="421"/>
      <c r="E34" s="421"/>
      <c r="F34" s="421"/>
      <c r="G34" s="422"/>
      <c r="I34" s="469"/>
      <c r="J34" s="470"/>
      <c r="K34" s="470"/>
      <c r="L34" s="470"/>
      <c r="M34" s="470"/>
      <c r="N34" s="471"/>
      <c r="P34" s="469"/>
      <c r="Q34" s="470"/>
      <c r="R34" s="470"/>
      <c r="S34" s="470"/>
      <c r="T34" s="470"/>
      <c r="U34" s="471"/>
    </row>
    <row r="35" spans="1:21" outlineLevel="1">
      <c r="A35" s="436"/>
      <c r="B35" s="312"/>
      <c r="C35" s="252"/>
      <c r="D35" s="421"/>
      <c r="E35" s="421"/>
      <c r="F35" s="421"/>
      <c r="G35" s="422"/>
      <c r="I35" s="469"/>
      <c r="J35" s="470"/>
      <c r="K35" s="470"/>
      <c r="L35" s="470"/>
      <c r="M35" s="470"/>
      <c r="N35" s="471"/>
      <c r="P35" s="469"/>
      <c r="Q35" s="470"/>
      <c r="R35" s="470"/>
      <c r="S35" s="470"/>
      <c r="T35" s="470"/>
      <c r="U35" s="471"/>
    </row>
    <row r="36" spans="1:21" outlineLevel="1">
      <c r="A36" s="436"/>
      <c r="B36" s="312"/>
      <c r="C36" s="252"/>
      <c r="D36" s="421"/>
      <c r="E36" s="421"/>
      <c r="F36" s="421"/>
      <c r="G36" s="422"/>
      <c r="I36" s="469"/>
      <c r="J36" s="470"/>
      <c r="K36" s="470"/>
      <c r="L36" s="470"/>
      <c r="M36" s="470"/>
      <c r="N36" s="471"/>
      <c r="P36" s="469"/>
      <c r="Q36" s="470"/>
      <c r="R36" s="470"/>
      <c r="S36" s="470"/>
      <c r="T36" s="470"/>
      <c r="U36" s="471"/>
    </row>
    <row r="37" spans="1:21" outlineLevel="1">
      <c r="A37" s="436"/>
      <c r="B37" s="312"/>
      <c r="C37" s="252"/>
      <c r="D37" s="421"/>
      <c r="E37" s="421"/>
      <c r="F37" s="421"/>
      <c r="G37" s="422"/>
      <c r="I37" s="469"/>
      <c r="J37" s="470"/>
      <c r="K37" s="470"/>
      <c r="L37" s="470"/>
      <c r="M37" s="470"/>
      <c r="N37" s="471"/>
      <c r="P37" s="469"/>
      <c r="Q37" s="470"/>
      <c r="R37" s="470"/>
      <c r="S37" s="470"/>
      <c r="T37" s="470"/>
      <c r="U37" s="471"/>
    </row>
    <row r="38" spans="1:21" outlineLevel="1">
      <c r="A38" s="436"/>
      <c r="B38" s="312"/>
      <c r="C38" s="252"/>
      <c r="D38" s="421"/>
      <c r="E38" s="421"/>
      <c r="F38" s="421"/>
      <c r="G38" s="422"/>
      <c r="I38" s="469"/>
      <c r="J38" s="470"/>
      <c r="K38" s="470"/>
      <c r="L38" s="470"/>
      <c r="M38" s="470"/>
      <c r="N38" s="471"/>
      <c r="P38" s="469"/>
      <c r="Q38" s="470"/>
      <c r="R38" s="470"/>
      <c r="S38" s="470"/>
      <c r="T38" s="470"/>
      <c r="U38" s="471"/>
    </row>
    <row r="39" spans="1:21" outlineLevel="1">
      <c r="A39" s="436"/>
      <c r="B39" s="312"/>
      <c r="C39" s="252"/>
      <c r="D39" s="421"/>
      <c r="E39" s="421"/>
      <c r="F39" s="421"/>
      <c r="G39" s="422"/>
      <c r="I39" s="469"/>
      <c r="J39" s="470"/>
      <c r="K39" s="470"/>
      <c r="L39" s="470"/>
      <c r="M39" s="470"/>
      <c r="N39" s="471"/>
      <c r="P39" s="469"/>
      <c r="Q39" s="470"/>
      <c r="R39" s="470"/>
      <c r="S39" s="470"/>
      <c r="T39" s="470"/>
      <c r="U39" s="471"/>
    </row>
    <row r="40" spans="1:21" ht="14" outlineLevel="1" thickBot="1">
      <c r="A40" s="437"/>
      <c r="B40" s="313"/>
      <c r="C40" s="314"/>
      <c r="D40" s="419"/>
      <c r="E40" s="419"/>
      <c r="F40" s="419"/>
      <c r="G40" s="420"/>
      <c r="I40" s="469"/>
      <c r="J40" s="470"/>
      <c r="K40" s="470"/>
      <c r="L40" s="470"/>
      <c r="M40" s="470"/>
      <c r="N40" s="471"/>
      <c r="P40" s="469"/>
      <c r="Q40" s="470"/>
      <c r="R40" s="470"/>
      <c r="S40" s="470"/>
      <c r="T40" s="470"/>
      <c r="U40" s="471"/>
    </row>
    <row r="41" spans="1:21" outlineLevel="1">
      <c r="A41" s="154"/>
      <c r="B41" s="248"/>
      <c r="C41" s="248"/>
      <c r="D41" s="248"/>
      <c r="E41" s="248"/>
      <c r="F41" s="248"/>
      <c r="G41" s="248"/>
      <c r="I41" s="469"/>
      <c r="J41" s="470"/>
      <c r="K41" s="470"/>
      <c r="L41" s="470"/>
      <c r="M41" s="470"/>
      <c r="N41" s="471"/>
      <c r="P41" s="469"/>
      <c r="Q41" s="470"/>
      <c r="R41" s="470"/>
      <c r="S41" s="470"/>
      <c r="T41" s="470"/>
      <c r="U41" s="471"/>
    </row>
    <row r="42" spans="1:21" outlineLevel="1">
      <c r="A42" s="154"/>
      <c r="B42" s="248"/>
      <c r="C42" s="248"/>
      <c r="D42" s="248"/>
      <c r="E42" s="248"/>
      <c r="F42" s="248"/>
      <c r="G42" s="248"/>
      <c r="I42" s="469"/>
      <c r="J42" s="470"/>
      <c r="K42" s="470"/>
      <c r="L42" s="470"/>
      <c r="M42" s="470"/>
      <c r="N42" s="471"/>
      <c r="P42" s="469"/>
      <c r="Q42" s="470"/>
      <c r="R42" s="470"/>
      <c r="S42" s="470"/>
      <c r="T42" s="470"/>
      <c r="U42" s="471"/>
    </row>
    <row r="43" spans="1:21" outlineLevel="1">
      <c r="A43" s="154"/>
      <c r="B43" s="248"/>
      <c r="C43" s="248"/>
      <c r="D43" s="248"/>
      <c r="E43" s="248"/>
      <c r="F43" s="248"/>
      <c r="G43" s="248"/>
      <c r="I43" s="469"/>
      <c r="J43" s="470"/>
      <c r="K43" s="470"/>
      <c r="L43" s="470"/>
      <c r="M43" s="470"/>
      <c r="N43" s="471"/>
      <c r="P43" s="469"/>
      <c r="Q43" s="470"/>
      <c r="R43" s="470"/>
      <c r="S43" s="470"/>
      <c r="T43" s="470"/>
      <c r="U43" s="471"/>
    </row>
    <row r="44" spans="1:21" outlineLevel="1">
      <c r="A44" s="154"/>
      <c r="B44" s="248"/>
      <c r="C44" s="248"/>
      <c r="D44" s="248"/>
      <c r="E44" s="248"/>
      <c r="F44" s="248"/>
      <c r="G44" s="248"/>
      <c r="I44" s="469"/>
      <c r="J44" s="470"/>
      <c r="K44" s="470"/>
      <c r="L44" s="470"/>
      <c r="M44" s="470"/>
      <c r="N44" s="471"/>
      <c r="P44" s="469"/>
      <c r="Q44" s="470"/>
      <c r="R44" s="470"/>
      <c r="S44" s="470"/>
      <c r="T44" s="470"/>
      <c r="U44" s="471"/>
    </row>
    <row r="45" spans="1:21" outlineLevel="1">
      <c r="A45" s="154"/>
      <c r="B45" s="248"/>
      <c r="C45" s="248"/>
      <c r="D45" s="248"/>
      <c r="E45" s="248"/>
      <c r="F45" s="248"/>
      <c r="G45" s="248"/>
      <c r="I45" s="472"/>
      <c r="J45" s="473"/>
      <c r="K45" s="473"/>
      <c r="L45" s="473"/>
      <c r="M45" s="473"/>
      <c r="N45" s="474"/>
      <c r="P45" s="472"/>
      <c r="Q45" s="473"/>
      <c r="R45" s="473"/>
      <c r="S45" s="473"/>
      <c r="T45" s="473"/>
      <c r="U45" s="474"/>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3" t="s">
        <v>277</v>
      </c>
      <c r="F51" s="411"/>
      <c r="G51" s="411"/>
      <c r="H51" s="411"/>
      <c r="I51" s="411"/>
      <c r="J51" s="411" t="s">
        <v>278</v>
      </c>
      <c r="K51" s="411"/>
      <c r="L51" s="411"/>
      <c r="M51" s="411"/>
      <c r="N51" s="411"/>
      <c r="O51" s="411" t="s">
        <v>279</v>
      </c>
      <c r="P51" s="411"/>
      <c r="Q51" s="411"/>
      <c r="R51" s="411"/>
      <c r="S51" s="411"/>
      <c r="T51" s="411" t="s">
        <v>280</v>
      </c>
      <c r="U51" s="411"/>
      <c r="V51" s="411"/>
      <c r="W51" s="411"/>
      <c r="X51" s="411"/>
      <c r="Y51" s="411" t="s">
        <v>383</v>
      </c>
      <c r="Z51" s="411"/>
      <c r="AA51" s="411"/>
      <c r="AB51" s="411"/>
      <c r="AC51" s="411"/>
      <c r="AD51" s="411" t="s">
        <v>384</v>
      </c>
      <c r="AE51" s="411"/>
      <c r="AF51" s="411"/>
      <c r="AG51" s="411"/>
      <c r="AH51" s="411"/>
      <c r="AI51" s="411" t="s">
        <v>385</v>
      </c>
      <c r="AJ51" s="411"/>
      <c r="AK51" s="411"/>
      <c r="AL51" s="411"/>
      <c r="AM51" s="411"/>
      <c r="AN51" s="411" t="s">
        <v>386</v>
      </c>
      <c r="AO51" s="411"/>
      <c r="AP51" s="411"/>
      <c r="AQ51" s="411"/>
      <c r="AR51" s="411"/>
      <c r="AS51" s="411" t="s">
        <v>387</v>
      </c>
      <c r="AT51" s="411"/>
      <c r="AU51" s="411"/>
      <c r="AV51" s="411"/>
      <c r="AW51" s="411"/>
      <c r="AX51" s="411" t="s">
        <v>388</v>
      </c>
      <c r="AY51" s="411"/>
      <c r="AZ51" s="411"/>
      <c r="BA51" s="411"/>
      <c r="BB51" s="41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1"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2"/>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2"/>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2"/>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2"/>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2"/>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2"/>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2"/>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2"/>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2"/>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3"/>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4"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5"/>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5"/>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5"/>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5"/>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6"/>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4"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5"/>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6"/>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7" t="s">
        <v>472</v>
      </c>
      <c r="B143" s="135" t="s">
        <v>289</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8"/>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8"/>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8"/>
      <c r="B146" s="135" t="s">
        <v>292</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8"/>
      <c r="B147" s="135" t="s">
        <v>292</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8"/>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8"/>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8"/>
      <c r="B150" s="135" t="s">
        <v>295</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8"/>
      <c r="B151" s="135" t="s">
        <v>295</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8"/>
      <c r="B152" s="135" t="s">
        <v>295</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8"/>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9"/>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7" t="s">
        <v>479</v>
      </c>
      <c r="B158" s="135" t="s">
        <v>289</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8"/>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8"/>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8"/>
      <c r="B161" s="135" t="s">
        <v>292</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8"/>
      <c r="B162" s="135" t="s">
        <v>292</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8"/>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8"/>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8"/>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8"/>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8"/>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8"/>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9"/>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7" t="s">
        <v>484</v>
      </c>
      <c r="B172" s="135" t="s">
        <v>289</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8"/>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9"/>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7" t="s">
        <v>485</v>
      </c>
      <c r="B176" s="135" t="s">
        <v>289</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8"/>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9"/>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4"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5"/>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7"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8"/>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8"/>
      <c r="B192" s="150" t="s">
        <v>564</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8"/>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8"/>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8"/>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8"/>
      <c r="B196" s="150" t="s">
        <v>292</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8"/>
      <c r="B197" s="150" t="s">
        <v>295</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9"/>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7"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8"/>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9"/>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7"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8"/>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9"/>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493</v>
      </c>
      <c r="B210" s="150" t="s">
        <v>566</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564</v>
      </c>
      <c r="C212" s="19"/>
      <c r="D212" s="135" t="s">
        <v>391</v>
      </c>
      <c r="E212" s="21">
        <f>E192-Baseline!E192</f>
        <v>3.5076575656736999</v>
      </c>
      <c r="F212" s="21">
        <f>F77*F186-Baseline!F77*Baseline!F186</f>
        <v>3.4281684152957497</v>
      </c>
      <c r="G212" s="21">
        <f>G77*G186-Baseline!G77*Baseline!G186</f>
        <v>3.3506095888096232</v>
      </c>
      <c r="H212" s="21">
        <f>H77*H186-Baseline!H77*Baseline!H186</f>
        <v>3.2749343835980045</v>
      </c>
      <c r="I212" s="21">
        <f>I77*I186-Baseline!I77*Baseline!I186</f>
        <v>3.2010972326007399</v>
      </c>
      <c r="J212" s="21">
        <f>J77*J186-Baseline!J77*Baseline!J186</f>
        <v>3.1290536733920389</v>
      </c>
      <c r="K212" s="21">
        <f>K77*K186-Baseline!K77*Baseline!K186</f>
        <v>3.0587603218219721</v>
      </c>
      <c r="L212" s="21">
        <f>L77*L186-Baseline!L77*Baseline!L186</f>
        <v>2.990174846985135</v>
      </c>
      <c r="M212" s="21">
        <f>M77*M186-Baseline!M77*Baseline!M186</f>
        <v>2.9232559450329472</v>
      </c>
      <c r="N212" s="21">
        <f>N77*N186-Baseline!N77*Baseline!N186</f>
        <v>2.8579633127470965</v>
      </c>
      <c r="O212" s="21">
        <f>O77*O186-Baseline!O77*Baseline!O186</f>
        <v>2.7942576258547178</v>
      </c>
      <c r="P212" s="21">
        <f>P77*P186-Baseline!P77*Baseline!P186</f>
        <v>2.7321005133930187</v>
      </c>
      <c r="Q212" s="21">
        <f>Q77*Q186-Baseline!Q77*Baseline!Q186</f>
        <v>2.6714545340787743</v>
      </c>
      <c r="R212" s="21">
        <f>R77*R186-Baseline!R77*Baseline!R186</f>
        <v>2.6122831558001387</v>
      </c>
      <c r="S212" s="21">
        <f>S77*S186-Baseline!S77*Baseline!S186</f>
        <v>2.5545507320382335</v>
      </c>
      <c r="T212" s="21">
        <f>T77*T186-Baseline!T77*Baseline!T186</f>
        <v>2.4982224795850909</v>
      </c>
      <c r="U212" s="21">
        <f>U77*U186-Baseline!U77*Baseline!U186</f>
        <v>2.4432644595510133</v>
      </c>
      <c r="V212" s="21">
        <f>V77*V186-Baseline!V77*Baseline!V186</f>
        <v>2.389643555136638</v>
      </c>
      <c r="W212" s="21">
        <f>W77*W186-Baseline!W77*Baseline!W186</f>
        <v>2.3373274530488648</v>
      </c>
      <c r="X212" s="21">
        <f>X77*X186-Baseline!X77*Baseline!X186</f>
        <v>2.2862846227490019</v>
      </c>
      <c r="Y212" s="21">
        <f>Y77*Y186-Baseline!Y77*Baseline!Y186</f>
        <v>2.2364842974995711</v>
      </c>
      <c r="Z212" s="21">
        <f>Z77*Z186-Baseline!Z77*Baseline!Z186</f>
        <v>2.1878964572633861</v>
      </c>
      <c r="AA212" s="21">
        <f>AA77*AA186-Baseline!AA77*Baseline!AA186</f>
        <v>2.1404918081638398</v>
      </c>
      <c r="AB212" s="21">
        <f>AB77*AB186-Baseline!AB77*Baseline!AB186</f>
        <v>2.0942417675395646</v>
      </c>
      <c r="AC212" s="21">
        <f>AC77*AC186-Baseline!AC77*Baseline!AC186</f>
        <v>2.0491184445205737</v>
      </c>
      <c r="AD212" s="21">
        <f>AD77*AD186-Baseline!AD77*Baseline!AD186</f>
        <v>2.0050946241921714</v>
      </c>
      <c r="AE212" s="21">
        <f>AE77*AE186-Baseline!AE77*Baseline!AE186</f>
        <v>1.9621437506287291</v>
      </c>
      <c r="AF212" s="21">
        <f>AF77*AF186-Baseline!AF77*Baseline!AF186</f>
        <v>1.9202399117846292</v>
      </c>
      <c r="AG212" s="21">
        <f>AG77*AG186-Baseline!AG77*Baseline!AG186</f>
        <v>1.8793578230179375</v>
      </c>
      <c r="AH212" s="21">
        <f>AH77*AH186-Baseline!AH77*Baseline!AH186</f>
        <v>1.8394728121098434</v>
      </c>
      <c r="AI212" s="21">
        <f>AI77*AI186-Baseline!AI77*Baseline!AI186</f>
        <v>1.8005608047078274</v>
      </c>
      <c r="AJ212" s="21">
        <f>AJ77*AJ186-Baseline!AJ77*Baseline!AJ186</f>
        <v>1.771154611586631</v>
      </c>
      <c r="AK212" s="21">
        <f>AK77*AK186-Baseline!AK77*Baseline!AK186</f>
        <v>1.7423560986235735</v>
      </c>
      <c r="AL212" s="21">
        <f>AL77*AL186-Baseline!AL77*Baseline!AL186</f>
        <v>1.7141537054705251</v>
      </c>
      <c r="AM212" s="21">
        <f>AM77*AM186-Baseline!AM77*Baseline!AM186</f>
        <v>1.6865360992113851</v>
      </c>
      <c r="AN212" s="21">
        <f>AN77*AN186-Baseline!AN77*Baseline!AN186</f>
        <v>1.6594921701629344</v>
      </c>
      <c r="AO212" s="21">
        <f>AO77*AO186-Baseline!AO77*Baseline!AO186</f>
        <v>1.6330110265948903</v>
      </c>
      <c r="AP212" s="21">
        <f>AP77*AP186-Baseline!AP77*Baseline!AP186</f>
        <v>1.6070819916319043</v>
      </c>
      <c r="AQ212" s="21">
        <f>AQ77*AQ186-Baseline!AQ77*Baseline!AQ186</f>
        <v>1.5816945981049313</v>
      </c>
      <c r="AR212" s="21">
        <f>AR77*AR186-Baseline!AR77*Baseline!AR186</f>
        <v>1.5568385850310134</v>
      </c>
      <c r="AS212" s="21">
        <f>AS77*AS186-Baseline!AS77*Baseline!AS186</f>
        <v>1.5325038936122546</v>
      </c>
      <c r="AT212" s="21">
        <f>AT77*AT186-Baseline!AT77*Baseline!AT186</f>
        <v>1.5086806624534119</v>
      </c>
      <c r="AU212" s="21">
        <f>AU77*AU186-Baseline!AU77*Baseline!AU186</f>
        <v>1.4853592251584375</v>
      </c>
      <c r="AV212" s="21">
        <f>AV77*AV186-Baseline!AV77*Baseline!AV186</f>
        <v>1.4625301052764168</v>
      </c>
      <c r="AW212" s="21">
        <f>AW77*AW186-Baseline!AW77*Baseline!AW186</f>
        <v>1.4401840126479695</v>
      </c>
      <c r="AX212" s="21">
        <f>AX77*AX186-Baseline!AX77*Baseline!AX186</f>
        <v>1.4183118408849908</v>
      </c>
      <c r="AY212" s="21">
        <f>AY77*AY186-Baseline!AY77*Baseline!AY186</f>
        <v>1.3969046625789516</v>
      </c>
      <c r="AZ212" s="21">
        <f>AZ77*AZ186-Baseline!AZ77*Baseline!AZ186</f>
        <v>1.3759537262397479</v>
      </c>
      <c r="BA212" s="21">
        <f>BA77*BA186-Baseline!BA77*Baseline!BA186</f>
        <v>1.3554504532138176</v>
      </c>
      <c r="BB212" s="21">
        <f>BB77*BB186-Baseline!BB77*Baseline!BB186</f>
        <v>1.3352527022390714</v>
      </c>
    </row>
    <row r="213" spans="1:54" outlineLevel="2">
      <c r="A213" s="478"/>
      <c r="B213" s="150" t="s">
        <v>496</v>
      </c>
      <c r="C213" s="19"/>
      <c r="D213" s="135" t="s">
        <v>391</v>
      </c>
      <c r="E213" s="21">
        <f>E193-Baseline!E193</f>
        <v>20.914748955515304</v>
      </c>
      <c r="F213" s="21">
        <f>F193-Baseline!F193</f>
        <v>20.804502249410884</v>
      </c>
      <c r="G213" s="21">
        <f>G193-Baseline!G193</f>
        <v>20.618210641089316</v>
      </c>
      <c r="H213" s="21">
        <f>H193-Baseline!H193</f>
        <v>20.430504009645599</v>
      </c>
      <c r="I213" s="21">
        <f>I193-Baseline!I193</f>
        <v>20.309498591658485</v>
      </c>
      <c r="J213" s="21">
        <f>J193-Baseline!J193</f>
        <v>20.184395328791844</v>
      </c>
      <c r="K213" s="21">
        <f>K193-Baseline!K193</f>
        <v>19.990576173507225</v>
      </c>
      <c r="L213" s="21">
        <f>L193-Baseline!L193</f>
        <v>19.859580417978989</v>
      </c>
      <c r="M213" s="21">
        <f>M193-Baseline!M193</f>
        <v>19.725276915486685</v>
      </c>
      <c r="N213" s="21">
        <f>N193-Baseline!N193</f>
        <v>19.527276171183651</v>
      </c>
      <c r="O213" s="21">
        <f>O193-Baseline!O193</f>
        <v>19.388461328141272</v>
      </c>
      <c r="P213" s="21">
        <f>P193-Baseline!P193</f>
        <v>19.247038004644576</v>
      </c>
      <c r="Q213" s="21">
        <f>Q193-Baseline!Q193</f>
        <v>19.103231355661119</v>
      </c>
      <c r="R213" s="21">
        <f>R193-Baseline!R193</f>
        <v>19.012687821238341</v>
      </c>
      <c r="S213" s="21">
        <f>S193-Baseline!S193</f>
        <v>18.863528091994315</v>
      </c>
      <c r="T213" s="21">
        <f>T193-Baseline!T193</f>
        <v>18.712635777042546</v>
      </c>
      <c r="U213" s="21">
        <f>U193-Baseline!U193</f>
        <v>18.560199991442349</v>
      </c>
      <c r="V213" s="21">
        <f>V193-Baseline!V193</f>
        <v>18.457108120326602</v>
      </c>
      <c r="W213" s="21">
        <f>W193-Baseline!W193</f>
        <v>18.301010639733978</v>
      </c>
      <c r="X213" s="21">
        <f>X193-Baseline!X193</f>
        <v>18.192429907365291</v>
      </c>
      <c r="Y213" s="21">
        <f>Y193-Baseline!Y193</f>
        <v>18.033440745692982</v>
      </c>
      <c r="Z213" s="21">
        <f>Z193-Baseline!Z193</f>
        <v>17.920215046138409</v>
      </c>
      <c r="AA213" s="21">
        <f>AA193-Baseline!AA193</f>
        <v>17.804459101359456</v>
      </c>
      <c r="AB213" s="21">
        <f>AB193-Baseline!AB193</f>
        <v>17.686383438592269</v>
      </c>
      <c r="AC213" s="21">
        <f>AC193-Baseline!AC193</f>
        <v>17.556251521012605</v>
      </c>
      <c r="AD213" s="21">
        <f>AD193-Baseline!AD193</f>
        <v>17.426879976267511</v>
      </c>
      <c r="AE213" s="21">
        <f>AE193-Baseline!AE193</f>
        <v>17.300172694798707</v>
      </c>
      <c r="AF213" s="21">
        <f>AF193-Baseline!AF193</f>
        <v>17.170703885804745</v>
      </c>
      <c r="AG213" s="21">
        <f>AG193-Baseline!AG193</f>
        <v>17.039194601275529</v>
      </c>
      <c r="AH213" s="21">
        <f>AH193-Baseline!AH193</f>
        <v>16.906443846965534</v>
      </c>
      <c r="AI213" s="21">
        <f>AI193-Baseline!AI193</f>
        <v>16.773445703915787</v>
      </c>
      <c r="AJ213" s="21">
        <f>AJ193-Baseline!AJ193</f>
        <v>16.720560292464132</v>
      </c>
      <c r="AK213" s="21">
        <f>AK193-Baseline!AK193</f>
        <v>16.665892275349361</v>
      </c>
      <c r="AL213" s="21">
        <f>AL193-Baseline!AL193</f>
        <v>16.60979760883631</v>
      </c>
      <c r="AM213" s="21">
        <f>AM193-Baseline!AM193</f>
        <v>16.552474498742328</v>
      </c>
      <c r="AN213" s="21">
        <f>AN193-Baseline!AN193</f>
        <v>16.494006179169965</v>
      </c>
      <c r="AO213" s="21">
        <f>AO193-Baseline!AO193</f>
        <v>16.43442667806859</v>
      </c>
      <c r="AP213" s="21">
        <f>AP193-Baseline!AP193</f>
        <v>16.373850038244147</v>
      </c>
      <c r="AQ213" s="21">
        <f>AQ193-Baseline!AQ193</f>
        <v>16.312404930032574</v>
      </c>
      <c r="AR213" s="21">
        <f>AR193-Baseline!AR193</f>
        <v>16.250182454207842</v>
      </c>
      <c r="AS213" s="21">
        <f>AS193-Baseline!AS193</f>
        <v>16.18726567963683</v>
      </c>
      <c r="AT213" s="21">
        <f>AT193-Baseline!AT193</f>
        <v>16.12374257371108</v>
      </c>
      <c r="AU213" s="21">
        <f>AU193-Baseline!AU193</f>
        <v>16.059704614343286</v>
      </c>
      <c r="AV213" s="21">
        <f>AV193-Baseline!AV193</f>
        <v>15.995236865668575</v>
      </c>
      <c r="AW213" s="21">
        <f>AW193-Baseline!AW193</f>
        <v>15.930418885618181</v>
      </c>
      <c r="AX213" s="21">
        <f>AX193-Baseline!AX193</f>
        <v>15.865328999234862</v>
      </c>
      <c r="AY213" s="21">
        <f>AY193-Baseline!AY193</f>
        <v>15.800044061939994</v>
      </c>
      <c r="AZ213" s="21">
        <f>AZ193-Baseline!AZ193</f>
        <v>15.734638284384667</v>
      </c>
      <c r="BA213" s="21">
        <f>BA193-Baseline!BA193</f>
        <v>15.669182948584954</v>
      </c>
      <c r="BB213" s="21">
        <f>BB193-Baseline!BB193</f>
        <v>15.602184449279937</v>
      </c>
    </row>
    <row r="214" spans="1:54" outlineLevel="2">
      <c r="A214" s="478"/>
      <c r="B214" s="150" t="s">
        <v>497</v>
      </c>
      <c r="C214" s="19"/>
      <c r="D214" s="135" t="s">
        <v>391</v>
      </c>
      <c r="E214" s="21">
        <f>E194-Baseline!E194</f>
        <v>10.473924690754705</v>
      </c>
      <c r="F214" s="21">
        <f>F194-Baseline!F194</f>
        <v>10.392455579421863</v>
      </c>
      <c r="G214" s="21">
        <f>G194-Baseline!G194</f>
        <v>10.312017088238941</v>
      </c>
      <c r="H214" s="21">
        <f>H194-Baseline!H194</f>
        <v>10.232604048827254</v>
      </c>
      <c r="I214" s="21">
        <f>I194-Baseline!I194</f>
        <v>10.154211426947811</v>
      </c>
      <c r="J214" s="21">
        <f>J194-Baseline!J194</f>
        <v>10.076834325170617</v>
      </c>
      <c r="K214" s="21">
        <f>K194-Baseline!K194</f>
        <v>10.000467963072063</v>
      </c>
      <c r="L214" s="21">
        <f>L194-Baseline!L194</f>
        <v>9.9251077069666813</v>
      </c>
      <c r="M214" s="21">
        <f>M194-Baseline!M194</f>
        <v>9.8507490532854494</v>
      </c>
      <c r="N214" s="21">
        <f>N194-Baseline!N194</f>
        <v>9.7773876227993597</v>
      </c>
      <c r="O214" s="21">
        <f>O194-Baseline!O194</f>
        <v>9.7050191747487116</v>
      </c>
      <c r="P214" s="21">
        <f>P194-Baseline!P194</f>
        <v>9.6336396050675841</v>
      </c>
      <c r="Q214" s="21">
        <f>Q194-Baseline!Q194</f>
        <v>9.5632449371424482</v>
      </c>
      <c r="R214" s="21">
        <f>R194-Baseline!R194</f>
        <v>9.4938313281805531</v>
      </c>
      <c r="S214" s="21">
        <f>S194-Baseline!S194</f>
        <v>9.4232743579832867</v>
      </c>
      <c r="T214" s="21">
        <f>T194-Baseline!T194</f>
        <v>9.3537219953514512</v>
      </c>
      <c r="U214" s="21">
        <f>U194-Baseline!U194</f>
        <v>9.2851701342863233</v>
      </c>
      <c r="V214" s="21">
        <f>V194-Baseline!V194</f>
        <v>9.2176148161358942</v>
      </c>
      <c r="W214" s="21">
        <f>W194-Baseline!W194</f>
        <v>9.1510522026692129</v>
      </c>
      <c r="X214" s="21">
        <f>X194-Baseline!X194</f>
        <v>9.0854786111261205</v>
      </c>
      <c r="Y214" s="21">
        <f>Y194-Baseline!Y194</f>
        <v>9.0208904873778746</v>
      </c>
      <c r="Z214" s="21">
        <f>Z194-Baseline!Z194</f>
        <v>8.9572844206732825</v>
      </c>
      <c r="AA214" s="21">
        <f>AA194-Baseline!AA194</f>
        <v>8.8946571325457668</v>
      </c>
      <c r="AB214" s="21">
        <f>AB194-Baseline!AB194</f>
        <v>8.8330055000521277</v>
      </c>
      <c r="AC214" s="21">
        <f>AC194-Baseline!AC194</f>
        <v>8.7666854345556207</v>
      </c>
      <c r="AD214" s="21">
        <f>AD194-Baseline!AD194</f>
        <v>8.7007062110271836</v>
      </c>
      <c r="AE214" s="21">
        <f>AE194-Baseline!AE194</f>
        <v>8.6345262248323795</v>
      </c>
      <c r="AF214" s="21">
        <f>AF194-Baseline!AF194</f>
        <v>8.5678002311446093</v>
      </c>
      <c r="AG214" s="21">
        <f>AG194-Baseline!AG194</f>
        <v>8.5003799068002319</v>
      </c>
      <c r="AH214" s="21">
        <f>AH194-Baseline!AH194</f>
        <v>8.4323595541314926</v>
      </c>
      <c r="AI214" s="21">
        <f>AI194-Baseline!AI194</f>
        <v>8.3641603270484204</v>
      </c>
      <c r="AJ214" s="21">
        <f>AJ194-Baseline!AJ194</f>
        <v>8.3359496006622535</v>
      </c>
      <c r="AK214" s="21">
        <f>AK194-Baseline!AK194</f>
        <v>8.3070039025227462</v>
      </c>
      <c r="AL214" s="21">
        <f>AL194-Baseline!AL194</f>
        <v>8.2773945205763404</v>
      </c>
      <c r="AM214" s="21">
        <f>AM194-Baseline!AM194</f>
        <v>8.2472029137855536</v>
      </c>
      <c r="AN214" s="21">
        <f>AN194-Baseline!AN194</f>
        <v>8.2164872606695916</v>
      </c>
      <c r="AO214" s="21">
        <f>AO194-Baseline!AO194</f>
        <v>8.1852771005447167</v>
      </c>
      <c r="AP214" s="21">
        <f>AP194-Baseline!AP194</f>
        <v>8.1536240211740907</v>
      </c>
      <c r="AQ214" s="21">
        <f>AQ194-Baseline!AQ194</f>
        <v>8.1215806416234599</v>
      </c>
      <c r="AR214" s="21">
        <f>AR194-Baseline!AR194</f>
        <v>8.0891940029503679</v>
      </c>
      <c r="AS214" s="21">
        <f>AS194-Baseline!AS194</f>
        <v>8.0565068420359847</v>
      </c>
      <c r="AT214" s="21">
        <f>AT194-Baseline!AT194</f>
        <v>8.0235613072272507</v>
      </c>
      <c r="AU214" s="21">
        <f>AU194-Baseline!AU194</f>
        <v>7.9904003303714815</v>
      </c>
      <c r="AV214" s="21">
        <f>AV194-Baseline!AV194</f>
        <v>7.9570647581148446</v>
      </c>
      <c r="AW214" s="21">
        <f>AW194-Baseline!AW194</f>
        <v>7.923593562238759</v>
      </c>
      <c r="AX214" s="21">
        <f>AX194-Baseline!AX194</f>
        <v>7.8900245409240979</v>
      </c>
      <c r="AY214" s="21">
        <f>AY194-Baseline!AY194</f>
        <v>7.8563945377606288</v>
      </c>
      <c r="AZ214" s="21">
        <f>AZ194-Baseline!AZ194</f>
        <v>7.8227392463114347</v>
      </c>
      <c r="BA214" s="21">
        <f>BA194-Baseline!BA194</f>
        <v>7.7890930705181534</v>
      </c>
      <c r="BB214" s="21">
        <f>BB194-Baseline!BB194</f>
        <v>7.7547126200724872</v>
      </c>
    </row>
    <row r="215" spans="1:54" outlineLevel="2">
      <c r="A215" s="478"/>
      <c r="B215" s="150" t="s">
        <v>498</v>
      </c>
      <c r="C215" s="19"/>
      <c r="D215" s="135" t="s">
        <v>391</v>
      </c>
      <c r="E215" s="21">
        <f>E195-Baseline!E195</f>
        <v>31.421774064821154</v>
      </c>
      <c r="F215" s="21">
        <f>F195-Baseline!F195</f>
        <v>31.177366730991277</v>
      </c>
      <c r="G215" s="21">
        <f>G195-Baseline!G195</f>
        <v>30.936051264716831</v>
      </c>
      <c r="H215" s="21">
        <f>H195-Baseline!H195</f>
        <v>30.697812146481763</v>
      </c>
      <c r="I215" s="21">
        <f>I195-Baseline!I195</f>
        <v>30.462634280843428</v>
      </c>
      <c r="J215" s="21">
        <f>J195-Baseline!J195</f>
        <v>30.230502968872255</v>
      </c>
      <c r="K215" s="21">
        <f>K195-Baseline!K195</f>
        <v>30.001403889216189</v>
      </c>
      <c r="L215" s="21">
        <f>L195-Baseline!L195</f>
        <v>29.77532312090004</v>
      </c>
      <c r="M215" s="21">
        <f>M195-Baseline!M195</f>
        <v>29.552247153653436</v>
      </c>
      <c r="N215" s="21">
        <f>N195-Baseline!N195</f>
        <v>29.332162862333703</v>
      </c>
      <c r="O215" s="21">
        <f>O195-Baseline!O195</f>
        <v>29.115057524246136</v>
      </c>
      <c r="P215" s="21">
        <f>P195-Baseline!P195</f>
        <v>28.900918821000044</v>
      </c>
      <c r="Q215" s="21">
        <f>Q195-Baseline!Q195</f>
        <v>28.689734811427346</v>
      </c>
      <c r="R215" s="21">
        <f>R195-Baseline!R195</f>
        <v>28.481493984541657</v>
      </c>
      <c r="S215" s="21">
        <f>S195-Baseline!S195</f>
        <v>28.269823068529302</v>
      </c>
      <c r="T215" s="21">
        <f>T195-Baseline!T195</f>
        <v>28.061165980753319</v>
      </c>
      <c r="U215" s="21">
        <f>U195-Baseline!U195</f>
        <v>27.855510408043379</v>
      </c>
      <c r="V215" s="21">
        <f>V195-Baseline!V195</f>
        <v>27.652844443337042</v>
      </c>
      <c r="W215" s="21">
        <f>W195-Baseline!W195</f>
        <v>27.453156608007642</v>
      </c>
      <c r="X215" s="21">
        <f>X195-Baseline!X195</f>
        <v>27.256435833378362</v>
      </c>
      <c r="Y215" s="21">
        <f>Y195-Baseline!Y195</f>
        <v>27.062671462133629</v>
      </c>
      <c r="Z215" s="21">
        <f>Z195-Baseline!Z195</f>
        <v>26.871853257377307</v>
      </c>
      <c r="AA215" s="21">
        <f>AA195-Baseline!AA195</f>
        <v>26.683971402179257</v>
      </c>
      <c r="AB215" s="21">
        <f>AB195-Baseline!AB195</f>
        <v>26.499016500156387</v>
      </c>
      <c r="AC215" s="21">
        <f>AC195-Baseline!AC195</f>
        <v>26.300056303915326</v>
      </c>
      <c r="AD215" s="21">
        <f>AD195-Baseline!AD195</f>
        <v>26.102118633602526</v>
      </c>
      <c r="AE215" s="21">
        <f>AE195-Baseline!AE195</f>
        <v>25.903578675338096</v>
      </c>
      <c r="AF215" s="21">
        <f>AF195-Baseline!AF195</f>
        <v>25.703400694656647</v>
      </c>
      <c r="AG215" s="21">
        <f>AG195-Baseline!AG195</f>
        <v>25.501139721275244</v>
      </c>
      <c r="AH215" s="21">
        <f>AH195-Baseline!AH195</f>
        <v>25.297078663462901</v>
      </c>
      <c r="AI215" s="21">
        <f>AI195-Baseline!AI195</f>
        <v>25.092480982351717</v>
      </c>
      <c r="AJ215" s="21">
        <f>AJ195-Baseline!AJ195</f>
        <v>25.007848803291751</v>
      </c>
      <c r="AK215" s="21">
        <f>AK195-Baseline!AK195</f>
        <v>24.921011708939432</v>
      </c>
      <c r="AL215" s="21">
        <f>AL195-Baseline!AL195</f>
        <v>24.832183563159038</v>
      </c>
      <c r="AM215" s="21">
        <f>AM195-Baseline!AM195</f>
        <v>24.741608742885539</v>
      </c>
      <c r="AN215" s="21">
        <f>AN195-Baseline!AN195</f>
        <v>24.649461783616086</v>
      </c>
      <c r="AO215" s="21">
        <f>AO195-Baseline!AO195</f>
        <v>24.555831303311415</v>
      </c>
      <c r="AP215" s="21">
        <f>AP195-Baseline!AP195</f>
        <v>24.460872065267875</v>
      </c>
      <c r="AQ215" s="21">
        <f>AQ195-Baseline!AQ195</f>
        <v>24.364741926684978</v>
      </c>
      <c r="AR215" s="21">
        <f>AR195-Baseline!AR195</f>
        <v>24.267582010733378</v>
      </c>
      <c r="AS215" s="21">
        <f>AS195-Baseline!AS195</f>
        <v>24.169520528053095</v>
      </c>
      <c r="AT215" s="21">
        <f>AT195-Baseline!AT195</f>
        <v>24.070683923687621</v>
      </c>
      <c r="AU215" s="21">
        <f>AU195-Baseline!AU195</f>
        <v>23.971200993179412</v>
      </c>
      <c r="AV215" s="21">
        <f>AV195-Baseline!AV195</f>
        <v>23.871194276466653</v>
      </c>
      <c r="AW215" s="21">
        <f>AW195-Baseline!AW195</f>
        <v>23.770780688893311</v>
      </c>
      <c r="AX215" s="21">
        <f>AX195-Baseline!AX195</f>
        <v>23.670073625002122</v>
      </c>
      <c r="AY215" s="21">
        <f>AY195-Baseline!AY195</f>
        <v>23.569183615562743</v>
      </c>
      <c r="AZ215" s="21">
        <f>AZ195-Baseline!AZ195</f>
        <v>23.46821774126439</v>
      </c>
      <c r="BA215" s="21">
        <f>BA195-Baseline!BA195</f>
        <v>23.367279213932008</v>
      </c>
      <c r="BB215" s="21">
        <f>BB195-Baseline!BB195</f>
        <v>23.264137862640517</v>
      </c>
    </row>
    <row r="216" spans="1:54" outlineLevel="2">
      <c r="A216" s="478"/>
      <c r="B216" s="150" t="s">
        <v>292</v>
      </c>
      <c r="C216" s="19"/>
      <c r="D216" s="135" t="s">
        <v>391</v>
      </c>
      <c r="E216" s="21">
        <f>E196-Baseline!E196</f>
        <v>0.79657749171158598</v>
      </c>
      <c r="F216" s="21">
        <f>F196-Baseline!F196</f>
        <v>0.80743220705672325</v>
      </c>
      <c r="G216" s="21">
        <f>G196-Baseline!G196</f>
        <v>0.818555189563687</v>
      </c>
      <c r="H216" s="21">
        <f>H196-Baseline!H196</f>
        <v>0.82995199773734962</v>
      </c>
      <c r="I216" s="21">
        <f>I196-Baseline!I196</f>
        <v>0.84162825374384864</v>
      </c>
      <c r="J216" s="21">
        <f>J196-Baseline!J196</f>
        <v>0.85358974022397138</v>
      </c>
      <c r="K216" s="21">
        <f>K196-Baseline!K196</f>
        <v>0.86584238472179886</v>
      </c>
      <c r="L216" s="21">
        <f>L196-Baseline!L196</f>
        <v>0.87839218488706372</v>
      </c>
      <c r="M216" s="21">
        <f>M196-Baseline!M196</f>
        <v>0.89124535674811911</v>
      </c>
      <c r="N216" s="21">
        <f>N196-Baseline!N196</f>
        <v>0.90440819559501717</v>
      </c>
      <c r="O216" s="21">
        <f>O196-Baseline!O196</f>
        <v>0.9178871403349671</v>
      </c>
      <c r="P216" s="21">
        <f>P196-Baseline!P196</f>
        <v>0.93168881218978061</v>
      </c>
      <c r="Q216" s="21">
        <f>Q196-Baseline!Q196</f>
        <v>0.94581991865980708</v>
      </c>
      <c r="R216" s="21">
        <f>R196-Baseline!R196</f>
        <v>0.96028736614526611</v>
      </c>
      <c r="S216" s="21">
        <f>S196-Baseline!S196</f>
        <v>0.97509819912368967</v>
      </c>
      <c r="T216" s="21">
        <f>T196-Baseline!T196</f>
        <v>0.99025959685119869</v>
      </c>
      <c r="U216" s="21">
        <f>U196-Baseline!U196</f>
        <v>1.0057789575386324</v>
      </c>
      <c r="V216" s="21">
        <f>V196-Baseline!V196</f>
        <v>1.0216637645661155</v>
      </c>
      <c r="W216" s="21">
        <f>W196-Baseline!W196</f>
        <v>1.0379217207820088</v>
      </c>
      <c r="X216" s="21">
        <f>X196-Baseline!X196</f>
        <v>1.0545607007670179</v>
      </c>
      <c r="Y216" s="21">
        <f>Y196-Baseline!Y196</f>
        <v>1.0715887060223463</v>
      </c>
      <c r="Z216" s="21">
        <f>Z196-Baseline!Z196</f>
        <v>1.0890139533864553</v>
      </c>
      <c r="AA216" s="21">
        <f>AA196-Baseline!AA196</f>
        <v>1.1068448420918662</v>
      </c>
      <c r="AB216" s="21">
        <f>AB196-Baseline!AB196</f>
        <v>1.1250899528040545</v>
      </c>
      <c r="AC216" s="21">
        <f>AC196-Baseline!AC196</f>
        <v>1.1437580312737108</v>
      </c>
      <c r="AD216" s="21">
        <f>AD196-Baseline!AD196</f>
        <v>1.1628580632203001</v>
      </c>
      <c r="AE216" s="21">
        <f>AE196-Baseline!AE196</f>
        <v>1.1823991742955413</v>
      </c>
      <c r="AF216" s="21">
        <f>AF196-Baseline!AF196</f>
        <v>1.202390732307457</v>
      </c>
      <c r="AG216" s="21">
        <f>AG196-Baseline!AG196</f>
        <v>1.2228422905078207</v>
      </c>
      <c r="AH216" s="21">
        <f>AH196-Baseline!AH196</f>
        <v>1.2437636519667488</v>
      </c>
      <c r="AI216" s="21">
        <f>AI196-Baseline!AI196</f>
        <v>1.2651647817599736</v>
      </c>
      <c r="AJ216" s="21">
        <f>AJ196-Baseline!AJ196</f>
        <v>1.2897752101829656</v>
      </c>
      <c r="AK216" s="21">
        <f>AK196-Baseline!AK196</f>
        <v>1.3149865209844269</v>
      </c>
      <c r="AL216" s="21">
        <f>AL196-Baseline!AL196</f>
        <v>1.3408129343115025</v>
      </c>
      <c r="AM216" s="21">
        <f>AM196-Baseline!AM196</f>
        <v>1.3672690122840836</v>
      </c>
      <c r="AN216" s="21">
        <f>AN196-Baseline!AN196</f>
        <v>1.3943696533108585</v>
      </c>
      <c r="AO216" s="21">
        <f>AO196-Baseline!AO196</f>
        <v>1.4221301377011042</v>
      </c>
      <c r="AP216" s="21">
        <f>AP196-Baseline!AP196</f>
        <v>1.4505661038926088</v>
      </c>
      <c r="AQ216" s="21">
        <f>AQ196-Baseline!AQ196</f>
        <v>1.4796935489666143</v>
      </c>
      <c r="AR216" s="21">
        <f>AR196-Baseline!AR196</f>
        <v>1.5095288797963875</v>
      </c>
      <c r="AS216" s="21">
        <f>AS196-Baseline!AS196</f>
        <v>1.54008888229118</v>
      </c>
      <c r="AT216" s="21">
        <f>AT196-Baseline!AT196</f>
        <v>1.5713907282029382</v>
      </c>
      <c r="AU216" s="21">
        <f>AU196-Baseline!AU196</f>
        <v>1.603452041379321</v>
      </c>
      <c r="AV216" s="21">
        <f>AV196-Baseline!AV196</f>
        <v>1.6362908356279264</v>
      </c>
      <c r="AW216" s="21">
        <f>AW196-Baseline!AW196</f>
        <v>1.669925562784889</v>
      </c>
      <c r="AX216" s="21">
        <f>AX196-Baseline!AX196</f>
        <v>1.7043751437467562</v>
      </c>
      <c r="AY216" s="21">
        <f>AY196-Baseline!AY196</f>
        <v>1.7396589012095627</v>
      </c>
      <c r="AZ216" s="21">
        <f>AZ196-Baseline!AZ196</f>
        <v>1.7757966569688963</v>
      </c>
      <c r="BA216" s="21">
        <f>BA196-Baseline!BA196</f>
        <v>1.8128087056570805</v>
      </c>
      <c r="BB216" s="21">
        <f>BB196-Baseline!BB196</f>
        <v>1.8505921781131385</v>
      </c>
    </row>
    <row r="217" spans="1:54" outlineLevel="2">
      <c r="A217" s="478"/>
      <c r="B217" s="150" t="s">
        <v>295</v>
      </c>
      <c r="C217" s="19"/>
      <c r="D217" s="135"/>
      <c r="E217" s="21">
        <f>E197-Baseline!E197</f>
        <v>11.4113772423</v>
      </c>
      <c r="F217" s="21">
        <f>F197-Baseline!F197</f>
        <v>11.220181241932369</v>
      </c>
      <c r="G217" s="21">
        <f>G197-Baseline!G197</f>
        <v>11.035003203622022</v>
      </c>
      <c r="H217" s="21">
        <f>H197-Baseline!H197</f>
        <v>10.855658633175734</v>
      </c>
      <c r="I217" s="21">
        <f>I197-Baseline!I197</f>
        <v>10.681968819033495</v>
      </c>
      <c r="J217" s="21">
        <f>J197-Baseline!J197</f>
        <v>10.513760687085563</v>
      </c>
      <c r="K217" s="21">
        <f>K197-Baseline!K197</f>
        <v>10.350866549211901</v>
      </c>
      <c r="L217" s="21">
        <f>L197-Baseline!L197</f>
        <v>10.193124002744472</v>
      </c>
      <c r="M217" s="21">
        <f>M197-Baseline!M197</f>
        <v>10.040375713693898</v>
      </c>
      <c r="N217" s="21">
        <f>N197-Baseline!N197</f>
        <v>9.8924692725237318</v>
      </c>
      <c r="O217" s="21">
        <f>O197-Baseline!O197</f>
        <v>9.749257041700881</v>
      </c>
      <c r="P217" s="21">
        <f>P197-Baseline!P197</f>
        <v>9.6105960059896027</v>
      </c>
      <c r="Q217" s="21">
        <f>Q197-Baseline!Q197</f>
        <v>9.4763476105359832</v>
      </c>
      <c r="R217" s="21">
        <f>R197-Baseline!R197</f>
        <v>9.3463776427940157</v>
      </c>
      <c r="S217" s="21">
        <f>S197-Baseline!S197</f>
        <v>9.2205560552360719</v>
      </c>
      <c r="T217" s="21">
        <f>T197-Baseline!T197</f>
        <v>9.098756892889158</v>
      </c>
      <c r="U217" s="21">
        <f>U197-Baseline!U197</f>
        <v>8.9808580938404514</v>
      </c>
      <c r="V217" s="21">
        <f>V197-Baseline!V197</f>
        <v>8.8667414271958922</v>
      </c>
      <c r="W217" s="21">
        <f>W197-Baseline!W197</f>
        <v>8.7562923322351622</v>
      </c>
      <c r="X217" s="21">
        <f>X197-Baseline!X197</f>
        <v>8.6493998277978275</v>
      </c>
      <c r="Y217" s="21">
        <f>Y197-Baseline!Y197</f>
        <v>8.545956375884554</v>
      </c>
      <c r="Z217" s="21">
        <f>Z197-Baseline!Z197</f>
        <v>8.4458577822251524</v>
      </c>
      <c r="AA217" s="21">
        <f>AA197-Baseline!AA197</f>
        <v>8.3490031087340082</v>
      </c>
      <c r="AB217" s="21">
        <f>AB197-Baseline!AB197</f>
        <v>8.2552945303154175</v>
      </c>
      <c r="AC217" s="21">
        <f>AC197-Baseline!AC197</f>
        <v>8.1646372812710535</v>
      </c>
      <c r="AD217" s="21">
        <f>AD197-Baseline!AD197</f>
        <v>8.0769395272915716</v>
      </c>
      <c r="AE217" s="21">
        <f>AE197-Baseline!AE197</f>
        <v>7.9921122822124939</v>
      </c>
      <c r="AF217" s="21">
        <f>AF197-Baseline!AF197</f>
        <v>7.9100693202136263</v>
      </c>
      <c r="AG217" s="21">
        <f>AG197-Baseline!AG197</f>
        <v>7.830727092551137</v>
      </c>
      <c r="AH217" s="21">
        <f>AH197-Baseline!AH197</f>
        <v>7.7540046294570244</v>
      </c>
      <c r="AI217" s="21">
        <f>AI197-Baseline!AI197</f>
        <v>7.6798234765827837</v>
      </c>
      <c r="AJ217" s="21">
        <f>AJ197-Baseline!AJ197</f>
        <v>7.6450401586560446</v>
      </c>
      <c r="AK217" s="21">
        <f>AK197-Baseline!AK197</f>
        <v>7.6121530371360775</v>
      </c>
      <c r="AL217" s="21">
        <f>AL197-Baseline!AL197</f>
        <v>7.5811206108357991</v>
      </c>
      <c r="AM217" s="21">
        <f>AM197-Baseline!AM197</f>
        <v>7.5519025380813831</v>
      </c>
      <c r="AN217" s="21">
        <f>AN197-Baseline!AN197</f>
        <v>7.524459601207897</v>
      </c>
      <c r="AO217" s="21">
        <f>AO197-Baseline!AO197</f>
        <v>7.4987536715989487</v>
      </c>
      <c r="AP217" s="21">
        <f>AP197-Baseline!AP197</f>
        <v>7.4747476864545606</v>
      </c>
      <c r="AQ217" s="21">
        <f>AQ197-Baseline!AQ197</f>
        <v>7.4524056210824723</v>
      </c>
      <c r="AR217" s="21">
        <f>AR197-Baseline!AR197</f>
        <v>7.4316924515225473</v>
      </c>
      <c r="AS217" s="21">
        <f>AS197-Baseline!AS197</f>
        <v>7.4125741438388442</v>
      </c>
      <c r="AT217" s="21">
        <f>AT197-Baseline!AT197</f>
        <v>7.3950176104603473</v>
      </c>
      <c r="AU217" s="21">
        <f>AU197-Baseline!AU197</f>
        <v>7.3789906973229433</v>
      </c>
      <c r="AV217" s="21">
        <f>AV197-Baseline!AV197</f>
        <v>7.3644621544270246</v>
      </c>
      <c r="AW217" s="21">
        <f>AW197-Baseline!AW197</f>
        <v>7.35140161072444</v>
      </c>
      <c r="AX217" s="21">
        <f>AX197-Baseline!AX197</f>
        <v>7.3397795522566858</v>
      </c>
      <c r="AY217" s="21">
        <f>AY197-Baseline!AY197</f>
        <v>7.3295673013979021</v>
      </c>
      <c r="AZ217" s="21">
        <f>AZ197-Baseline!AZ197</f>
        <v>7.320736988903854</v>
      </c>
      <c r="BA217" s="21">
        <f>BA197-Baseline!BA197</f>
        <v>7.3132615400788463</v>
      </c>
      <c r="BB217" s="21">
        <f>BB197-Baseline!BB197</f>
        <v>7.3058117629641126</v>
      </c>
    </row>
    <row r="218" spans="1:54" outlineLevel="2">
      <c r="A218" s="479"/>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499</v>
      </c>
      <c r="B220" s="150" t="s">
        <v>500</v>
      </c>
      <c r="C220" s="19"/>
      <c r="D220" s="135" t="s">
        <v>391</v>
      </c>
      <c r="E220" s="21">
        <f>E200-Baseline!E200</f>
        <v>36.63036125520059</v>
      </c>
      <c r="F220" s="21">
        <f>F200-Baseline!F200</f>
        <v>36.260284113695732</v>
      </c>
      <c r="G220" s="21">
        <f>G200-Baseline!G200</f>
        <v>35.822378623084646</v>
      </c>
      <c r="H220" s="21">
        <f>H200-Baseline!H200</f>
        <v>35.391049024156686</v>
      </c>
      <c r="I220" s="21">
        <f>I200-Baseline!I200</f>
        <v>35.034192897036569</v>
      </c>
      <c r="J220" s="21">
        <f>J200-Baseline!J200</f>
        <v>34.680799429493419</v>
      </c>
      <c r="K220" s="21">
        <f>K200-Baseline!K200</f>
        <v>34.266045429262896</v>
      </c>
      <c r="L220" s="21">
        <f>L200-Baseline!L200</f>
        <v>33.921271452595661</v>
      </c>
      <c r="M220" s="21">
        <f>M200-Baseline!M200</f>
        <v>33.580153930961643</v>
      </c>
      <c r="N220" s="21">
        <f>N200-Baseline!N200</f>
        <v>33.182116952049498</v>
      </c>
      <c r="O220" s="21">
        <f>O200-Baseline!O200</f>
        <v>32.849863136031836</v>
      </c>
      <c r="P220" s="21">
        <f>P200-Baseline!P200</f>
        <v>32.521423336216976</v>
      </c>
      <c r="Q220" s="21">
        <f>Q200-Baseline!Q200</f>
        <v>32.196853418935682</v>
      </c>
      <c r="R220" s="21">
        <f>R200-Baseline!R200</f>
        <v>31.931635985977763</v>
      </c>
      <c r="S220" s="21">
        <f>S200-Baseline!S200</f>
        <v>31.613733078392308</v>
      </c>
      <c r="T220" s="21">
        <f>T200-Baseline!T200</f>
        <v>31.299874746367998</v>
      </c>
      <c r="U220" s="21">
        <f>U200-Baseline!U200</f>
        <v>30.990101502372447</v>
      </c>
      <c r="V220" s="21">
        <f>V200-Baseline!V200</f>
        <v>30.735156867225243</v>
      </c>
      <c r="W220" s="21">
        <f>W200-Baseline!W200</f>
        <v>30.432552145800013</v>
      </c>
      <c r="X220" s="21">
        <f>X200-Baseline!X200</f>
        <v>30.182675058679138</v>
      </c>
      <c r="Y220" s="21">
        <f>Y200-Baseline!Y200</f>
        <v>29.887470125099455</v>
      </c>
      <c r="Z220" s="21">
        <f>Z200-Baseline!Z200</f>
        <v>29.642983239013404</v>
      </c>
      <c r="AA220" s="21">
        <f>AA200-Baseline!AA200</f>
        <v>29.40079886034917</v>
      </c>
      <c r="AB220" s="21">
        <f>AB200-Baseline!AB200</f>
        <v>29.161009689251305</v>
      </c>
      <c r="AC220" s="21">
        <f>AC200-Baseline!AC200</f>
        <v>28.913765278077946</v>
      </c>
      <c r="AD220" s="21">
        <f>AD200-Baseline!AD200</f>
        <v>28.671772190971552</v>
      </c>
      <c r="AE220" s="21">
        <f>AE200-Baseline!AE200</f>
        <v>28.436827901935473</v>
      </c>
      <c r="AF220" s="21">
        <f>AF200-Baseline!AF200</f>
        <v>28.203403850110458</v>
      </c>
      <c r="AG220" s="21">
        <f>AG200-Baseline!AG200</f>
        <v>27.972121807352423</v>
      </c>
      <c r="AH220" s="21">
        <f>AH200-Baseline!AH200</f>
        <v>27.743684940499151</v>
      </c>
      <c r="AI220" s="21">
        <f>AI200-Baseline!AI200</f>
        <v>27.518994766966372</v>
      </c>
      <c r="AJ220" s="21">
        <f>AJ200-Baseline!AJ200</f>
        <v>27.426530272889774</v>
      </c>
      <c r="AK220" s="21">
        <f>AK200-Baseline!AK200</f>
        <v>27.33538793209344</v>
      </c>
      <c r="AL220" s="21">
        <f>AL200-Baseline!AL200</f>
        <v>27.24588485945414</v>
      </c>
      <c r="AM220" s="21">
        <f>AM200-Baseline!AM200</f>
        <v>27.158182148319177</v>
      </c>
      <c r="AN220" s="21">
        <f>AN200-Baseline!AN200</f>
        <v>27.072327603851654</v>
      </c>
      <c r="AO220" s="21">
        <f>AO200-Baseline!AO200</f>
        <v>26.98832151396353</v>
      </c>
      <c r="AP220" s="21">
        <f>AP200-Baseline!AP200</f>
        <v>26.906245820223219</v>
      </c>
      <c r="AQ220" s="21">
        <f>AQ200-Baseline!AQ200</f>
        <v>26.826198698186595</v>
      </c>
      <c r="AR220" s="21">
        <f>AR200-Baseline!AR200</f>
        <v>26.74824237055779</v>
      </c>
      <c r="AS220" s="21">
        <f>AS200-Baseline!AS200</f>
        <v>26.672432599379107</v>
      </c>
      <c r="AT220" s="21">
        <f>AT200-Baseline!AT200</f>
        <v>26.598831574827777</v>
      </c>
      <c r="AU220" s="21">
        <f>AU200-Baseline!AU200</f>
        <v>26.527506578203987</v>
      </c>
      <c r="AV220" s="21">
        <f>AV200-Baseline!AV200</f>
        <v>26.45851996099994</v>
      </c>
      <c r="AW220" s="21">
        <f>AW200-Baseline!AW200</f>
        <v>26.39193007177548</v>
      </c>
      <c r="AX220" s="21">
        <f>AX200-Baseline!AX200</f>
        <v>26.327795536123293</v>
      </c>
      <c r="AY220" s="21">
        <f>AY200-Baseline!AY200</f>
        <v>26.266174927126411</v>
      </c>
      <c r="AZ220" s="21">
        <f>AZ200-Baseline!AZ200</f>
        <v>26.207125656497166</v>
      </c>
      <c r="BA220" s="21">
        <f>BA200-Baseline!BA200</f>
        <v>26.150703647534698</v>
      </c>
      <c r="BB220" s="21">
        <f>BB200-Baseline!BB200</f>
        <v>26.093841092596261</v>
      </c>
    </row>
    <row r="221" spans="1:54" outlineLevel="2">
      <c r="A221" s="478"/>
      <c r="B221" s="150" t="s">
        <v>501</v>
      </c>
      <c r="C221" s="19"/>
      <c r="D221" s="135" t="s">
        <v>391</v>
      </c>
      <c r="E221" s="21">
        <f>E201-Baseline!E201</f>
        <v>26.18953699043999</v>
      </c>
      <c r="F221" s="21">
        <f>F201-Baseline!F201</f>
        <v>25.848237443706704</v>
      </c>
      <c r="G221" s="21">
        <f>G201-Baseline!G201</f>
        <v>25.516185070234272</v>
      </c>
      <c r="H221" s="21">
        <f>H201-Baseline!H201</f>
        <v>25.193149063338343</v>
      </c>
      <c r="I221" s="21">
        <f>I201-Baseline!I201</f>
        <v>24.878905732325894</v>
      </c>
      <c r="J221" s="21">
        <f>J201-Baseline!J201</f>
        <v>24.573238425872191</v>
      </c>
      <c r="K221" s="21">
        <f>K201-Baseline!K201</f>
        <v>24.275937218827735</v>
      </c>
      <c r="L221" s="21">
        <f>L201-Baseline!L201</f>
        <v>23.98679874158335</v>
      </c>
      <c r="M221" s="21">
        <f>M201-Baseline!M201</f>
        <v>23.705626068760413</v>
      </c>
      <c r="N221" s="21">
        <f>N201-Baseline!N201</f>
        <v>23.432228403665206</v>
      </c>
      <c r="O221" s="21">
        <f>O201-Baseline!O201</f>
        <v>23.166420982639277</v>
      </c>
      <c r="P221" s="21">
        <f>P201-Baseline!P201</f>
        <v>22.908024936639986</v>
      </c>
      <c r="Q221" s="21">
        <f>Q201-Baseline!Q201</f>
        <v>22.656867000417016</v>
      </c>
      <c r="R221" s="21">
        <f>R201-Baseline!R201</f>
        <v>22.412779492919974</v>
      </c>
      <c r="S221" s="21">
        <f>S201-Baseline!S201</f>
        <v>22.173479344381281</v>
      </c>
      <c r="T221" s="21">
        <f>T201-Baseline!T201</f>
        <v>21.940960964676897</v>
      </c>
      <c r="U221" s="21">
        <f>U201-Baseline!U201</f>
        <v>21.715071645216419</v>
      </c>
      <c r="V221" s="21">
        <f>V201-Baseline!V201</f>
        <v>21.49566356303454</v>
      </c>
      <c r="W221" s="21">
        <f>W201-Baseline!W201</f>
        <v>21.282593708735249</v>
      </c>
      <c r="X221" s="21">
        <f>X201-Baseline!X201</f>
        <v>21.075723762439967</v>
      </c>
      <c r="Y221" s="21">
        <f>Y201-Baseline!Y201</f>
        <v>20.874919866784346</v>
      </c>
      <c r="Z221" s="21">
        <f>Z201-Baseline!Z201</f>
        <v>20.680052613548277</v>
      </c>
      <c r="AA221" s="21">
        <f>AA201-Baseline!AA201</f>
        <v>20.490996891535481</v>
      </c>
      <c r="AB221" s="21">
        <f>AB201-Baseline!AB201</f>
        <v>20.307631750711167</v>
      </c>
      <c r="AC221" s="21">
        <f>AC201-Baseline!AC201</f>
        <v>20.12419919162096</v>
      </c>
      <c r="AD221" s="21">
        <f>AD201-Baseline!AD201</f>
        <v>19.945598425731227</v>
      </c>
      <c r="AE221" s="21">
        <f>AE201-Baseline!AE201</f>
        <v>19.771181431969143</v>
      </c>
      <c r="AF221" s="21">
        <f>AF201-Baseline!AF201</f>
        <v>19.600500195450323</v>
      </c>
      <c r="AG221" s="21">
        <f>AG201-Baseline!AG201</f>
        <v>19.433307112877127</v>
      </c>
      <c r="AH221" s="21">
        <f>AH201-Baseline!AH201</f>
        <v>19.269600647665108</v>
      </c>
      <c r="AI221" s="21">
        <f>AI201-Baseline!AI201</f>
        <v>19.109709390099006</v>
      </c>
      <c r="AJ221" s="21">
        <f>AJ201-Baseline!AJ201</f>
        <v>19.041919581087896</v>
      </c>
      <c r="AK221" s="21">
        <f>AK201-Baseline!AK201</f>
        <v>18.976499559266824</v>
      </c>
      <c r="AL221" s="21">
        <f>AL201-Baseline!AL201</f>
        <v>18.913481771194167</v>
      </c>
      <c r="AM221" s="21">
        <f>AM201-Baseline!AM201</f>
        <v>18.852910563362403</v>
      </c>
      <c r="AN221" s="21">
        <f>AN201-Baseline!AN201</f>
        <v>18.794808685351281</v>
      </c>
      <c r="AO221" s="21">
        <f>AO201-Baseline!AO201</f>
        <v>18.739171936439661</v>
      </c>
      <c r="AP221" s="21">
        <f>AP201-Baseline!AP201</f>
        <v>18.686019803153165</v>
      </c>
      <c r="AQ221" s="21">
        <f>AQ201-Baseline!AQ201</f>
        <v>18.635374409777477</v>
      </c>
      <c r="AR221" s="21">
        <f>AR201-Baseline!AR201</f>
        <v>18.587253919300316</v>
      </c>
      <c r="AS221" s="21">
        <f>AS201-Baseline!AS201</f>
        <v>18.541673761778263</v>
      </c>
      <c r="AT221" s="21">
        <f>AT201-Baseline!AT201</f>
        <v>18.498650308343947</v>
      </c>
      <c r="AU221" s="21">
        <f>AU201-Baseline!AU201</f>
        <v>18.458202294232184</v>
      </c>
      <c r="AV221" s="21">
        <f>AV201-Baseline!AV201</f>
        <v>18.420347853446213</v>
      </c>
      <c r="AW221" s="21">
        <f>AW201-Baseline!AW201</f>
        <v>18.38510474839606</v>
      </c>
      <c r="AX221" s="21">
        <f>AX201-Baseline!AX201</f>
        <v>18.35249107781253</v>
      </c>
      <c r="AY221" s="21">
        <f>AY201-Baseline!AY201</f>
        <v>18.322525402947043</v>
      </c>
      <c r="AZ221" s="21">
        <f>AZ201-Baseline!AZ201</f>
        <v>18.295226618423932</v>
      </c>
      <c r="BA221" s="21">
        <f>BA201-Baseline!BA201</f>
        <v>18.270613769467897</v>
      </c>
      <c r="BB221" s="21">
        <f>BB201-Baseline!BB201</f>
        <v>18.246369263388811</v>
      </c>
    </row>
    <row r="222" spans="1:54" outlineLevel="2">
      <c r="A222" s="479"/>
      <c r="B222" s="150" t="s">
        <v>502</v>
      </c>
      <c r="C222" s="19"/>
      <c r="D222" s="135" t="s">
        <v>391</v>
      </c>
      <c r="E222" s="21">
        <f>E202-Baseline!E202</f>
        <v>47.13738636450644</v>
      </c>
      <c r="F222" s="21">
        <f>F202-Baseline!F202</f>
        <v>46.633148595276111</v>
      </c>
      <c r="G222" s="21">
        <f>G202-Baseline!G202</f>
        <v>46.140219246712164</v>
      </c>
      <c r="H222" s="21">
        <f>H202-Baseline!H202</f>
        <v>45.65835716099285</v>
      </c>
      <c r="I222" s="21">
        <f>I202-Baseline!I202</f>
        <v>45.187328586221511</v>
      </c>
      <c r="J222" s="21">
        <f>J202-Baseline!J202</f>
        <v>44.726907069573834</v>
      </c>
      <c r="K222" s="21">
        <f>K202-Baseline!K202</f>
        <v>44.276873144971866</v>
      </c>
      <c r="L222" s="21">
        <f>L202-Baseline!L202</f>
        <v>43.837014155516712</v>
      </c>
      <c r="M222" s="21">
        <f>M202-Baseline!M202</f>
        <v>43.407124169128402</v>
      </c>
      <c r="N222" s="21">
        <f>N202-Baseline!N202</f>
        <v>42.98700364319955</v>
      </c>
      <c r="O222" s="21">
        <f>O202-Baseline!O202</f>
        <v>42.5764593321367</v>
      </c>
      <c r="P222" s="21">
        <f>P202-Baseline!P202</f>
        <v>42.175304152572451</v>
      </c>
      <c r="Q222" s="21">
        <f>Q202-Baseline!Q202</f>
        <v>41.783356874701909</v>
      </c>
      <c r="R222" s="21">
        <f>R202-Baseline!R202</f>
        <v>41.400442149281076</v>
      </c>
      <c r="S222" s="21">
        <f>S202-Baseline!S202</f>
        <v>41.020028054927295</v>
      </c>
      <c r="T222" s="21">
        <f>T202-Baseline!T202</f>
        <v>40.648404950078771</v>
      </c>
      <c r="U222" s="21">
        <f>U202-Baseline!U202</f>
        <v>40.285411918973473</v>
      </c>
      <c r="V222" s="21">
        <f>V202-Baseline!V202</f>
        <v>39.930893190235686</v>
      </c>
      <c r="W222" s="21">
        <f>W202-Baseline!W202</f>
        <v>39.584698114073674</v>
      </c>
      <c r="X222" s="21">
        <f>X202-Baseline!X202</f>
        <v>39.246680984692205</v>
      </c>
      <c r="Y222" s="21">
        <f>Y202-Baseline!Y202</f>
        <v>38.916700841540106</v>
      </c>
      <c r="Z222" s="21">
        <f>Z202-Baseline!Z202</f>
        <v>38.594621450252298</v>
      </c>
      <c r="AA222" s="21">
        <f>AA202-Baseline!AA202</f>
        <v>38.280311161168974</v>
      </c>
      <c r="AB222" s="21">
        <f>AB202-Baseline!AB202</f>
        <v>37.973642750815422</v>
      </c>
      <c r="AC222" s="21">
        <f>AC202-Baseline!AC202</f>
        <v>37.657570060980667</v>
      </c>
      <c r="AD222" s="21">
        <f>AD202-Baseline!AD202</f>
        <v>37.347010848306567</v>
      </c>
      <c r="AE222" s="21">
        <f>AE202-Baseline!AE202</f>
        <v>37.040233882474858</v>
      </c>
      <c r="AF222" s="21">
        <f>AF202-Baseline!AF202</f>
        <v>36.736100658962357</v>
      </c>
      <c r="AG222" s="21">
        <f>AG202-Baseline!AG202</f>
        <v>36.434066927352141</v>
      </c>
      <c r="AH222" s="21">
        <f>AH202-Baseline!AH202</f>
        <v>36.134319756996518</v>
      </c>
      <c r="AI222" s="21">
        <f>AI202-Baseline!AI202</f>
        <v>35.838030045402306</v>
      </c>
      <c r="AJ222" s="21">
        <f>AJ202-Baseline!AJ202</f>
        <v>35.713818783717393</v>
      </c>
      <c r="AK222" s="21">
        <f>AK202-Baseline!AK202</f>
        <v>35.590507365683507</v>
      </c>
      <c r="AL222" s="21">
        <f>AL202-Baseline!AL202</f>
        <v>35.468270813776861</v>
      </c>
      <c r="AM222" s="21">
        <f>AM202-Baseline!AM202</f>
        <v>35.347316392462389</v>
      </c>
      <c r="AN222" s="21">
        <f>AN202-Baseline!AN202</f>
        <v>35.227783208297772</v>
      </c>
      <c r="AO222" s="21">
        <f>AO202-Baseline!AO202</f>
        <v>35.109726139206359</v>
      </c>
      <c r="AP222" s="21">
        <f>AP202-Baseline!AP202</f>
        <v>34.993267847246948</v>
      </c>
      <c r="AQ222" s="21">
        <f>AQ202-Baseline!AQ202</f>
        <v>34.878535694838995</v>
      </c>
      <c r="AR222" s="21">
        <f>AR202-Baseline!AR202</f>
        <v>34.765641927083323</v>
      </c>
      <c r="AS222" s="21">
        <f>AS202-Baseline!AS202</f>
        <v>34.654687447795375</v>
      </c>
      <c r="AT222" s="21">
        <f>AT202-Baseline!AT202</f>
        <v>34.545772924804318</v>
      </c>
      <c r="AU222" s="21">
        <f>AU202-Baseline!AU202</f>
        <v>34.43900295704011</v>
      </c>
      <c r="AV222" s="21">
        <f>AV202-Baseline!AV202</f>
        <v>34.334477371798023</v>
      </c>
      <c r="AW222" s="21">
        <f>AW202-Baseline!AW202</f>
        <v>34.232291875050606</v>
      </c>
      <c r="AX222" s="21">
        <f>AX202-Baseline!AX202</f>
        <v>34.132540161890553</v>
      </c>
      <c r="AY222" s="21">
        <f>AY202-Baseline!AY202</f>
        <v>34.035314480749157</v>
      </c>
      <c r="AZ222" s="21">
        <f>AZ202-Baseline!AZ202</f>
        <v>33.940705113376886</v>
      </c>
      <c r="BA222" s="21">
        <f>BA202-Baseline!BA202</f>
        <v>33.848799912881752</v>
      </c>
      <c r="BB222" s="21">
        <f>BB202-Baseline!BB202</f>
        <v>33.755794505956842</v>
      </c>
    </row>
    <row r="223" spans="1:54" outlineLevel="2">
      <c r="B223" s="19"/>
      <c r="C223" s="19"/>
      <c r="D223" s="19"/>
      <c r="E223" s="15"/>
    </row>
    <row r="224" spans="1:54" outlineLevel="2">
      <c r="A224" s="477" t="s">
        <v>503</v>
      </c>
      <c r="B224" s="150" t="s">
        <v>500</v>
      </c>
      <c r="C224" s="19"/>
      <c r="D224" s="135" t="s">
        <v>391</v>
      </c>
      <c r="E224" s="21">
        <f>E204-Baseline!E204</f>
        <v>36.63036125520059</v>
      </c>
      <c r="F224" s="21">
        <f>F204-Baseline!F204</f>
        <v>72.890645368896315</v>
      </c>
      <c r="G224" s="21">
        <f>G204-Baseline!G204</f>
        <v>108.71302399198096</v>
      </c>
      <c r="H224" s="21">
        <f>H204-Baseline!H204</f>
        <v>144.10407301613765</v>
      </c>
      <c r="I224" s="21">
        <f>I204-Baseline!I204</f>
        <v>179.13826591317422</v>
      </c>
      <c r="J224" s="21">
        <f>J204-Baseline!J204</f>
        <v>213.81906534266764</v>
      </c>
      <c r="K224" s="21">
        <f>K204-Baseline!K204</f>
        <v>248.08511077193054</v>
      </c>
      <c r="L224" s="21">
        <f>L204-Baseline!L204</f>
        <v>282.00638222452619</v>
      </c>
      <c r="M224" s="21">
        <f>M204-Baseline!M204</f>
        <v>315.58653615548781</v>
      </c>
      <c r="N224" s="21">
        <f>N204-Baseline!N204</f>
        <v>348.76865310753732</v>
      </c>
      <c r="O224" s="21">
        <f>O204-Baseline!O204</f>
        <v>381.61851624356916</v>
      </c>
      <c r="P224" s="21">
        <f>P204-Baseline!P204</f>
        <v>414.13993957978613</v>
      </c>
      <c r="Q224" s="21">
        <f>Q204-Baseline!Q204</f>
        <v>446.33679299872182</v>
      </c>
      <c r="R224" s="21">
        <f>R204-Baseline!R204</f>
        <v>478.2684289846996</v>
      </c>
      <c r="S224" s="21">
        <f>S204-Baseline!S204</f>
        <v>509.88216206309193</v>
      </c>
      <c r="T224" s="21">
        <f>T204-Baseline!T204</f>
        <v>541.18203680945987</v>
      </c>
      <c r="U224" s="21">
        <f>U204-Baseline!U204</f>
        <v>572.17213831183233</v>
      </c>
      <c r="V224" s="21">
        <f>V204-Baseline!V204</f>
        <v>602.90729517905754</v>
      </c>
      <c r="W224" s="21">
        <f>W204-Baseline!W204</f>
        <v>633.3398473248576</v>
      </c>
      <c r="X224" s="21">
        <f>X204-Baseline!X204</f>
        <v>663.52252238353674</v>
      </c>
      <c r="Y224" s="21">
        <f>Y204-Baseline!Y204</f>
        <v>693.40999250863615</v>
      </c>
      <c r="Z224" s="21">
        <f>Z204-Baseline!Z204</f>
        <v>723.0529757476495</v>
      </c>
      <c r="AA224" s="21">
        <f>AA204-Baseline!AA204</f>
        <v>752.45377460799864</v>
      </c>
      <c r="AB224" s="21">
        <f>AB204-Baseline!AB204</f>
        <v>781.61478429724991</v>
      </c>
      <c r="AC224" s="21">
        <f>AC204-Baseline!AC204</f>
        <v>810.52854957532782</v>
      </c>
      <c r="AD224" s="21">
        <f>AD204-Baseline!AD204</f>
        <v>839.20032176629934</v>
      </c>
      <c r="AE224" s="21">
        <f>AE204-Baseline!AE204</f>
        <v>867.63714966823477</v>
      </c>
      <c r="AF224" s="21">
        <f>AF204-Baseline!AF204</f>
        <v>895.84055351834525</v>
      </c>
      <c r="AG224" s="21">
        <f>AG204-Baseline!AG204</f>
        <v>923.81267532569768</v>
      </c>
      <c r="AH224" s="21">
        <f>AH204-Baseline!AH204</f>
        <v>951.55636026619686</v>
      </c>
      <c r="AI224" s="21">
        <f>AI204-Baseline!AI204</f>
        <v>979.07535503316319</v>
      </c>
      <c r="AJ224" s="21">
        <f>AJ204-Baseline!AJ204</f>
        <v>1006.5018853060529</v>
      </c>
      <c r="AK224" s="21">
        <f>AK204-Baseline!AK204</f>
        <v>1033.8372732381463</v>
      </c>
      <c r="AL224" s="21">
        <f>AL204-Baseline!AL204</f>
        <v>1061.0831580976005</v>
      </c>
      <c r="AM224" s="21">
        <f>AM204-Baseline!AM204</f>
        <v>1088.2413402459197</v>
      </c>
      <c r="AN224" s="21">
        <f>AN204-Baseline!AN204</f>
        <v>1115.3136678497713</v>
      </c>
      <c r="AO224" s="21">
        <f>AO204-Baseline!AO204</f>
        <v>1142.3019893637347</v>
      </c>
      <c r="AP224" s="21">
        <f>AP204-Baseline!AP204</f>
        <v>1169.2082351839579</v>
      </c>
      <c r="AQ224" s="21">
        <f>AQ204-Baseline!AQ204</f>
        <v>1196.0344338821444</v>
      </c>
      <c r="AR224" s="21">
        <f>AR204-Baseline!AR204</f>
        <v>1222.7826762527022</v>
      </c>
      <c r="AS224" s="21">
        <f>AS204-Baseline!AS204</f>
        <v>1249.4551088520814</v>
      </c>
      <c r="AT224" s="21">
        <f>AT204-Baseline!AT204</f>
        <v>1276.0539404269091</v>
      </c>
      <c r="AU224" s="21">
        <f>AU204-Baseline!AU204</f>
        <v>1302.581447005113</v>
      </c>
      <c r="AV224" s="21">
        <f>AV204-Baseline!AV204</f>
        <v>1329.0399669661128</v>
      </c>
      <c r="AW224" s="21">
        <f>AW204-Baseline!AW204</f>
        <v>1355.4318970378883</v>
      </c>
      <c r="AX224" s="21">
        <f>AX204-Baseline!AX204</f>
        <v>1381.7596925740118</v>
      </c>
      <c r="AY224" s="21">
        <f>AY204-Baseline!AY204</f>
        <v>1408.0258675011382</v>
      </c>
      <c r="AZ224" s="21">
        <f>AZ204-Baseline!AZ204</f>
        <v>1434.2329931576353</v>
      </c>
      <c r="BA224" s="21">
        <f>BA204-Baseline!BA204</f>
        <v>1460.3836968051701</v>
      </c>
      <c r="BB224" s="21">
        <f>BB204-Baseline!BB204</f>
        <v>1486.4775378977663</v>
      </c>
    </row>
    <row r="225" spans="1:54" outlineLevel="2">
      <c r="A225" s="478"/>
      <c r="B225" s="150" t="s">
        <v>501</v>
      </c>
      <c r="C225" s="19"/>
      <c r="D225" s="135" t="s">
        <v>391</v>
      </c>
      <c r="E225" s="21">
        <f>E205-Baseline!E205</f>
        <v>26.18953699043999</v>
      </c>
      <c r="F225" s="21">
        <f>F205-Baseline!F205</f>
        <v>52.037774434146698</v>
      </c>
      <c r="G225" s="21">
        <f>G205-Baseline!G205</f>
        <v>77.55395950438097</v>
      </c>
      <c r="H225" s="21">
        <f>H205-Baseline!H205</f>
        <v>102.74710856771931</v>
      </c>
      <c r="I225" s="21">
        <f>I205-Baseline!I205</f>
        <v>127.6260143000452</v>
      </c>
      <c r="J225" s="21">
        <f>J205-Baseline!J205</f>
        <v>152.1992527259174</v>
      </c>
      <c r="K225" s="21">
        <f>K205-Baseline!K205</f>
        <v>176.47518994474513</v>
      </c>
      <c r="L225" s="21">
        <f>L205-Baseline!L205</f>
        <v>200.46198868632848</v>
      </c>
      <c r="M225" s="21">
        <f>M205-Baseline!M205</f>
        <v>224.16761475508889</v>
      </c>
      <c r="N225" s="21">
        <f>N205-Baseline!N205</f>
        <v>247.59984315875408</v>
      </c>
      <c r="O225" s="21">
        <f>O205-Baseline!O205</f>
        <v>270.76626414139338</v>
      </c>
      <c r="P225" s="21">
        <f>P205-Baseline!P205</f>
        <v>293.67428907803338</v>
      </c>
      <c r="Q225" s="21">
        <f>Q205-Baseline!Q205</f>
        <v>316.33115607845042</v>
      </c>
      <c r="R225" s="21">
        <f>R205-Baseline!R205</f>
        <v>338.7439355713704</v>
      </c>
      <c r="S225" s="21">
        <f>S205-Baseline!S205</f>
        <v>360.91741491575169</v>
      </c>
      <c r="T225" s="21">
        <f>T205-Baseline!T205</f>
        <v>382.85837588042858</v>
      </c>
      <c r="U225" s="21">
        <f>U205-Baseline!U205</f>
        <v>404.57344752564501</v>
      </c>
      <c r="V225" s="21">
        <f>V205-Baseline!V205</f>
        <v>426.06911108867956</v>
      </c>
      <c r="W225" s="21">
        <f>W205-Baseline!W205</f>
        <v>447.35170479741481</v>
      </c>
      <c r="X225" s="21">
        <f>X205-Baseline!X205</f>
        <v>468.42742855985477</v>
      </c>
      <c r="Y225" s="21">
        <f>Y205-Baseline!Y205</f>
        <v>489.30234842663913</v>
      </c>
      <c r="Z225" s="21">
        <f>Z205-Baseline!Z205</f>
        <v>509.98240104018743</v>
      </c>
      <c r="AA225" s="21">
        <f>AA205-Baseline!AA205</f>
        <v>530.47339793172296</v>
      </c>
      <c r="AB225" s="21">
        <f>AB205-Baseline!AB205</f>
        <v>550.78102968243411</v>
      </c>
      <c r="AC225" s="21">
        <f>AC205-Baseline!AC205</f>
        <v>570.90522887405507</v>
      </c>
      <c r="AD225" s="21">
        <f>AD205-Baseline!AD205</f>
        <v>590.85082729978626</v>
      </c>
      <c r="AE225" s="21">
        <f>AE205-Baseline!AE205</f>
        <v>610.62200873175539</v>
      </c>
      <c r="AF225" s="21">
        <f>AF205-Baseline!AF205</f>
        <v>630.22250892720569</v>
      </c>
      <c r="AG225" s="21">
        <f>AG205-Baseline!AG205</f>
        <v>649.65581604008287</v>
      </c>
      <c r="AH225" s="21">
        <f>AH205-Baseline!AH205</f>
        <v>668.925416687748</v>
      </c>
      <c r="AI225" s="21">
        <f>AI205-Baseline!AI205</f>
        <v>688.03512607784705</v>
      </c>
      <c r="AJ225" s="21">
        <f>AJ205-Baseline!AJ205</f>
        <v>707.07704565893494</v>
      </c>
      <c r="AK225" s="21">
        <f>AK205-Baseline!AK205</f>
        <v>726.05354521820175</v>
      </c>
      <c r="AL225" s="21">
        <f>AL205-Baseline!AL205</f>
        <v>744.96702698939589</v>
      </c>
      <c r="AM225" s="21">
        <f>AM205-Baseline!AM205</f>
        <v>763.81993755275835</v>
      </c>
      <c r="AN225" s="21">
        <f>AN205-Baseline!AN205</f>
        <v>782.61474623810966</v>
      </c>
      <c r="AO225" s="21">
        <f>AO205-Baseline!AO205</f>
        <v>801.35391817454934</v>
      </c>
      <c r="AP225" s="21">
        <f>AP205-Baseline!AP205</f>
        <v>820.03993797770249</v>
      </c>
      <c r="AQ225" s="21">
        <f>AQ205-Baseline!AQ205</f>
        <v>838.67531238747995</v>
      </c>
      <c r="AR225" s="21">
        <f>AR205-Baseline!AR205</f>
        <v>857.26256630678029</v>
      </c>
      <c r="AS225" s="21">
        <f>AS205-Baseline!AS205</f>
        <v>875.80424006855856</v>
      </c>
      <c r="AT225" s="21">
        <f>AT205-Baseline!AT205</f>
        <v>894.3028903769025</v>
      </c>
      <c r="AU225" s="21">
        <f>AU205-Baseline!AU205</f>
        <v>912.76109267113463</v>
      </c>
      <c r="AV225" s="21">
        <f>AV205-Baseline!AV205</f>
        <v>931.18144052458081</v>
      </c>
      <c r="AW225" s="21">
        <f>AW205-Baseline!AW205</f>
        <v>949.5665452729769</v>
      </c>
      <c r="AX225" s="21">
        <f>AX205-Baseline!AX205</f>
        <v>967.91903635078938</v>
      </c>
      <c r="AY225" s="21">
        <f>AY205-Baseline!AY205</f>
        <v>986.24156175373639</v>
      </c>
      <c r="AZ225" s="21">
        <f>AZ205-Baseline!AZ205</f>
        <v>1004.5367883721603</v>
      </c>
      <c r="BA225" s="21">
        <f>BA205-Baseline!BA205</f>
        <v>1022.8074021416282</v>
      </c>
      <c r="BB225" s="21">
        <f>BB205-Baseline!BB205</f>
        <v>1041.053771405017</v>
      </c>
    </row>
    <row r="226" spans="1:54" outlineLevel="2">
      <c r="A226" s="479"/>
      <c r="B226" s="150" t="s">
        <v>502</v>
      </c>
      <c r="C226" s="19"/>
      <c r="D226" s="135" t="s">
        <v>391</v>
      </c>
      <c r="E226" s="21">
        <f>E206-Baseline!E206</f>
        <v>47.13738636450644</v>
      </c>
      <c r="F226" s="21">
        <f>F206-Baseline!F206</f>
        <v>93.770534959782552</v>
      </c>
      <c r="G226" s="21">
        <f>G206-Baseline!G206</f>
        <v>139.91075420649472</v>
      </c>
      <c r="H226" s="21">
        <f>H206-Baseline!H206</f>
        <v>185.56911136748755</v>
      </c>
      <c r="I226" s="21">
        <f>I206-Baseline!I206</f>
        <v>230.75643995370905</v>
      </c>
      <c r="J226" s="21">
        <f>J206-Baseline!J206</f>
        <v>275.48334702328287</v>
      </c>
      <c r="K226" s="21">
        <f>K206-Baseline!K206</f>
        <v>319.76022016825476</v>
      </c>
      <c r="L226" s="21">
        <f>L206-Baseline!L206</f>
        <v>363.59723432377149</v>
      </c>
      <c r="M226" s="21">
        <f>M206-Baseline!M206</f>
        <v>407.00435849289988</v>
      </c>
      <c r="N226" s="21">
        <f>N206-Baseline!N206</f>
        <v>449.99136213609944</v>
      </c>
      <c r="O226" s="21">
        <f>O206-Baseline!O206</f>
        <v>492.56782146823616</v>
      </c>
      <c r="P226" s="21">
        <f>P206-Baseline!P206</f>
        <v>534.74312562080866</v>
      </c>
      <c r="Q226" s="21">
        <f>Q206-Baseline!Q206</f>
        <v>576.52648249551055</v>
      </c>
      <c r="R226" s="21">
        <f>R206-Baseline!R206</f>
        <v>617.9269246447916</v>
      </c>
      <c r="S226" s="21">
        <f>S206-Baseline!S206</f>
        <v>658.94695269971885</v>
      </c>
      <c r="T226" s="21">
        <f>T206-Baseline!T206</f>
        <v>699.59535764979762</v>
      </c>
      <c r="U226" s="21">
        <f>U206-Baseline!U206</f>
        <v>739.88076956877114</v>
      </c>
      <c r="V226" s="21">
        <f>V206-Baseline!V206</f>
        <v>779.81166275900682</v>
      </c>
      <c r="W226" s="21">
        <f>W206-Baseline!W206</f>
        <v>819.39636087308054</v>
      </c>
      <c r="X226" s="21">
        <f>X206-Baseline!X206</f>
        <v>858.64304185777269</v>
      </c>
      <c r="Y226" s="21">
        <f>Y206-Baseline!Y206</f>
        <v>897.55974269931278</v>
      </c>
      <c r="Z226" s="21">
        <f>Z206-Baseline!Z206</f>
        <v>936.15436414956503</v>
      </c>
      <c r="AA226" s="21">
        <f>AA206-Baseline!AA206</f>
        <v>974.43467531073395</v>
      </c>
      <c r="AB226" s="21">
        <f>AB206-Baseline!AB206</f>
        <v>1012.4083180615494</v>
      </c>
      <c r="AC226" s="21">
        <f>AC206-Baseline!AC206</f>
        <v>1050.0658881225299</v>
      </c>
      <c r="AD226" s="21">
        <f>AD206-Baseline!AD206</f>
        <v>1087.4128989708365</v>
      </c>
      <c r="AE226" s="21">
        <f>AE206-Baseline!AE206</f>
        <v>1124.4531328533114</v>
      </c>
      <c r="AF226" s="21">
        <f>AF206-Baseline!AF206</f>
        <v>1161.1892335122739</v>
      </c>
      <c r="AG226" s="21">
        <f>AG206-Baseline!AG206</f>
        <v>1197.6233004396261</v>
      </c>
      <c r="AH226" s="21">
        <f>AH206-Baseline!AH206</f>
        <v>1233.7576201966226</v>
      </c>
      <c r="AI226" s="21">
        <f>AI206-Baseline!AI206</f>
        <v>1269.5956502420249</v>
      </c>
      <c r="AJ226" s="21">
        <f>AJ206-Baseline!AJ206</f>
        <v>1305.3094690257424</v>
      </c>
      <c r="AK226" s="21">
        <f>AK206-Baseline!AK206</f>
        <v>1340.899976391426</v>
      </c>
      <c r="AL226" s="21">
        <f>AL206-Baseline!AL206</f>
        <v>1376.3682472052028</v>
      </c>
      <c r="AM226" s="21">
        <f>AM206-Baseline!AM206</f>
        <v>1411.7155635976651</v>
      </c>
      <c r="AN226" s="21">
        <f>AN206-Baseline!AN206</f>
        <v>1446.9433468059628</v>
      </c>
      <c r="AO226" s="21">
        <f>AO206-Baseline!AO206</f>
        <v>1482.0530729451691</v>
      </c>
      <c r="AP226" s="21">
        <f>AP206-Baseline!AP206</f>
        <v>1517.046340792416</v>
      </c>
      <c r="AQ226" s="21">
        <f>AQ206-Baseline!AQ206</f>
        <v>1551.924876487255</v>
      </c>
      <c r="AR226" s="21">
        <f>AR206-Baseline!AR206</f>
        <v>1586.6905184143384</v>
      </c>
      <c r="AS226" s="21">
        <f>AS206-Baseline!AS206</f>
        <v>1621.3452058621338</v>
      </c>
      <c r="AT226" s="21">
        <f>AT206-Baseline!AT206</f>
        <v>1655.8909787869381</v>
      </c>
      <c r="AU226" s="21">
        <f>AU206-Baseline!AU206</f>
        <v>1690.3299817439784</v>
      </c>
      <c r="AV226" s="21">
        <f>AV206-Baseline!AV206</f>
        <v>1724.6644591157765</v>
      </c>
      <c r="AW226" s="21">
        <f>AW206-Baseline!AW206</f>
        <v>1758.8967509908271</v>
      </c>
      <c r="AX226" s="21">
        <f>AX206-Baseline!AX206</f>
        <v>1793.0292911527176</v>
      </c>
      <c r="AY226" s="21">
        <f>AY206-Baseline!AY206</f>
        <v>1827.0646056334667</v>
      </c>
      <c r="AZ226" s="21">
        <f>AZ206-Baseline!AZ206</f>
        <v>1861.0053107468436</v>
      </c>
      <c r="BA226" s="21">
        <f>BA206-Baseline!BA206</f>
        <v>1894.8541106597254</v>
      </c>
      <c r="BB226" s="21">
        <f>BB206-Baseline!BB206</f>
        <v>1928.6099051656822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509</v>
      </c>
    </row>
    <row r="2" spans="1:19">
      <c r="A2" s="475" t="s">
        <v>510</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512</v>
      </c>
    </row>
    <row r="20" spans="1:19">
      <c r="A20" s="475" t="s">
        <v>513</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494</v>
      </c>
      <c r="B23" s="409"/>
      <c r="C23" s="409"/>
      <c r="D23" s="409"/>
      <c r="E23" s="409"/>
      <c r="F23" s="409"/>
      <c r="G23" s="409"/>
      <c r="H23" s="409"/>
      <c r="I23" s="409"/>
      <c r="J23" s="409"/>
      <c r="K23" s="409"/>
      <c r="L23" s="409"/>
      <c r="M23" s="409"/>
      <c r="N23" s="409"/>
      <c r="O23" s="409"/>
      <c r="P23" s="409"/>
      <c r="Q23" s="409"/>
      <c r="R23" s="409"/>
      <c r="S23" s="409"/>
    </row>
    <row r="24" spans="1:19">
      <c r="A24" s="158" t="s">
        <v>495</v>
      </c>
      <c r="B24" s="409"/>
      <c r="C24" s="409"/>
      <c r="D24" s="409"/>
      <c r="E24" s="409"/>
      <c r="F24" s="409"/>
      <c r="G24" s="409"/>
      <c r="H24" s="409"/>
      <c r="I24" s="409"/>
      <c r="J24" s="409"/>
      <c r="K24" s="409"/>
      <c r="L24" s="409"/>
      <c r="M24" s="409"/>
      <c r="N24" s="409"/>
      <c r="O24" s="409"/>
      <c r="P24" s="409"/>
      <c r="Q24" s="409"/>
      <c r="R24" s="409"/>
      <c r="S24" s="409"/>
    </row>
    <row r="25" spans="1:19">
      <c r="A25" s="159" t="s">
        <v>397</v>
      </c>
      <c r="B25" s="409"/>
      <c r="C25" s="409"/>
      <c r="D25" s="409"/>
      <c r="E25" s="409"/>
      <c r="F25" s="409"/>
      <c r="G25" s="409"/>
      <c r="H25" s="409"/>
      <c r="I25" s="409"/>
      <c r="J25" s="409"/>
      <c r="K25" s="409"/>
      <c r="L25" s="409"/>
      <c r="M25" s="409"/>
      <c r="N25" s="409"/>
      <c r="O25" s="409"/>
      <c r="P25" s="409"/>
      <c r="Q25" s="409"/>
      <c r="R25" s="409"/>
      <c r="S25" s="409"/>
    </row>
    <row r="26" spans="1:19">
      <c r="A26" s="159" t="s">
        <v>473</v>
      </c>
      <c r="B26" s="409"/>
      <c r="C26" s="409"/>
      <c r="D26" s="409"/>
      <c r="E26" s="409"/>
      <c r="F26" s="409"/>
      <c r="G26" s="409"/>
      <c r="H26" s="409"/>
      <c r="I26" s="409"/>
      <c r="J26" s="409"/>
      <c r="K26" s="409"/>
      <c r="L26" s="409"/>
      <c r="M26" s="409"/>
      <c r="N26" s="409"/>
      <c r="O26" s="409"/>
      <c r="P26" s="409"/>
      <c r="Q26" s="409"/>
      <c r="R26" s="409"/>
      <c r="S26" s="409"/>
    </row>
    <row r="27" spans="1:19">
      <c r="A27" s="159" t="s">
        <v>474</v>
      </c>
      <c r="B27" s="409"/>
      <c r="C27" s="409"/>
      <c r="D27" s="409"/>
      <c r="E27" s="409"/>
      <c r="F27" s="409"/>
      <c r="G27" s="409"/>
      <c r="H27" s="409"/>
      <c r="I27" s="409"/>
      <c r="J27" s="409"/>
      <c r="K27" s="409"/>
      <c r="L27" s="409"/>
      <c r="M27" s="409"/>
      <c r="N27" s="409"/>
      <c r="O27" s="409"/>
      <c r="P27" s="409"/>
      <c r="Q27" s="409"/>
      <c r="R27" s="409"/>
      <c r="S27" s="409"/>
    </row>
    <row r="31" spans="1:19">
      <c r="A31" s="4" t="s">
        <v>517</v>
      </c>
    </row>
    <row r="32" spans="1:19">
      <c r="A32" t="s">
        <v>518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0" t="s">
        <v>344</v>
      </c>
      <c r="J2" s="441"/>
      <c r="K2" s="441"/>
      <c r="L2" s="441"/>
      <c r="M2" s="441"/>
      <c r="N2" s="441"/>
      <c r="O2" s="441"/>
      <c r="P2" s="441"/>
      <c r="Q2" s="441"/>
      <c r="R2" s="441"/>
      <c r="S2" s="441"/>
      <c r="T2" s="441"/>
      <c r="U2" s="442"/>
    </row>
    <row r="3" spans="1:21" ht="13.5" customHeight="1" outlineLevel="1" thickBot="1">
      <c r="A3" s="3"/>
      <c r="B3" s="7"/>
      <c r="F3" s="24"/>
      <c r="G3" s="10"/>
      <c r="I3" s="443" t="s">
        <v>345</v>
      </c>
      <c r="J3" s="444"/>
      <c r="K3" s="444"/>
      <c r="L3" s="444"/>
      <c r="M3" s="444"/>
      <c r="N3" s="445"/>
      <c r="O3" s="1"/>
      <c r="P3" s="449" t="s">
        <v>346</v>
      </c>
      <c r="Q3" s="450"/>
      <c r="R3" s="450"/>
      <c r="S3" s="450"/>
      <c r="T3" s="450"/>
      <c r="U3" s="451"/>
    </row>
    <row r="4" spans="1:21" ht="56.25" customHeight="1" outlineLevel="1">
      <c r="A4" s="31" t="s">
        <v>163</v>
      </c>
      <c r="B4" s="86"/>
      <c r="E4" s="53" t="s">
        <v>347</v>
      </c>
      <c r="F4" s="91"/>
      <c r="G4" s="28"/>
      <c r="H4" s="10"/>
      <c r="I4" s="446"/>
      <c r="J4" s="447"/>
      <c r="K4" s="447"/>
      <c r="L4" s="447"/>
      <c r="M4" s="447"/>
      <c r="N4" s="448"/>
      <c r="P4" s="452"/>
      <c r="Q4" s="453"/>
      <c r="R4" s="453"/>
      <c r="S4" s="453"/>
      <c r="T4" s="453"/>
      <c r="U4" s="454"/>
    </row>
    <row r="5" spans="1:21" outlineLevel="1">
      <c r="A5" s="13" t="s">
        <v>348</v>
      </c>
      <c r="B5" s="88"/>
      <c r="E5" s="14"/>
      <c r="H5" s="10"/>
      <c r="I5" s="482"/>
      <c r="J5" s="467"/>
      <c r="K5" s="467"/>
      <c r="L5" s="467"/>
      <c r="M5" s="467"/>
      <c r="N5" s="468"/>
      <c r="P5" s="482"/>
      <c r="Q5" s="467"/>
      <c r="R5" s="467"/>
      <c r="S5" s="467"/>
      <c r="T5" s="467"/>
      <c r="U5" s="468"/>
    </row>
    <row r="6" spans="1:21" outlineLevel="1">
      <c r="A6" s="13" t="s">
        <v>351</v>
      </c>
      <c r="B6" s="88"/>
      <c r="E6" s="53" t="s">
        <v>353</v>
      </c>
      <c r="F6" s="90"/>
      <c r="H6" s="10"/>
      <c r="I6" s="469"/>
      <c r="J6" s="470"/>
      <c r="K6" s="470"/>
      <c r="L6" s="470"/>
      <c r="M6" s="470"/>
      <c r="N6" s="471"/>
      <c r="P6" s="469"/>
      <c r="Q6" s="470"/>
      <c r="R6" s="470"/>
      <c r="S6" s="470"/>
      <c r="T6" s="470"/>
      <c r="U6" s="471"/>
    </row>
    <row r="7" spans="1:21" outlineLevel="1">
      <c r="A7" s="13" t="s">
        <v>355</v>
      </c>
      <c r="B7" s="88"/>
      <c r="E7" s="14"/>
      <c r="H7" s="10"/>
      <c r="I7" s="469"/>
      <c r="J7" s="470"/>
      <c r="K7" s="470"/>
      <c r="L7" s="470"/>
      <c r="M7" s="470"/>
      <c r="N7" s="471"/>
      <c r="P7" s="469"/>
      <c r="Q7" s="470"/>
      <c r="R7" s="470"/>
      <c r="S7" s="470"/>
      <c r="T7" s="470"/>
      <c r="U7" s="471"/>
    </row>
    <row r="8" spans="1:21" ht="41" outlineLevel="1" thickBot="1">
      <c r="A8" s="34" t="s">
        <v>357</v>
      </c>
      <c r="B8" s="89"/>
      <c r="E8" s="14"/>
      <c r="H8" s="10"/>
      <c r="I8" s="469"/>
      <c r="J8" s="470"/>
      <c r="K8" s="470"/>
      <c r="L8" s="470"/>
      <c r="M8" s="470"/>
      <c r="N8" s="471"/>
      <c r="P8" s="469"/>
      <c r="Q8" s="470"/>
      <c r="R8" s="470"/>
      <c r="S8" s="470"/>
      <c r="T8" s="470"/>
      <c r="U8" s="471"/>
    </row>
    <row r="9" spans="1:21" outlineLevel="1">
      <c r="E9" s="14"/>
      <c r="H9" s="10"/>
      <c r="I9" s="469"/>
      <c r="J9" s="470"/>
      <c r="K9" s="470"/>
      <c r="L9" s="470"/>
      <c r="M9" s="470"/>
      <c r="N9" s="471"/>
      <c r="P9" s="469"/>
      <c r="Q9" s="470"/>
      <c r="R9" s="470"/>
      <c r="S9" s="470"/>
      <c r="T9" s="470"/>
      <c r="U9" s="471"/>
    </row>
    <row r="10" spans="1:21" ht="14" outlineLevel="1" thickBot="1">
      <c r="A10" s="32" t="s">
        <v>359</v>
      </c>
      <c r="B10" s="35">
        <f>Baseline!B10</f>
        <v>2027</v>
      </c>
      <c r="E10" s="14"/>
      <c r="H10" s="10"/>
      <c r="I10" s="469"/>
      <c r="J10" s="470"/>
      <c r="K10" s="470"/>
      <c r="L10" s="470"/>
      <c r="M10" s="470"/>
      <c r="N10" s="471"/>
      <c r="P10" s="469"/>
      <c r="Q10" s="470"/>
      <c r="R10" s="470"/>
      <c r="S10" s="470"/>
      <c r="T10" s="470"/>
      <c r="U10" s="471"/>
    </row>
    <row r="11" spans="1:21" outlineLevel="1">
      <c r="A11" s="16"/>
      <c r="H11" s="10"/>
      <c r="I11" s="469"/>
      <c r="J11" s="470"/>
      <c r="K11" s="470"/>
      <c r="L11" s="470"/>
      <c r="M11" s="470"/>
      <c r="N11" s="471"/>
      <c r="P11" s="469"/>
      <c r="Q11" s="470"/>
      <c r="R11" s="470"/>
      <c r="S11" s="470"/>
      <c r="T11" s="470"/>
      <c r="U11" s="471"/>
    </row>
    <row r="12" spans="1:21" ht="40.5" outlineLevel="1">
      <c r="A12" s="26" t="s">
        <v>360</v>
      </c>
      <c r="B12" s="26" t="s">
        <v>361</v>
      </c>
      <c r="C12" s="26" t="s">
        <v>362</v>
      </c>
      <c r="D12" s="26" t="s">
        <v>363</v>
      </c>
      <c r="E12" s="26" t="s">
        <v>364</v>
      </c>
      <c r="F12" s="26" t="s">
        <v>365</v>
      </c>
      <c r="G12" s="26" t="s">
        <v>366</v>
      </c>
      <c r="I12" s="469"/>
      <c r="J12" s="470"/>
      <c r="K12" s="470"/>
      <c r="L12" s="470"/>
      <c r="M12" s="470"/>
      <c r="N12" s="471"/>
      <c r="P12" s="469"/>
      <c r="Q12" s="470"/>
      <c r="R12" s="470"/>
      <c r="S12" s="470"/>
      <c r="T12" s="470"/>
      <c r="U12" s="471"/>
    </row>
    <row r="13" spans="1:21" outlineLevel="1">
      <c r="A13" s="58">
        <v>2035</v>
      </c>
      <c r="B13" s="21">
        <f t="shared" ref="B13:B18" si="0">INDEX($E$204:$AW$204,1,MATCH($A13,$E$53:$BB$53,0))</f>
        <v>0</v>
      </c>
      <c r="C13" s="21">
        <f>B13-Baseline!B13</f>
        <v>315.58653615548781</v>
      </c>
      <c r="D13" s="21">
        <f t="shared" ref="D13:D18" si="1">INDEX($E$205:$AW$205,1,MATCH($A13,$E$53:$BB$53,0))</f>
        <v>0</v>
      </c>
      <c r="E13" s="21">
        <f>D13-Baseline!D13</f>
        <v>224.16761475508889</v>
      </c>
      <c r="F13" s="21">
        <f t="shared" ref="F13:F18" si="2">INDEX($E$206:$AW$206,1,MATCH($A13,$E$53:$BB$53,0))</f>
        <v>0</v>
      </c>
      <c r="G13" s="21">
        <f>F13-Baseline!F13</f>
        <v>407.00435849289988</v>
      </c>
      <c r="I13" s="469"/>
      <c r="J13" s="470"/>
      <c r="K13" s="470"/>
      <c r="L13" s="470"/>
      <c r="M13" s="470"/>
      <c r="N13" s="471"/>
      <c r="P13" s="469"/>
      <c r="Q13" s="470"/>
      <c r="R13" s="470"/>
      <c r="S13" s="470"/>
      <c r="T13" s="470"/>
      <c r="U13" s="471"/>
    </row>
    <row r="14" spans="1:21" outlineLevel="1">
      <c r="A14" s="58">
        <v>2040</v>
      </c>
      <c r="B14" s="21">
        <f t="shared" si="0"/>
        <v>0</v>
      </c>
      <c r="C14" s="21">
        <f>B14-Baseline!B14</f>
        <v>478.2684289846996</v>
      </c>
      <c r="D14" s="21">
        <f t="shared" si="1"/>
        <v>0</v>
      </c>
      <c r="E14" s="21">
        <f>D14-Baseline!D14</f>
        <v>338.7439355713704</v>
      </c>
      <c r="F14" s="21">
        <f t="shared" si="2"/>
        <v>0</v>
      </c>
      <c r="G14" s="21">
        <f>F14-Baseline!F14</f>
        <v>617.9269246447916</v>
      </c>
      <c r="I14" s="469"/>
      <c r="J14" s="470"/>
      <c r="K14" s="470"/>
      <c r="L14" s="470"/>
      <c r="M14" s="470"/>
      <c r="N14" s="471"/>
      <c r="P14" s="469"/>
      <c r="Q14" s="470"/>
      <c r="R14" s="470"/>
      <c r="S14" s="470"/>
      <c r="T14" s="470"/>
      <c r="U14" s="471"/>
    </row>
    <row r="15" spans="1:21" outlineLevel="1">
      <c r="A15" s="58">
        <v>2045</v>
      </c>
      <c r="B15" s="21">
        <f t="shared" si="0"/>
        <v>0</v>
      </c>
      <c r="C15" s="21">
        <f>B15-Baseline!B15</f>
        <v>633.3398473248576</v>
      </c>
      <c r="D15" s="21">
        <f t="shared" si="1"/>
        <v>0</v>
      </c>
      <c r="E15" s="21">
        <f>D15-Baseline!D15</f>
        <v>447.35170479741481</v>
      </c>
      <c r="F15" s="21">
        <f t="shared" si="2"/>
        <v>0</v>
      </c>
      <c r="G15" s="21">
        <f>F15-Baseline!F15</f>
        <v>819.39636087308054</v>
      </c>
      <c r="I15" s="469"/>
      <c r="J15" s="470"/>
      <c r="K15" s="470"/>
      <c r="L15" s="470"/>
      <c r="M15" s="470"/>
      <c r="N15" s="471"/>
      <c r="P15" s="469"/>
      <c r="Q15" s="470"/>
      <c r="R15" s="470"/>
      <c r="S15" s="470"/>
      <c r="T15" s="470"/>
      <c r="U15" s="471"/>
    </row>
    <row r="16" spans="1:21" outlineLevel="1">
      <c r="A16" s="58">
        <v>2050</v>
      </c>
      <c r="B16" s="21">
        <f t="shared" si="0"/>
        <v>0</v>
      </c>
      <c r="C16" s="21">
        <f>B16-Baseline!B16</f>
        <v>781.61478429724991</v>
      </c>
      <c r="D16" s="21">
        <f t="shared" si="1"/>
        <v>0</v>
      </c>
      <c r="E16" s="21">
        <f>D16-Baseline!D16</f>
        <v>550.78102968243411</v>
      </c>
      <c r="F16" s="21">
        <f t="shared" si="2"/>
        <v>0</v>
      </c>
      <c r="G16" s="21">
        <f>F16-Baseline!F16</f>
        <v>1012.4083180615494</v>
      </c>
      <c r="I16" s="469"/>
      <c r="J16" s="470"/>
      <c r="K16" s="470"/>
      <c r="L16" s="470"/>
      <c r="M16" s="470"/>
      <c r="N16" s="471"/>
      <c r="P16" s="469"/>
      <c r="Q16" s="470"/>
      <c r="R16" s="470"/>
      <c r="S16" s="470"/>
      <c r="T16" s="470"/>
      <c r="U16" s="471"/>
    </row>
    <row r="17" spans="1:21" outlineLevel="1">
      <c r="A17" s="58">
        <v>2060</v>
      </c>
      <c r="B17" s="21">
        <f t="shared" si="0"/>
        <v>0</v>
      </c>
      <c r="C17" s="21">
        <f>B17-Baseline!B17</f>
        <v>1061.0831580976005</v>
      </c>
      <c r="D17" s="21">
        <f t="shared" si="1"/>
        <v>0</v>
      </c>
      <c r="E17" s="21">
        <f>D17-Baseline!D17</f>
        <v>744.96702698939589</v>
      </c>
      <c r="F17" s="21">
        <f t="shared" si="2"/>
        <v>0</v>
      </c>
      <c r="G17" s="21">
        <f>F17-Baseline!F17</f>
        <v>1376.3682472052028</v>
      </c>
      <c r="I17" s="469"/>
      <c r="J17" s="470"/>
      <c r="K17" s="470"/>
      <c r="L17" s="470"/>
      <c r="M17" s="470"/>
      <c r="N17" s="471"/>
      <c r="P17" s="469"/>
      <c r="Q17" s="470"/>
      <c r="R17" s="470"/>
      <c r="S17" s="470"/>
      <c r="T17" s="470"/>
      <c r="U17" s="471"/>
    </row>
    <row r="18" spans="1:21" outlineLevel="1">
      <c r="A18" s="58">
        <v>2070</v>
      </c>
      <c r="B18" s="21">
        <f t="shared" si="0"/>
        <v>0</v>
      </c>
      <c r="C18" s="21">
        <f>B18-Baseline!B18</f>
        <v>1329.0399669661128</v>
      </c>
      <c r="D18" s="21">
        <f t="shared" si="1"/>
        <v>0</v>
      </c>
      <c r="E18" s="21">
        <f>D18-Baseline!D18</f>
        <v>931.18144052458081</v>
      </c>
      <c r="F18" s="21">
        <f t="shared" si="2"/>
        <v>0</v>
      </c>
      <c r="G18" s="21">
        <f>F18-Baseline!F18</f>
        <v>1724.6644591157765</v>
      </c>
      <c r="I18" s="472"/>
      <c r="J18" s="473"/>
      <c r="K18" s="473"/>
      <c r="L18" s="473"/>
      <c r="M18" s="473"/>
      <c r="N18" s="474"/>
      <c r="P18" s="472"/>
      <c r="Q18" s="473"/>
      <c r="R18" s="473"/>
      <c r="S18" s="473"/>
      <c r="T18" s="473"/>
      <c r="U18" s="474"/>
    </row>
    <row r="19" spans="1:21" ht="14" outlineLevel="1" thickBot="1">
      <c r="A19" s="430"/>
      <c r="B19" s="430"/>
      <c r="I19" s="250"/>
      <c r="J19" s="251"/>
      <c r="K19" s="251"/>
      <c r="L19" s="251"/>
      <c r="M19" s="251"/>
      <c r="N19" s="251"/>
      <c r="P19" s="249"/>
      <c r="Q19" s="249"/>
      <c r="R19" s="249"/>
      <c r="S19" s="249"/>
      <c r="T19" s="249"/>
      <c r="U19" s="232"/>
    </row>
    <row r="20" spans="1:21" ht="26.25" customHeight="1" outlineLevel="1">
      <c r="A20" s="54" t="s">
        <v>367</v>
      </c>
      <c r="B20" s="55">
        <f>Baseline!B20</f>
        <v>1</v>
      </c>
      <c r="E20" s="154"/>
      <c r="I20" s="464" t="s">
        <v>368</v>
      </c>
      <c r="J20" s="465"/>
      <c r="K20" s="465"/>
      <c r="L20" s="465"/>
      <c r="M20" s="465"/>
      <c r="N20" s="466"/>
      <c r="P20" s="464" t="s">
        <v>369</v>
      </c>
      <c r="Q20" s="465"/>
      <c r="R20" s="465"/>
      <c r="S20" s="465"/>
      <c r="T20" s="465"/>
      <c r="U20" s="466"/>
    </row>
    <row r="21" spans="1:21" ht="12.75" customHeight="1" outlineLevel="1">
      <c r="A21" s="154"/>
      <c r="B21" s="155"/>
      <c r="I21" s="482"/>
      <c r="J21" s="467"/>
      <c r="K21" s="467"/>
      <c r="L21" s="467"/>
      <c r="M21" s="467"/>
      <c r="N21" s="468"/>
      <c r="P21" s="482"/>
      <c r="Q21" s="467"/>
      <c r="R21" s="467"/>
      <c r="S21" s="467"/>
      <c r="T21" s="467"/>
      <c r="U21" s="468"/>
    </row>
    <row r="22" spans="1:21" ht="12.75" customHeight="1" outlineLevel="1">
      <c r="A22" s="154"/>
      <c r="B22" s="155"/>
      <c r="I22" s="469"/>
      <c r="J22" s="470"/>
      <c r="K22" s="470"/>
      <c r="L22" s="470"/>
      <c r="M22" s="470"/>
      <c r="N22" s="471"/>
      <c r="P22" s="469"/>
      <c r="Q22" s="470"/>
      <c r="R22" s="470"/>
      <c r="S22" s="470"/>
      <c r="T22" s="470"/>
      <c r="U22" s="471"/>
    </row>
    <row r="23" spans="1:21" outlineLevel="1">
      <c r="A23" s="154"/>
      <c r="B23" s="412" t="s">
        <v>371</v>
      </c>
      <c r="C23" s="413"/>
      <c r="D23" s="413"/>
      <c r="E23" s="413"/>
      <c r="F23" s="413"/>
      <c r="G23" s="414"/>
      <c r="I23" s="469"/>
      <c r="J23" s="470"/>
      <c r="K23" s="470"/>
      <c r="L23" s="470"/>
      <c r="M23" s="470"/>
      <c r="N23" s="471"/>
      <c r="P23" s="469"/>
      <c r="Q23" s="470"/>
      <c r="R23" s="470"/>
      <c r="S23" s="470"/>
      <c r="T23" s="470"/>
      <c r="U23" s="471"/>
    </row>
    <row r="24" spans="1:21" outlineLevel="1">
      <c r="B24" s="17">
        <v>2027</v>
      </c>
      <c r="C24" s="17">
        <v>2028</v>
      </c>
      <c r="D24" s="17">
        <v>2029</v>
      </c>
      <c r="E24" s="17">
        <v>2030</v>
      </c>
      <c r="F24" s="17">
        <v>2031</v>
      </c>
      <c r="G24" s="17" t="s">
        <v>372</v>
      </c>
      <c r="I24" s="469"/>
      <c r="J24" s="470"/>
      <c r="K24" s="470"/>
      <c r="L24" s="470"/>
      <c r="M24" s="470"/>
      <c r="N24" s="471"/>
      <c r="P24" s="469"/>
      <c r="Q24" s="470"/>
      <c r="R24" s="470"/>
      <c r="S24" s="470"/>
      <c r="T24" s="470"/>
      <c r="U24" s="471"/>
    </row>
    <row r="25" spans="1:21" ht="14" outlineLevel="1" thickBot="1">
      <c r="B25" s="30" t="s">
        <v>373</v>
      </c>
      <c r="C25" s="30" t="s">
        <v>373</v>
      </c>
      <c r="D25" s="30" t="s">
        <v>373</v>
      </c>
      <c r="E25" s="30" t="s">
        <v>373</v>
      </c>
      <c r="F25" s="30" t="s">
        <v>373</v>
      </c>
      <c r="G25" s="30" t="s">
        <v>373</v>
      </c>
      <c r="I25" s="469"/>
      <c r="J25" s="470"/>
      <c r="K25" s="470"/>
      <c r="L25" s="470"/>
      <c r="M25" s="470"/>
      <c r="N25" s="471"/>
      <c r="P25" s="469"/>
      <c r="Q25" s="470"/>
      <c r="R25" s="470"/>
      <c r="S25" s="470"/>
      <c r="T25" s="470"/>
      <c r="U25" s="471"/>
    </row>
    <row r="26" spans="1:21" outlineLevel="1">
      <c r="A26" s="54" t="s">
        <v>374</v>
      </c>
      <c r="B26" s="21">
        <f>E64</f>
        <v>0</v>
      </c>
      <c r="C26" s="21">
        <f>F64</f>
        <v>0</v>
      </c>
      <c r="D26" s="21">
        <f>G64</f>
        <v>0</v>
      </c>
      <c r="E26" s="21">
        <f>H64</f>
        <v>0</v>
      </c>
      <c r="F26" s="21">
        <f>I64</f>
        <v>0</v>
      </c>
      <c r="G26" s="21">
        <f>SUM(J64:BB64)</f>
        <v>0</v>
      </c>
      <c r="I26" s="469"/>
      <c r="J26" s="470"/>
      <c r="K26" s="470"/>
      <c r="L26" s="470"/>
      <c r="M26" s="470"/>
      <c r="N26" s="471"/>
      <c r="P26" s="469"/>
      <c r="Q26" s="470"/>
      <c r="R26" s="470"/>
      <c r="S26" s="470"/>
      <c r="T26" s="470"/>
      <c r="U26" s="471"/>
    </row>
    <row r="27" spans="1:21" outlineLevel="1">
      <c r="A27" s="54" t="s">
        <v>375</v>
      </c>
      <c r="B27" s="21">
        <f>E71+E77</f>
        <v>0</v>
      </c>
      <c r="C27" s="21">
        <f>F71+F77</f>
        <v>0</v>
      </c>
      <c r="D27" s="21">
        <f>G71+G77</f>
        <v>0</v>
      </c>
      <c r="E27" s="21">
        <f>H71+H77</f>
        <v>0</v>
      </c>
      <c r="F27" s="21">
        <f>I71+I77</f>
        <v>0</v>
      </c>
      <c r="G27" s="21">
        <f>SUM(J71:BB71)+SUM(J77:BB77)</f>
        <v>0</v>
      </c>
      <c r="I27" s="469"/>
      <c r="J27" s="470"/>
      <c r="K27" s="470"/>
      <c r="L27" s="470"/>
      <c r="M27" s="470"/>
      <c r="N27" s="471"/>
      <c r="P27" s="469"/>
      <c r="Q27" s="470"/>
      <c r="R27" s="470"/>
      <c r="S27" s="470"/>
      <c r="T27" s="470"/>
      <c r="U27" s="471"/>
    </row>
    <row r="28" spans="1:21" outlineLevel="1">
      <c r="A28" s="154"/>
      <c r="B28" s="248"/>
      <c r="C28" s="248"/>
      <c r="D28" s="248"/>
      <c r="E28" s="248"/>
      <c r="F28" s="248"/>
      <c r="G28" s="248"/>
      <c r="I28" s="469"/>
      <c r="J28" s="470"/>
      <c r="K28" s="470"/>
      <c r="L28" s="470"/>
      <c r="M28" s="470"/>
      <c r="N28" s="471"/>
      <c r="P28" s="469"/>
      <c r="Q28" s="470"/>
      <c r="R28" s="470"/>
      <c r="S28" s="470"/>
      <c r="T28" s="470"/>
      <c r="U28" s="471"/>
    </row>
    <row r="29" spans="1:21" ht="14" outlineLevel="1" thickBot="1">
      <c r="A29" s="154"/>
      <c r="B29" s="248"/>
      <c r="C29" s="248"/>
      <c r="D29" s="248"/>
      <c r="E29" s="248"/>
      <c r="F29" s="248"/>
      <c r="G29" s="248"/>
      <c r="I29" s="469"/>
      <c r="J29" s="470"/>
      <c r="K29" s="470"/>
      <c r="L29" s="470"/>
      <c r="M29" s="470"/>
      <c r="N29" s="471"/>
      <c r="P29" s="469"/>
      <c r="Q29" s="470"/>
      <c r="R29" s="470"/>
      <c r="S29" s="470"/>
      <c r="T29" s="470"/>
      <c r="U29" s="471"/>
    </row>
    <row r="30" spans="1:21" ht="14" outlineLevel="1" thickBot="1">
      <c r="A30" s="308"/>
      <c r="B30" s="309" t="s">
        <v>376</v>
      </c>
      <c r="C30" s="310" t="s">
        <v>377</v>
      </c>
      <c r="D30" s="416" t="s">
        <v>330</v>
      </c>
      <c r="E30" s="417"/>
      <c r="F30" s="417"/>
      <c r="G30" s="418"/>
      <c r="I30" s="469"/>
      <c r="J30" s="470"/>
      <c r="K30" s="470"/>
      <c r="L30" s="470"/>
      <c r="M30" s="470"/>
      <c r="N30" s="471"/>
      <c r="P30" s="469"/>
      <c r="Q30" s="470"/>
      <c r="R30" s="470"/>
      <c r="S30" s="470"/>
      <c r="T30" s="470"/>
      <c r="U30" s="471"/>
    </row>
    <row r="31" spans="1:21" outlineLevel="1">
      <c r="A31" s="436" t="s">
        <v>378</v>
      </c>
      <c r="B31" s="311"/>
      <c r="C31" s="307"/>
      <c r="D31" s="438"/>
      <c r="E31" s="438"/>
      <c r="F31" s="438"/>
      <c r="G31" s="439"/>
      <c r="I31" s="469"/>
      <c r="J31" s="470"/>
      <c r="K31" s="470"/>
      <c r="L31" s="470"/>
      <c r="M31" s="470"/>
      <c r="N31" s="471"/>
      <c r="P31" s="469"/>
      <c r="Q31" s="470"/>
      <c r="R31" s="470"/>
      <c r="S31" s="470"/>
      <c r="T31" s="470"/>
      <c r="U31" s="471"/>
    </row>
    <row r="32" spans="1:21" outlineLevel="1">
      <c r="A32" s="436"/>
      <c r="B32" s="312"/>
      <c r="C32" s="252"/>
      <c r="D32" s="421"/>
      <c r="E32" s="421"/>
      <c r="F32" s="421"/>
      <c r="G32" s="422"/>
      <c r="I32" s="469"/>
      <c r="J32" s="470"/>
      <c r="K32" s="470"/>
      <c r="L32" s="470"/>
      <c r="M32" s="470"/>
      <c r="N32" s="471"/>
      <c r="P32" s="469"/>
      <c r="Q32" s="470"/>
      <c r="R32" s="470"/>
      <c r="S32" s="470"/>
      <c r="T32" s="470"/>
      <c r="U32" s="471"/>
    </row>
    <row r="33" spans="1:21" outlineLevel="1">
      <c r="A33" s="436"/>
      <c r="B33" s="312"/>
      <c r="C33" s="252"/>
      <c r="D33" s="421"/>
      <c r="E33" s="421"/>
      <c r="F33" s="421"/>
      <c r="G33" s="422"/>
      <c r="I33" s="469"/>
      <c r="J33" s="470"/>
      <c r="K33" s="470"/>
      <c r="L33" s="470"/>
      <c r="M33" s="470"/>
      <c r="N33" s="471"/>
      <c r="P33" s="469"/>
      <c r="Q33" s="470"/>
      <c r="R33" s="470"/>
      <c r="S33" s="470"/>
      <c r="T33" s="470"/>
      <c r="U33" s="471"/>
    </row>
    <row r="34" spans="1:21" outlineLevel="1">
      <c r="A34" s="436"/>
      <c r="B34" s="312"/>
      <c r="C34" s="252"/>
      <c r="D34" s="421"/>
      <c r="E34" s="421"/>
      <c r="F34" s="421"/>
      <c r="G34" s="422"/>
      <c r="I34" s="469"/>
      <c r="J34" s="470"/>
      <c r="K34" s="470"/>
      <c r="L34" s="470"/>
      <c r="M34" s="470"/>
      <c r="N34" s="471"/>
      <c r="P34" s="469"/>
      <c r="Q34" s="470"/>
      <c r="R34" s="470"/>
      <c r="S34" s="470"/>
      <c r="T34" s="470"/>
      <c r="U34" s="471"/>
    </row>
    <row r="35" spans="1:21" outlineLevel="1">
      <c r="A35" s="436"/>
      <c r="B35" s="312"/>
      <c r="C35" s="252"/>
      <c r="D35" s="421"/>
      <c r="E35" s="421"/>
      <c r="F35" s="421"/>
      <c r="G35" s="422"/>
      <c r="I35" s="469"/>
      <c r="J35" s="470"/>
      <c r="K35" s="470"/>
      <c r="L35" s="470"/>
      <c r="M35" s="470"/>
      <c r="N35" s="471"/>
      <c r="P35" s="469"/>
      <c r="Q35" s="470"/>
      <c r="R35" s="470"/>
      <c r="S35" s="470"/>
      <c r="T35" s="470"/>
      <c r="U35" s="471"/>
    </row>
    <row r="36" spans="1:21" outlineLevel="1">
      <c r="A36" s="436"/>
      <c r="B36" s="312"/>
      <c r="C36" s="252"/>
      <c r="D36" s="421"/>
      <c r="E36" s="421"/>
      <c r="F36" s="421"/>
      <c r="G36" s="422"/>
      <c r="I36" s="469"/>
      <c r="J36" s="470"/>
      <c r="K36" s="470"/>
      <c r="L36" s="470"/>
      <c r="M36" s="470"/>
      <c r="N36" s="471"/>
      <c r="P36" s="469"/>
      <c r="Q36" s="470"/>
      <c r="R36" s="470"/>
      <c r="S36" s="470"/>
      <c r="T36" s="470"/>
      <c r="U36" s="471"/>
    </row>
    <row r="37" spans="1:21" outlineLevel="1">
      <c r="A37" s="436"/>
      <c r="B37" s="312"/>
      <c r="C37" s="252"/>
      <c r="D37" s="421"/>
      <c r="E37" s="421"/>
      <c r="F37" s="421"/>
      <c r="G37" s="422"/>
      <c r="I37" s="469"/>
      <c r="J37" s="470"/>
      <c r="K37" s="470"/>
      <c r="L37" s="470"/>
      <c r="M37" s="470"/>
      <c r="N37" s="471"/>
      <c r="P37" s="469"/>
      <c r="Q37" s="470"/>
      <c r="R37" s="470"/>
      <c r="S37" s="470"/>
      <c r="T37" s="470"/>
      <c r="U37" s="471"/>
    </row>
    <row r="38" spans="1:21" outlineLevel="1">
      <c r="A38" s="436"/>
      <c r="B38" s="312"/>
      <c r="C38" s="252"/>
      <c r="D38" s="421"/>
      <c r="E38" s="421"/>
      <c r="F38" s="421"/>
      <c r="G38" s="422"/>
      <c r="I38" s="469"/>
      <c r="J38" s="470"/>
      <c r="K38" s="470"/>
      <c r="L38" s="470"/>
      <c r="M38" s="470"/>
      <c r="N38" s="471"/>
      <c r="P38" s="469"/>
      <c r="Q38" s="470"/>
      <c r="R38" s="470"/>
      <c r="S38" s="470"/>
      <c r="T38" s="470"/>
      <c r="U38" s="471"/>
    </row>
    <row r="39" spans="1:21" outlineLevel="1">
      <c r="A39" s="436"/>
      <c r="B39" s="312"/>
      <c r="C39" s="252"/>
      <c r="D39" s="421"/>
      <c r="E39" s="421"/>
      <c r="F39" s="421"/>
      <c r="G39" s="422"/>
      <c r="I39" s="469"/>
      <c r="J39" s="470"/>
      <c r="K39" s="470"/>
      <c r="L39" s="470"/>
      <c r="M39" s="470"/>
      <c r="N39" s="471"/>
      <c r="P39" s="469"/>
      <c r="Q39" s="470"/>
      <c r="R39" s="470"/>
      <c r="S39" s="470"/>
      <c r="T39" s="470"/>
      <c r="U39" s="471"/>
    </row>
    <row r="40" spans="1:21" ht="14" outlineLevel="1" thickBot="1">
      <c r="A40" s="437"/>
      <c r="B40" s="313"/>
      <c r="C40" s="314"/>
      <c r="D40" s="419"/>
      <c r="E40" s="419"/>
      <c r="F40" s="419"/>
      <c r="G40" s="420"/>
      <c r="I40" s="469"/>
      <c r="J40" s="470"/>
      <c r="K40" s="470"/>
      <c r="L40" s="470"/>
      <c r="M40" s="470"/>
      <c r="N40" s="471"/>
      <c r="P40" s="469"/>
      <c r="Q40" s="470"/>
      <c r="R40" s="470"/>
      <c r="S40" s="470"/>
      <c r="T40" s="470"/>
      <c r="U40" s="471"/>
    </row>
    <row r="41" spans="1:21" outlineLevel="1">
      <c r="A41" s="154"/>
      <c r="B41" s="248"/>
      <c r="C41" s="248"/>
      <c r="D41" s="248"/>
      <c r="E41" s="248"/>
      <c r="F41" s="248"/>
      <c r="G41" s="248"/>
      <c r="I41" s="469"/>
      <c r="J41" s="470"/>
      <c r="K41" s="470"/>
      <c r="L41" s="470"/>
      <c r="M41" s="470"/>
      <c r="N41" s="471"/>
      <c r="P41" s="469"/>
      <c r="Q41" s="470"/>
      <c r="R41" s="470"/>
      <c r="S41" s="470"/>
      <c r="T41" s="470"/>
      <c r="U41" s="471"/>
    </row>
    <row r="42" spans="1:21" outlineLevel="1">
      <c r="A42" s="154"/>
      <c r="B42" s="248"/>
      <c r="C42" s="248"/>
      <c r="D42" s="248"/>
      <c r="E42" s="248"/>
      <c r="F42" s="248"/>
      <c r="G42" s="248"/>
      <c r="I42" s="469"/>
      <c r="J42" s="470"/>
      <c r="K42" s="470"/>
      <c r="L42" s="470"/>
      <c r="M42" s="470"/>
      <c r="N42" s="471"/>
      <c r="P42" s="469"/>
      <c r="Q42" s="470"/>
      <c r="R42" s="470"/>
      <c r="S42" s="470"/>
      <c r="T42" s="470"/>
      <c r="U42" s="471"/>
    </row>
    <row r="43" spans="1:21" outlineLevel="1">
      <c r="A43" s="154"/>
      <c r="B43" s="248"/>
      <c r="C43" s="248"/>
      <c r="D43" s="248"/>
      <c r="E43" s="248"/>
      <c r="F43" s="248"/>
      <c r="G43" s="248"/>
      <c r="I43" s="469"/>
      <c r="J43" s="470"/>
      <c r="K43" s="470"/>
      <c r="L43" s="470"/>
      <c r="M43" s="470"/>
      <c r="N43" s="471"/>
      <c r="P43" s="469"/>
      <c r="Q43" s="470"/>
      <c r="R43" s="470"/>
      <c r="S43" s="470"/>
      <c r="T43" s="470"/>
      <c r="U43" s="471"/>
    </row>
    <row r="44" spans="1:21" outlineLevel="1">
      <c r="A44" s="154"/>
      <c r="B44" s="248"/>
      <c r="C44" s="248"/>
      <c r="D44" s="248"/>
      <c r="E44" s="248"/>
      <c r="F44" s="248"/>
      <c r="G44" s="248"/>
      <c r="I44" s="469"/>
      <c r="J44" s="470"/>
      <c r="K44" s="470"/>
      <c r="L44" s="470"/>
      <c r="M44" s="470"/>
      <c r="N44" s="471"/>
      <c r="P44" s="469"/>
      <c r="Q44" s="470"/>
      <c r="R44" s="470"/>
      <c r="S44" s="470"/>
      <c r="T44" s="470"/>
      <c r="U44" s="471"/>
    </row>
    <row r="45" spans="1:21" outlineLevel="1">
      <c r="A45" s="154"/>
      <c r="B45" s="248"/>
      <c r="C45" s="248"/>
      <c r="D45" s="248"/>
      <c r="E45" s="248"/>
      <c r="F45" s="248"/>
      <c r="G45" s="248"/>
      <c r="I45" s="472"/>
      <c r="J45" s="473"/>
      <c r="K45" s="473"/>
      <c r="L45" s="473"/>
      <c r="M45" s="473"/>
      <c r="N45" s="474"/>
      <c r="P45" s="472"/>
      <c r="Q45" s="473"/>
      <c r="R45" s="473"/>
      <c r="S45" s="473"/>
      <c r="T45" s="473"/>
      <c r="U45" s="474"/>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3" t="s">
        <v>277</v>
      </c>
      <c r="F51" s="411"/>
      <c r="G51" s="411"/>
      <c r="H51" s="411"/>
      <c r="I51" s="411"/>
      <c r="J51" s="411" t="s">
        <v>278</v>
      </c>
      <c r="K51" s="411"/>
      <c r="L51" s="411"/>
      <c r="M51" s="411"/>
      <c r="N51" s="411"/>
      <c r="O51" s="411" t="s">
        <v>279</v>
      </c>
      <c r="P51" s="411"/>
      <c r="Q51" s="411"/>
      <c r="R51" s="411"/>
      <c r="S51" s="411"/>
      <c r="T51" s="411" t="s">
        <v>280</v>
      </c>
      <c r="U51" s="411"/>
      <c r="V51" s="411"/>
      <c r="W51" s="411"/>
      <c r="X51" s="411"/>
      <c r="Y51" s="411" t="s">
        <v>383</v>
      </c>
      <c r="Z51" s="411"/>
      <c r="AA51" s="411"/>
      <c r="AB51" s="411"/>
      <c r="AC51" s="411"/>
      <c r="AD51" s="411" t="s">
        <v>384</v>
      </c>
      <c r="AE51" s="411"/>
      <c r="AF51" s="411"/>
      <c r="AG51" s="411"/>
      <c r="AH51" s="411"/>
      <c r="AI51" s="411" t="s">
        <v>385</v>
      </c>
      <c r="AJ51" s="411"/>
      <c r="AK51" s="411"/>
      <c r="AL51" s="411"/>
      <c r="AM51" s="411"/>
      <c r="AN51" s="411" t="s">
        <v>386</v>
      </c>
      <c r="AO51" s="411"/>
      <c r="AP51" s="411"/>
      <c r="AQ51" s="411"/>
      <c r="AR51" s="411"/>
      <c r="AS51" s="411" t="s">
        <v>387</v>
      </c>
      <c r="AT51" s="411"/>
      <c r="AU51" s="411"/>
      <c r="AV51" s="411"/>
      <c r="AW51" s="411"/>
      <c r="AX51" s="411" t="s">
        <v>388</v>
      </c>
      <c r="AY51" s="411"/>
      <c r="AZ51" s="411"/>
      <c r="BA51" s="411"/>
      <c r="BB51" s="41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1"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2"/>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2"/>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2"/>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2"/>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2"/>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2"/>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2"/>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2"/>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2"/>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3"/>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4"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5"/>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5"/>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5"/>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5"/>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6"/>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4"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5"/>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6"/>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7" t="s">
        <v>472</v>
      </c>
      <c r="B143" s="135" t="s">
        <v>289</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8"/>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8"/>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8"/>
      <c r="B146" s="135" t="s">
        <v>292</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8"/>
      <c r="B147" s="135" t="s">
        <v>292</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8"/>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8"/>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8"/>
      <c r="B150" s="135" t="s">
        <v>295</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8"/>
      <c r="B151" s="135" t="s">
        <v>295</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8"/>
      <c r="B152" s="135" t="s">
        <v>295</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8"/>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9"/>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7" t="s">
        <v>479</v>
      </c>
      <c r="B158" s="135" t="s">
        <v>289</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8"/>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8"/>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8"/>
      <c r="B161" s="135" t="s">
        <v>292</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8"/>
      <c r="B162" s="135" t="s">
        <v>292</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8"/>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8"/>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8"/>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8"/>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8"/>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8"/>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9"/>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7" t="s">
        <v>484</v>
      </c>
      <c r="B172" s="135" t="s">
        <v>289</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8"/>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9"/>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7" t="s">
        <v>485</v>
      </c>
      <c r="B176" s="135" t="s">
        <v>289</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8"/>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9"/>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4"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5"/>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7"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8"/>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8"/>
      <c r="B192" s="150" t="s">
        <v>564</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8"/>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8"/>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8"/>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8"/>
      <c r="B196" s="150" t="s">
        <v>292</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8"/>
      <c r="B197" s="150" t="s">
        <v>295</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9"/>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7"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8"/>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9"/>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7"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8"/>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9"/>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493</v>
      </c>
      <c r="B210" s="150" t="s">
        <v>566</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564</v>
      </c>
      <c r="C212" s="19"/>
      <c r="D212" s="135" t="s">
        <v>391</v>
      </c>
      <c r="E212" s="21">
        <f>E192-Baseline!E192</f>
        <v>3.5076575656736999</v>
      </c>
      <c r="F212" s="21">
        <f>F77*F186-Baseline!F77*Baseline!F186</f>
        <v>3.4281684152957497</v>
      </c>
      <c r="G212" s="21">
        <f>G77*G186-Baseline!G77*Baseline!G186</f>
        <v>3.3506095888096232</v>
      </c>
      <c r="H212" s="21">
        <f>H77*H186-Baseline!H77*Baseline!H186</f>
        <v>3.2749343835980045</v>
      </c>
      <c r="I212" s="21">
        <f>I77*I186-Baseline!I77*Baseline!I186</f>
        <v>3.2010972326007399</v>
      </c>
      <c r="J212" s="21">
        <f>J77*J186-Baseline!J77*Baseline!J186</f>
        <v>3.1290536733920389</v>
      </c>
      <c r="K212" s="21">
        <f>K77*K186-Baseline!K77*Baseline!K186</f>
        <v>3.0587603218219721</v>
      </c>
      <c r="L212" s="21">
        <f>L77*L186-Baseline!L77*Baseline!L186</f>
        <v>2.990174846985135</v>
      </c>
      <c r="M212" s="21">
        <f>M77*M186-Baseline!M77*Baseline!M186</f>
        <v>2.9232559450329472</v>
      </c>
      <c r="N212" s="21">
        <f>N77*N186-Baseline!N77*Baseline!N186</f>
        <v>2.8579633127470965</v>
      </c>
      <c r="O212" s="21">
        <f>O77*O186-Baseline!O77*Baseline!O186</f>
        <v>2.7942576258547178</v>
      </c>
      <c r="P212" s="21">
        <f>P77*P186-Baseline!P77*Baseline!P186</f>
        <v>2.7321005133930187</v>
      </c>
      <c r="Q212" s="21">
        <f>Q77*Q186-Baseline!Q77*Baseline!Q186</f>
        <v>2.6714545340787743</v>
      </c>
      <c r="R212" s="21">
        <f>R77*R186-Baseline!R77*Baseline!R186</f>
        <v>2.6122831558001387</v>
      </c>
      <c r="S212" s="21">
        <f>S77*S186-Baseline!S77*Baseline!S186</f>
        <v>2.5545507320382335</v>
      </c>
      <c r="T212" s="21">
        <f>T77*T186-Baseline!T77*Baseline!T186</f>
        <v>2.4982224795850909</v>
      </c>
      <c r="U212" s="21">
        <f>U77*U186-Baseline!U77*Baseline!U186</f>
        <v>2.4432644595510133</v>
      </c>
      <c r="V212" s="21">
        <f>V77*V186-Baseline!V77*Baseline!V186</f>
        <v>2.389643555136638</v>
      </c>
      <c r="W212" s="21">
        <f>W77*W186-Baseline!W77*Baseline!W186</f>
        <v>2.3373274530488648</v>
      </c>
      <c r="X212" s="21">
        <f>X77*X186-Baseline!X77*Baseline!X186</f>
        <v>2.2862846227490019</v>
      </c>
      <c r="Y212" s="21">
        <f>Y77*Y186-Baseline!Y77*Baseline!Y186</f>
        <v>2.2364842974995711</v>
      </c>
      <c r="Z212" s="21">
        <f>Z77*Z186-Baseline!Z77*Baseline!Z186</f>
        <v>2.1878964572633861</v>
      </c>
      <c r="AA212" s="21">
        <f>AA77*AA186-Baseline!AA77*Baseline!AA186</f>
        <v>2.1404918081638398</v>
      </c>
      <c r="AB212" s="21">
        <f>AB77*AB186-Baseline!AB77*Baseline!AB186</f>
        <v>2.0942417675395646</v>
      </c>
      <c r="AC212" s="21">
        <f>AC77*AC186-Baseline!AC77*Baseline!AC186</f>
        <v>2.0491184445205737</v>
      </c>
      <c r="AD212" s="21">
        <f>AD77*AD186-Baseline!AD77*Baseline!AD186</f>
        <v>2.0050946241921714</v>
      </c>
      <c r="AE212" s="21">
        <f>AE77*AE186-Baseline!AE77*Baseline!AE186</f>
        <v>1.9621437506287291</v>
      </c>
      <c r="AF212" s="21">
        <f>AF77*AF186-Baseline!AF77*Baseline!AF186</f>
        <v>1.9202399117846292</v>
      </c>
      <c r="AG212" s="21">
        <f>AG77*AG186-Baseline!AG77*Baseline!AG186</f>
        <v>1.8793578230179375</v>
      </c>
      <c r="AH212" s="21">
        <f>AH77*AH186-Baseline!AH77*Baseline!AH186</f>
        <v>1.8394728121098434</v>
      </c>
      <c r="AI212" s="21">
        <f>AI77*AI186-Baseline!AI77*Baseline!AI186</f>
        <v>1.8005608047078274</v>
      </c>
      <c r="AJ212" s="21">
        <f>AJ77*AJ186-Baseline!AJ77*Baseline!AJ186</f>
        <v>1.771154611586631</v>
      </c>
      <c r="AK212" s="21">
        <f>AK77*AK186-Baseline!AK77*Baseline!AK186</f>
        <v>1.7423560986235735</v>
      </c>
      <c r="AL212" s="21">
        <f>AL77*AL186-Baseline!AL77*Baseline!AL186</f>
        <v>1.7141537054705251</v>
      </c>
      <c r="AM212" s="21">
        <f>AM77*AM186-Baseline!AM77*Baseline!AM186</f>
        <v>1.6865360992113851</v>
      </c>
      <c r="AN212" s="21">
        <f>AN77*AN186-Baseline!AN77*Baseline!AN186</f>
        <v>1.6594921701629344</v>
      </c>
      <c r="AO212" s="21">
        <f>AO77*AO186-Baseline!AO77*Baseline!AO186</f>
        <v>1.6330110265948903</v>
      </c>
      <c r="AP212" s="21">
        <f>AP77*AP186-Baseline!AP77*Baseline!AP186</f>
        <v>1.6070819916319043</v>
      </c>
      <c r="AQ212" s="21">
        <f>AQ77*AQ186-Baseline!AQ77*Baseline!AQ186</f>
        <v>1.5816945981049313</v>
      </c>
      <c r="AR212" s="21">
        <f>AR77*AR186-Baseline!AR77*Baseline!AR186</f>
        <v>1.5568385850310134</v>
      </c>
      <c r="AS212" s="21">
        <f>AS77*AS186-Baseline!AS77*Baseline!AS186</f>
        <v>1.5325038936122546</v>
      </c>
      <c r="AT212" s="21">
        <f>AT77*AT186-Baseline!AT77*Baseline!AT186</f>
        <v>1.5086806624534119</v>
      </c>
      <c r="AU212" s="21">
        <f>AU77*AU186-Baseline!AU77*Baseline!AU186</f>
        <v>1.4853592251584375</v>
      </c>
      <c r="AV212" s="21">
        <f>AV77*AV186-Baseline!AV77*Baseline!AV186</f>
        <v>1.4625301052764168</v>
      </c>
      <c r="AW212" s="21">
        <f>AW77*AW186-Baseline!AW77*Baseline!AW186</f>
        <v>1.4401840126479695</v>
      </c>
      <c r="AX212" s="21">
        <f>AX77*AX186-Baseline!AX77*Baseline!AX186</f>
        <v>1.4183118408849908</v>
      </c>
      <c r="AY212" s="21">
        <f>AY77*AY186-Baseline!AY77*Baseline!AY186</f>
        <v>1.3969046625789516</v>
      </c>
      <c r="AZ212" s="21">
        <f>AZ77*AZ186-Baseline!AZ77*Baseline!AZ186</f>
        <v>1.3759537262397479</v>
      </c>
      <c r="BA212" s="21">
        <f>BA77*BA186-Baseline!BA77*Baseline!BA186</f>
        <v>1.3554504532138176</v>
      </c>
      <c r="BB212" s="21">
        <f>BB77*BB186-Baseline!BB77*Baseline!BB186</f>
        <v>1.3352527022390714</v>
      </c>
    </row>
    <row r="213" spans="1:54" outlineLevel="2">
      <c r="A213" s="478"/>
      <c r="B213" s="150" t="s">
        <v>496</v>
      </c>
      <c r="C213" s="19"/>
      <c r="D213" s="135" t="s">
        <v>391</v>
      </c>
      <c r="E213" s="21">
        <f>E193-Baseline!E193</f>
        <v>20.914748955515304</v>
      </c>
      <c r="F213" s="21">
        <f>F193-Baseline!F193</f>
        <v>20.804502249410884</v>
      </c>
      <c r="G213" s="21">
        <f>G193-Baseline!G193</f>
        <v>20.618210641089316</v>
      </c>
      <c r="H213" s="21">
        <f>H193-Baseline!H193</f>
        <v>20.430504009645599</v>
      </c>
      <c r="I213" s="21">
        <f>I193-Baseline!I193</f>
        <v>20.309498591658485</v>
      </c>
      <c r="J213" s="21">
        <f>J193-Baseline!J193</f>
        <v>20.184395328791844</v>
      </c>
      <c r="K213" s="21">
        <f>K193-Baseline!K193</f>
        <v>19.990576173507225</v>
      </c>
      <c r="L213" s="21">
        <f>L193-Baseline!L193</f>
        <v>19.859580417978989</v>
      </c>
      <c r="M213" s="21">
        <f>M193-Baseline!M193</f>
        <v>19.725276915486685</v>
      </c>
      <c r="N213" s="21">
        <f>N193-Baseline!N193</f>
        <v>19.527276171183651</v>
      </c>
      <c r="O213" s="21">
        <f>O193-Baseline!O193</f>
        <v>19.388461328141272</v>
      </c>
      <c r="P213" s="21">
        <f>P193-Baseline!P193</f>
        <v>19.247038004644576</v>
      </c>
      <c r="Q213" s="21">
        <f>Q193-Baseline!Q193</f>
        <v>19.103231355661119</v>
      </c>
      <c r="R213" s="21">
        <f>R193-Baseline!R193</f>
        <v>19.012687821238341</v>
      </c>
      <c r="S213" s="21">
        <f>S193-Baseline!S193</f>
        <v>18.863528091994315</v>
      </c>
      <c r="T213" s="21">
        <f>T193-Baseline!T193</f>
        <v>18.712635777042546</v>
      </c>
      <c r="U213" s="21">
        <f>U193-Baseline!U193</f>
        <v>18.560199991442349</v>
      </c>
      <c r="V213" s="21">
        <f>V193-Baseline!V193</f>
        <v>18.457108120326602</v>
      </c>
      <c r="W213" s="21">
        <f>W193-Baseline!W193</f>
        <v>18.301010639733978</v>
      </c>
      <c r="X213" s="21">
        <f>X193-Baseline!X193</f>
        <v>18.192429907365291</v>
      </c>
      <c r="Y213" s="21">
        <f>Y193-Baseline!Y193</f>
        <v>18.033440745692982</v>
      </c>
      <c r="Z213" s="21">
        <f>Z193-Baseline!Z193</f>
        <v>17.920215046138409</v>
      </c>
      <c r="AA213" s="21">
        <f>AA193-Baseline!AA193</f>
        <v>17.804459101359456</v>
      </c>
      <c r="AB213" s="21">
        <f>AB193-Baseline!AB193</f>
        <v>17.686383438592269</v>
      </c>
      <c r="AC213" s="21">
        <f>AC193-Baseline!AC193</f>
        <v>17.556251521012605</v>
      </c>
      <c r="AD213" s="21">
        <f>AD193-Baseline!AD193</f>
        <v>17.426879976267511</v>
      </c>
      <c r="AE213" s="21">
        <f>AE193-Baseline!AE193</f>
        <v>17.300172694798707</v>
      </c>
      <c r="AF213" s="21">
        <f>AF193-Baseline!AF193</f>
        <v>17.170703885804745</v>
      </c>
      <c r="AG213" s="21">
        <f>AG193-Baseline!AG193</f>
        <v>17.039194601275529</v>
      </c>
      <c r="AH213" s="21">
        <f>AH193-Baseline!AH193</f>
        <v>16.906443846965534</v>
      </c>
      <c r="AI213" s="21">
        <f>AI193-Baseline!AI193</f>
        <v>16.773445703915787</v>
      </c>
      <c r="AJ213" s="21">
        <f>AJ193-Baseline!AJ193</f>
        <v>16.720560292464132</v>
      </c>
      <c r="AK213" s="21">
        <f>AK193-Baseline!AK193</f>
        <v>16.665892275349361</v>
      </c>
      <c r="AL213" s="21">
        <f>AL193-Baseline!AL193</f>
        <v>16.60979760883631</v>
      </c>
      <c r="AM213" s="21">
        <f>AM193-Baseline!AM193</f>
        <v>16.552474498742328</v>
      </c>
      <c r="AN213" s="21">
        <f>AN193-Baseline!AN193</f>
        <v>16.494006179169965</v>
      </c>
      <c r="AO213" s="21">
        <f>AO193-Baseline!AO193</f>
        <v>16.43442667806859</v>
      </c>
      <c r="AP213" s="21">
        <f>AP193-Baseline!AP193</f>
        <v>16.373850038244147</v>
      </c>
      <c r="AQ213" s="21">
        <f>AQ193-Baseline!AQ193</f>
        <v>16.312404930032574</v>
      </c>
      <c r="AR213" s="21">
        <f>AR193-Baseline!AR193</f>
        <v>16.250182454207842</v>
      </c>
      <c r="AS213" s="21">
        <f>AS193-Baseline!AS193</f>
        <v>16.18726567963683</v>
      </c>
      <c r="AT213" s="21">
        <f>AT193-Baseline!AT193</f>
        <v>16.12374257371108</v>
      </c>
      <c r="AU213" s="21">
        <f>AU193-Baseline!AU193</f>
        <v>16.059704614343286</v>
      </c>
      <c r="AV213" s="21">
        <f>AV193-Baseline!AV193</f>
        <v>15.995236865668575</v>
      </c>
      <c r="AW213" s="21">
        <f>AW193-Baseline!AW193</f>
        <v>15.930418885618181</v>
      </c>
      <c r="AX213" s="21">
        <f>AX193-Baseline!AX193</f>
        <v>15.865328999234862</v>
      </c>
      <c r="AY213" s="21">
        <f>AY193-Baseline!AY193</f>
        <v>15.800044061939994</v>
      </c>
      <c r="AZ213" s="21">
        <f>AZ193-Baseline!AZ193</f>
        <v>15.734638284384667</v>
      </c>
      <c r="BA213" s="21">
        <f>BA193-Baseline!BA193</f>
        <v>15.669182948584954</v>
      </c>
      <c r="BB213" s="21">
        <f>BB193-Baseline!BB193</f>
        <v>15.602184449279937</v>
      </c>
    </row>
    <row r="214" spans="1:54" outlineLevel="2">
      <c r="A214" s="478"/>
      <c r="B214" s="150" t="s">
        <v>497</v>
      </c>
      <c r="C214" s="19"/>
      <c r="D214" s="135" t="s">
        <v>391</v>
      </c>
      <c r="E214" s="21">
        <f>E194-Baseline!E194</f>
        <v>10.473924690754705</v>
      </c>
      <c r="F214" s="21">
        <f>F194-Baseline!F194</f>
        <v>10.392455579421863</v>
      </c>
      <c r="G214" s="21">
        <f>G194-Baseline!G194</f>
        <v>10.312017088238941</v>
      </c>
      <c r="H214" s="21">
        <f>H194-Baseline!H194</f>
        <v>10.232604048827254</v>
      </c>
      <c r="I214" s="21">
        <f>I194-Baseline!I194</f>
        <v>10.154211426947811</v>
      </c>
      <c r="J214" s="21">
        <f>J194-Baseline!J194</f>
        <v>10.076834325170617</v>
      </c>
      <c r="K214" s="21">
        <f>K194-Baseline!K194</f>
        <v>10.000467963072063</v>
      </c>
      <c r="L214" s="21">
        <f>L194-Baseline!L194</f>
        <v>9.9251077069666813</v>
      </c>
      <c r="M214" s="21">
        <f>M194-Baseline!M194</f>
        <v>9.8507490532854494</v>
      </c>
      <c r="N214" s="21">
        <f>N194-Baseline!N194</f>
        <v>9.7773876227993597</v>
      </c>
      <c r="O214" s="21">
        <f>O194-Baseline!O194</f>
        <v>9.7050191747487116</v>
      </c>
      <c r="P214" s="21">
        <f>P194-Baseline!P194</f>
        <v>9.6336396050675841</v>
      </c>
      <c r="Q214" s="21">
        <f>Q194-Baseline!Q194</f>
        <v>9.5632449371424482</v>
      </c>
      <c r="R214" s="21">
        <f>R194-Baseline!R194</f>
        <v>9.4938313281805531</v>
      </c>
      <c r="S214" s="21">
        <f>S194-Baseline!S194</f>
        <v>9.4232743579832867</v>
      </c>
      <c r="T214" s="21">
        <f>T194-Baseline!T194</f>
        <v>9.3537219953514512</v>
      </c>
      <c r="U214" s="21">
        <f>U194-Baseline!U194</f>
        <v>9.2851701342863233</v>
      </c>
      <c r="V214" s="21">
        <f>V194-Baseline!V194</f>
        <v>9.2176148161358942</v>
      </c>
      <c r="W214" s="21">
        <f>W194-Baseline!W194</f>
        <v>9.1510522026692129</v>
      </c>
      <c r="X214" s="21">
        <f>X194-Baseline!X194</f>
        <v>9.0854786111261205</v>
      </c>
      <c r="Y214" s="21">
        <f>Y194-Baseline!Y194</f>
        <v>9.0208904873778746</v>
      </c>
      <c r="Z214" s="21">
        <f>Z194-Baseline!Z194</f>
        <v>8.9572844206732825</v>
      </c>
      <c r="AA214" s="21">
        <f>AA194-Baseline!AA194</f>
        <v>8.8946571325457668</v>
      </c>
      <c r="AB214" s="21">
        <f>AB194-Baseline!AB194</f>
        <v>8.8330055000521277</v>
      </c>
      <c r="AC214" s="21">
        <f>AC194-Baseline!AC194</f>
        <v>8.7666854345556207</v>
      </c>
      <c r="AD214" s="21">
        <f>AD194-Baseline!AD194</f>
        <v>8.7007062110271836</v>
      </c>
      <c r="AE214" s="21">
        <f>AE194-Baseline!AE194</f>
        <v>8.6345262248323795</v>
      </c>
      <c r="AF214" s="21">
        <f>AF194-Baseline!AF194</f>
        <v>8.5678002311446093</v>
      </c>
      <c r="AG214" s="21">
        <f>AG194-Baseline!AG194</f>
        <v>8.5003799068002319</v>
      </c>
      <c r="AH214" s="21">
        <f>AH194-Baseline!AH194</f>
        <v>8.4323595541314926</v>
      </c>
      <c r="AI214" s="21">
        <f>AI194-Baseline!AI194</f>
        <v>8.3641603270484204</v>
      </c>
      <c r="AJ214" s="21">
        <f>AJ194-Baseline!AJ194</f>
        <v>8.3359496006622535</v>
      </c>
      <c r="AK214" s="21">
        <f>AK194-Baseline!AK194</f>
        <v>8.3070039025227462</v>
      </c>
      <c r="AL214" s="21">
        <f>AL194-Baseline!AL194</f>
        <v>8.2773945205763404</v>
      </c>
      <c r="AM214" s="21">
        <f>AM194-Baseline!AM194</f>
        <v>8.2472029137855536</v>
      </c>
      <c r="AN214" s="21">
        <f>AN194-Baseline!AN194</f>
        <v>8.2164872606695916</v>
      </c>
      <c r="AO214" s="21">
        <f>AO194-Baseline!AO194</f>
        <v>8.1852771005447167</v>
      </c>
      <c r="AP214" s="21">
        <f>AP194-Baseline!AP194</f>
        <v>8.1536240211740907</v>
      </c>
      <c r="AQ214" s="21">
        <f>AQ194-Baseline!AQ194</f>
        <v>8.1215806416234599</v>
      </c>
      <c r="AR214" s="21">
        <f>AR194-Baseline!AR194</f>
        <v>8.0891940029503679</v>
      </c>
      <c r="AS214" s="21">
        <f>AS194-Baseline!AS194</f>
        <v>8.0565068420359847</v>
      </c>
      <c r="AT214" s="21">
        <f>AT194-Baseline!AT194</f>
        <v>8.0235613072272507</v>
      </c>
      <c r="AU214" s="21">
        <f>AU194-Baseline!AU194</f>
        <v>7.9904003303714815</v>
      </c>
      <c r="AV214" s="21">
        <f>AV194-Baseline!AV194</f>
        <v>7.9570647581148446</v>
      </c>
      <c r="AW214" s="21">
        <f>AW194-Baseline!AW194</f>
        <v>7.923593562238759</v>
      </c>
      <c r="AX214" s="21">
        <f>AX194-Baseline!AX194</f>
        <v>7.8900245409240979</v>
      </c>
      <c r="AY214" s="21">
        <f>AY194-Baseline!AY194</f>
        <v>7.8563945377606288</v>
      </c>
      <c r="AZ214" s="21">
        <f>AZ194-Baseline!AZ194</f>
        <v>7.8227392463114347</v>
      </c>
      <c r="BA214" s="21">
        <f>BA194-Baseline!BA194</f>
        <v>7.7890930705181534</v>
      </c>
      <c r="BB214" s="21">
        <f>BB194-Baseline!BB194</f>
        <v>7.7547126200724872</v>
      </c>
    </row>
    <row r="215" spans="1:54" outlineLevel="2">
      <c r="A215" s="478"/>
      <c r="B215" s="150" t="s">
        <v>498</v>
      </c>
      <c r="C215" s="19"/>
      <c r="D215" s="135" t="s">
        <v>391</v>
      </c>
      <c r="E215" s="21">
        <f>E195-Baseline!E195</f>
        <v>31.421774064821154</v>
      </c>
      <c r="F215" s="21">
        <f>F195-Baseline!F195</f>
        <v>31.177366730991277</v>
      </c>
      <c r="G215" s="21">
        <f>G195-Baseline!G195</f>
        <v>30.936051264716831</v>
      </c>
      <c r="H215" s="21">
        <f>H195-Baseline!H195</f>
        <v>30.697812146481763</v>
      </c>
      <c r="I215" s="21">
        <f>I195-Baseline!I195</f>
        <v>30.462634280843428</v>
      </c>
      <c r="J215" s="21">
        <f>J195-Baseline!J195</f>
        <v>30.230502968872255</v>
      </c>
      <c r="K215" s="21">
        <f>K195-Baseline!K195</f>
        <v>30.001403889216189</v>
      </c>
      <c r="L215" s="21">
        <f>L195-Baseline!L195</f>
        <v>29.77532312090004</v>
      </c>
      <c r="M215" s="21">
        <f>M195-Baseline!M195</f>
        <v>29.552247153653436</v>
      </c>
      <c r="N215" s="21">
        <f>N195-Baseline!N195</f>
        <v>29.332162862333703</v>
      </c>
      <c r="O215" s="21">
        <f>O195-Baseline!O195</f>
        <v>29.115057524246136</v>
      </c>
      <c r="P215" s="21">
        <f>P195-Baseline!P195</f>
        <v>28.900918821000044</v>
      </c>
      <c r="Q215" s="21">
        <f>Q195-Baseline!Q195</f>
        <v>28.689734811427346</v>
      </c>
      <c r="R215" s="21">
        <f>R195-Baseline!R195</f>
        <v>28.481493984541657</v>
      </c>
      <c r="S215" s="21">
        <f>S195-Baseline!S195</f>
        <v>28.269823068529302</v>
      </c>
      <c r="T215" s="21">
        <f>T195-Baseline!T195</f>
        <v>28.061165980753319</v>
      </c>
      <c r="U215" s="21">
        <f>U195-Baseline!U195</f>
        <v>27.855510408043379</v>
      </c>
      <c r="V215" s="21">
        <f>V195-Baseline!V195</f>
        <v>27.652844443337042</v>
      </c>
      <c r="W215" s="21">
        <f>W195-Baseline!W195</f>
        <v>27.453156608007642</v>
      </c>
      <c r="X215" s="21">
        <f>X195-Baseline!X195</f>
        <v>27.256435833378362</v>
      </c>
      <c r="Y215" s="21">
        <f>Y195-Baseline!Y195</f>
        <v>27.062671462133629</v>
      </c>
      <c r="Z215" s="21">
        <f>Z195-Baseline!Z195</f>
        <v>26.871853257377307</v>
      </c>
      <c r="AA215" s="21">
        <f>AA195-Baseline!AA195</f>
        <v>26.683971402179257</v>
      </c>
      <c r="AB215" s="21">
        <f>AB195-Baseline!AB195</f>
        <v>26.499016500156387</v>
      </c>
      <c r="AC215" s="21">
        <f>AC195-Baseline!AC195</f>
        <v>26.300056303915326</v>
      </c>
      <c r="AD215" s="21">
        <f>AD195-Baseline!AD195</f>
        <v>26.102118633602526</v>
      </c>
      <c r="AE215" s="21">
        <f>AE195-Baseline!AE195</f>
        <v>25.903578675338096</v>
      </c>
      <c r="AF215" s="21">
        <f>AF195-Baseline!AF195</f>
        <v>25.703400694656647</v>
      </c>
      <c r="AG215" s="21">
        <f>AG195-Baseline!AG195</f>
        <v>25.501139721275244</v>
      </c>
      <c r="AH215" s="21">
        <f>AH195-Baseline!AH195</f>
        <v>25.297078663462901</v>
      </c>
      <c r="AI215" s="21">
        <f>AI195-Baseline!AI195</f>
        <v>25.092480982351717</v>
      </c>
      <c r="AJ215" s="21">
        <f>AJ195-Baseline!AJ195</f>
        <v>25.007848803291751</v>
      </c>
      <c r="AK215" s="21">
        <f>AK195-Baseline!AK195</f>
        <v>24.921011708939432</v>
      </c>
      <c r="AL215" s="21">
        <f>AL195-Baseline!AL195</f>
        <v>24.832183563159038</v>
      </c>
      <c r="AM215" s="21">
        <f>AM195-Baseline!AM195</f>
        <v>24.741608742885539</v>
      </c>
      <c r="AN215" s="21">
        <f>AN195-Baseline!AN195</f>
        <v>24.649461783616086</v>
      </c>
      <c r="AO215" s="21">
        <f>AO195-Baseline!AO195</f>
        <v>24.555831303311415</v>
      </c>
      <c r="AP215" s="21">
        <f>AP195-Baseline!AP195</f>
        <v>24.460872065267875</v>
      </c>
      <c r="AQ215" s="21">
        <f>AQ195-Baseline!AQ195</f>
        <v>24.364741926684978</v>
      </c>
      <c r="AR215" s="21">
        <f>AR195-Baseline!AR195</f>
        <v>24.267582010733378</v>
      </c>
      <c r="AS215" s="21">
        <f>AS195-Baseline!AS195</f>
        <v>24.169520528053095</v>
      </c>
      <c r="AT215" s="21">
        <f>AT195-Baseline!AT195</f>
        <v>24.070683923687621</v>
      </c>
      <c r="AU215" s="21">
        <f>AU195-Baseline!AU195</f>
        <v>23.971200993179412</v>
      </c>
      <c r="AV215" s="21">
        <f>AV195-Baseline!AV195</f>
        <v>23.871194276466653</v>
      </c>
      <c r="AW215" s="21">
        <f>AW195-Baseline!AW195</f>
        <v>23.770780688893311</v>
      </c>
      <c r="AX215" s="21">
        <f>AX195-Baseline!AX195</f>
        <v>23.670073625002122</v>
      </c>
      <c r="AY215" s="21">
        <f>AY195-Baseline!AY195</f>
        <v>23.569183615562743</v>
      </c>
      <c r="AZ215" s="21">
        <f>AZ195-Baseline!AZ195</f>
        <v>23.46821774126439</v>
      </c>
      <c r="BA215" s="21">
        <f>BA195-Baseline!BA195</f>
        <v>23.367279213932008</v>
      </c>
      <c r="BB215" s="21">
        <f>BB195-Baseline!BB195</f>
        <v>23.264137862640517</v>
      </c>
    </row>
    <row r="216" spans="1:54" outlineLevel="2">
      <c r="A216" s="478"/>
      <c r="B216" s="150" t="s">
        <v>292</v>
      </c>
      <c r="C216" s="19"/>
      <c r="D216" s="135" t="s">
        <v>391</v>
      </c>
      <c r="E216" s="21">
        <f>E196-Baseline!E196</f>
        <v>0.79657749171158598</v>
      </c>
      <c r="F216" s="21">
        <f>F196-Baseline!F196</f>
        <v>0.80743220705672325</v>
      </c>
      <c r="G216" s="21">
        <f>G196-Baseline!G196</f>
        <v>0.818555189563687</v>
      </c>
      <c r="H216" s="21">
        <f>H196-Baseline!H196</f>
        <v>0.82995199773734962</v>
      </c>
      <c r="I216" s="21">
        <f>I196-Baseline!I196</f>
        <v>0.84162825374384864</v>
      </c>
      <c r="J216" s="21">
        <f>J196-Baseline!J196</f>
        <v>0.85358974022397138</v>
      </c>
      <c r="K216" s="21">
        <f>K196-Baseline!K196</f>
        <v>0.86584238472179886</v>
      </c>
      <c r="L216" s="21">
        <f>L196-Baseline!L196</f>
        <v>0.87839218488706372</v>
      </c>
      <c r="M216" s="21">
        <f>M196-Baseline!M196</f>
        <v>0.89124535674811911</v>
      </c>
      <c r="N216" s="21">
        <f>N196-Baseline!N196</f>
        <v>0.90440819559501717</v>
      </c>
      <c r="O216" s="21">
        <f>O196-Baseline!O196</f>
        <v>0.9178871403349671</v>
      </c>
      <c r="P216" s="21">
        <f>P196-Baseline!P196</f>
        <v>0.93168881218978061</v>
      </c>
      <c r="Q216" s="21">
        <f>Q196-Baseline!Q196</f>
        <v>0.94581991865980708</v>
      </c>
      <c r="R216" s="21">
        <f>R196-Baseline!R196</f>
        <v>0.96028736614526611</v>
      </c>
      <c r="S216" s="21">
        <f>S196-Baseline!S196</f>
        <v>0.97509819912368967</v>
      </c>
      <c r="T216" s="21">
        <f>T196-Baseline!T196</f>
        <v>0.99025959685119869</v>
      </c>
      <c r="U216" s="21">
        <f>U196-Baseline!U196</f>
        <v>1.0057789575386324</v>
      </c>
      <c r="V216" s="21">
        <f>V196-Baseline!V196</f>
        <v>1.0216637645661155</v>
      </c>
      <c r="W216" s="21">
        <f>W196-Baseline!W196</f>
        <v>1.0379217207820088</v>
      </c>
      <c r="X216" s="21">
        <f>X196-Baseline!X196</f>
        <v>1.0545607007670179</v>
      </c>
      <c r="Y216" s="21">
        <f>Y196-Baseline!Y196</f>
        <v>1.0715887060223463</v>
      </c>
      <c r="Z216" s="21">
        <f>Z196-Baseline!Z196</f>
        <v>1.0890139533864553</v>
      </c>
      <c r="AA216" s="21">
        <f>AA196-Baseline!AA196</f>
        <v>1.1068448420918662</v>
      </c>
      <c r="AB216" s="21">
        <f>AB196-Baseline!AB196</f>
        <v>1.1250899528040545</v>
      </c>
      <c r="AC216" s="21">
        <f>AC196-Baseline!AC196</f>
        <v>1.1437580312737108</v>
      </c>
      <c r="AD216" s="21">
        <f>AD196-Baseline!AD196</f>
        <v>1.1628580632203001</v>
      </c>
      <c r="AE216" s="21">
        <f>AE196-Baseline!AE196</f>
        <v>1.1823991742955413</v>
      </c>
      <c r="AF216" s="21">
        <f>AF196-Baseline!AF196</f>
        <v>1.202390732307457</v>
      </c>
      <c r="AG216" s="21">
        <f>AG196-Baseline!AG196</f>
        <v>1.2228422905078207</v>
      </c>
      <c r="AH216" s="21">
        <f>AH196-Baseline!AH196</f>
        <v>1.2437636519667488</v>
      </c>
      <c r="AI216" s="21">
        <f>AI196-Baseline!AI196</f>
        <v>1.2651647817599736</v>
      </c>
      <c r="AJ216" s="21">
        <f>AJ196-Baseline!AJ196</f>
        <v>1.2897752101829656</v>
      </c>
      <c r="AK216" s="21">
        <f>AK196-Baseline!AK196</f>
        <v>1.3149865209844269</v>
      </c>
      <c r="AL216" s="21">
        <f>AL196-Baseline!AL196</f>
        <v>1.3408129343115025</v>
      </c>
      <c r="AM216" s="21">
        <f>AM196-Baseline!AM196</f>
        <v>1.3672690122840836</v>
      </c>
      <c r="AN216" s="21">
        <f>AN196-Baseline!AN196</f>
        <v>1.3943696533108585</v>
      </c>
      <c r="AO216" s="21">
        <f>AO196-Baseline!AO196</f>
        <v>1.4221301377011042</v>
      </c>
      <c r="AP216" s="21">
        <f>AP196-Baseline!AP196</f>
        <v>1.4505661038926088</v>
      </c>
      <c r="AQ216" s="21">
        <f>AQ196-Baseline!AQ196</f>
        <v>1.4796935489666143</v>
      </c>
      <c r="AR216" s="21">
        <f>AR196-Baseline!AR196</f>
        <v>1.5095288797963875</v>
      </c>
      <c r="AS216" s="21">
        <f>AS196-Baseline!AS196</f>
        <v>1.54008888229118</v>
      </c>
      <c r="AT216" s="21">
        <f>AT196-Baseline!AT196</f>
        <v>1.5713907282029382</v>
      </c>
      <c r="AU216" s="21">
        <f>AU196-Baseline!AU196</f>
        <v>1.603452041379321</v>
      </c>
      <c r="AV216" s="21">
        <f>AV196-Baseline!AV196</f>
        <v>1.6362908356279264</v>
      </c>
      <c r="AW216" s="21">
        <f>AW196-Baseline!AW196</f>
        <v>1.669925562784889</v>
      </c>
      <c r="AX216" s="21">
        <f>AX196-Baseline!AX196</f>
        <v>1.7043751437467562</v>
      </c>
      <c r="AY216" s="21">
        <f>AY196-Baseline!AY196</f>
        <v>1.7396589012095627</v>
      </c>
      <c r="AZ216" s="21">
        <f>AZ196-Baseline!AZ196</f>
        <v>1.7757966569688963</v>
      </c>
      <c r="BA216" s="21">
        <f>BA196-Baseline!BA196</f>
        <v>1.8128087056570805</v>
      </c>
      <c r="BB216" s="21">
        <f>BB196-Baseline!BB196</f>
        <v>1.8505921781131385</v>
      </c>
    </row>
    <row r="217" spans="1:54" outlineLevel="2">
      <c r="A217" s="478"/>
      <c r="B217" s="150" t="s">
        <v>295</v>
      </c>
      <c r="C217" s="19"/>
      <c r="D217" s="135"/>
      <c r="E217" s="21">
        <f>E197-Baseline!E197</f>
        <v>11.4113772423</v>
      </c>
      <c r="F217" s="21">
        <f>F197-Baseline!F197</f>
        <v>11.220181241932369</v>
      </c>
      <c r="G217" s="21">
        <f>G197-Baseline!G197</f>
        <v>11.035003203622022</v>
      </c>
      <c r="H217" s="21">
        <f>H197-Baseline!H197</f>
        <v>10.855658633175734</v>
      </c>
      <c r="I217" s="21">
        <f>I197-Baseline!I197</f>
        <v>10.681968819033495</v>
      </c>
      <c r="J217" s="21">
        <f>J197-Baseline!J197</f>
        <v>10.513760687085563</v>
      </c>
      <c r="K217" s="21">
        <f>K197-Baseline!K197</f>
        <v>10.350866549211901</v>
      </c>
      <c r="L217" s="21">
        <f>L197-Baseline!L197</f>
        <v>10.193124002744472</v>
      </c>
      <c r="M217" s="21">
        <f>M197-Baseline!M197</f>
        <v>10.040375713693898</v>
      </c>
      <c r="N217" s="21">
        <f>N197-Baseline!N197</f>
        <v>9.8924692725237318</v>
      </c>
      <c r="O217" s="21">
        <f>O197-Baseline!O197</f>
        <v>9.749257041700881</v>
      </c>
      <c r="P217" s="21">
        <f>P197-Baseline!P197</f>
        <v>9.6105960059896027</v>
      </c>
      <c r="Q217" s="21">
        <f>Q197-Baseline!Q197</f>
        <v>9.4763476105359832</v>
      </c>
      <c r="R217" s="21">
        <f>R197-Baseline!R197</f>
        <v>9.3463776427940157</v>
      </c>
      <c r="S217" s="21">
        <f>S197-Baseline!S197</f>
        <v>9.2205560552360719</v>
      </c>
      <c r="T217" s="21">
        <f>T197-Baseline!T197</f>
        <v>9.098756892889158</v>
      </c>
      <c r="U217" s="21">
        <f>U197-Baseline!U197</f>
        <v>8.9808580938404514</v>
      </c>
      <c r="V217" s="21">
        <f>V197-Baseline!V197</f>
        <v>8.8667414271958922</v>
      </c>
      <c r="W217" s="21">
        <f>W197-Baseline!W197</f>
        <v>8.7562923322351622</v>
      </c>
      <c r="X217" s="21">
        <f>X197-Baseline!X197</f>
        <v>8.6493998277978275</v>
      </c>
      <c r="Y217" s="21">
        <f>Y197-Baseline!Y197</f>
        <v>8.545956375884554</v>
      </c>
      <c r="Z217" s="21">
        <f>Z197-Baseline!Z197</f>
        <v>8.4458577822251524</v>
      </c>
      <c r="AA217" s="21">
        <f>AA197-Baseline!AA197</f>
        <v>8.3490031087340082</v>
      </c>
      <c r="AB217" s="21">
        <f>AB197-Baseline!AB197</f>
        <v>8.2552945303154175</v>
      </c>
      <c r="AC217" s="21">
        <f>AC197-Baseline!AC197</f>
        <v>8.1646372812710535</v>
      </c>
      <c r="AD217" s="21">
        <f>AD197-Baseline!AD197</f>
        <v>8.0769395272915716</v>
      </c>
      <c r="AE217" s="21">
        <f>AE197-Baseline!AE197</f>
        <v>7.9921122822124939</v>
      </c>
      <c r="AF217" s="21">
        <f>AF197-Baseline!AF197</f>
        <v>7.9100693202136263</v>
      </c>
      <c r="AG217" s="21">
        <f>AG197-Baseline!AG197</f>
        <v>7.830727092551137</v>
      </c>
      <c r="AH217" s="21">
        <f>AH197-Baseline!AH197</f>
        <v>7.7540046294570244</v>
      </c>
      <c r="AI217" s="21">
        <f>AI197-Baseline!AI197</f>
        <v>7.6798234765827837</v>
      </c>
      <c r="AJ217" s="21">
        <f>AJ197-Baseline!AJ197</f>
        <v>7.6450401586560446</v>
      </c>
      <c r="AK217" s="21">
        <f>AK197-Baseline!AK197</f>
        <v>7.6121530371360775</v>
      </c>
      <c r="AL217" s="21">
        <f>AL197-Baseline!AL197</f>
        <v>7.5811206108357991</v>
      </c>
      <c r="AM217" s="21">
        <f>AM197-Baseline!AM197</f>
        <v>7.5519025380813831</v>
      </c>
      <c r="AN217" s="21">
        <f>AN197-Baseline!AN197</f>
        <v>7.524459601207897</v>
      </c>
      <c r="AO217" s="21">
        <f>AO197-Baseline!AO197</f>
        <v>7.4987536715989487</v>
      </c>
      <c r="AP217" s="21">
        <f>AP197-Baseline!AP197</f>
        <v>7.4747476864545606</v>
      </c>
      <c r="AQ217" s="21">
        <f>AQ197-Baseline!AQ197</f>
        <v>7.4524056210824723</v>
      </c>
      <c r="AR217" s="21">
        <f>AR197-Baseline!AR197</f>
        <v>7.4316924515225473</v>
      </c>
      <c r="AS217" s="21">
        <f>AS197-Baseline!AS197</f>
        <v>7.4125741438388442</v>
      </c>
      <c r="AT217" s="21">
        <f>AT197-Baseline!AT197</f>
        <v>7.3950176104603473</v>
      </c>
      <c r="AU217" s="21">
        <f>AU197-Baseline!AU197</f>
        <v>7.3789906973229433</v>
      </c>
      <c r="AV217" s="21">
        <f>AV197-Baseline!AV197</f>
        <v>7.3644621544270246</v>
      </c>
      <c r="AW217" s="21">
        <f>AW197-Baseline!AW197</f>
        <v>7.35140161072444</v>
      </c>
      <c r="AX217" s="21">
        <f>AX197-Baseline!AX197</f>
        <v>7.3397795522566858</v>
      </c>
      <c r="AY217" s="21">
        <f>AY197-Baseline!AY197</f>
        <v>7.3295673013979021</v>
      </c>
      <c r="AZ217" s="21">
        <f>AZ197-Baseline!AZ197</f>
        <v>7.320736988903854</v>
      </c>
      <c r="BA217" s="21">
        <f>BA197-Baseline!BA197</f>
        <v>7.3132615400788463</v>
      </c>
      <c r="BB217" s="21">
        <f>BB197-Baseline!BB197</f>
        <v>7.3058117629641126</v>
      </c>
    </row>
    <row r="218" spans="1:54" outlineLevel="2">
      <c r="A218" s="479"/>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499</v>
      </c>
      <c r="B220" s="150" t="s">
        <v>500</v>
      </c>
      <c r="C220" s="19"/>
      <c r="D220" s="135" t="s">
        <v>391</v>
      </c>
      <c r="E220" s="21">
        <f>E200-Baseline!E200</f>
        <v>36.63036125520059</v>
      </c>
      <c r="F220" s="21">
        <f>F200-Baseline!F200</f>
        <v>36.260284113695732</v>
      </c>
      <c r="G220" s="21">
        <f>G200-Baseline!G200</f>
        <v>35.822378623084646</v>
      </c>
      <c r="H220" s="21">
        <f>H200-Baseline!H200</f>
        <v>35.391049024156686</v>
      </c>
      <c r="I220" s="21">
        <f>I200-Baseline!I200</f>
        <v>35.034192897036569</v>
      </c>
      <c r="J220" s="21">
        <f>J200-Baseline!J200</f>
        <v>34.680799429493419</v>
      </c>
      <c r="K220" s="21">
        <f>K200-Baseline!K200</f>
        <v>34.266045429262896</v>
      </c>
      <c r="L220" s="21">
        <f>L200-Baseline!L200</f>
        <v>33.921271452595661</v>
      </c>
      <c r="M220" s="21">
        <f>M200-Baseline!M200</f>
        <v>33.580153930961643</v>
      </c>
      <c r="N220" s="21">
        <f>N200-Baseline!N200</f>
        <v>33.182116952049498</v>
      </c>
      <c r="O220" s="21">
        <f>O200-Baseline!O200</f>
        <v>32.849863136031836</v>
      </c>
      <c r="P220" s="21">
        <f>P200-Baseline!P200</f>
        <v>32.521423336216976</v>
      </c>
      <c r="Q220" s="21">
        <f>Q200-Baseline!Q200</f>
        <v>32.196853418935682</v>
      </c>
      <c r="R220" s="21">
        <f>R200-Baseline!R200</f>
        <v>31.931635985977763</v>
      </c>
      <c r="S220" s="21">
        <f>S200-Baseline!S200</f>
        <v>31.613733078392308</v>
      </c>
      <c r="T220" s="21">
        <f>T200-Baseline!T200</f>
        <v>31.299874746367998</v>
      </c>
      <c r="U220" s="21">
        <f>U200-Baseline!U200</f>
        <v>30.990101502372447</v>
      </c>
      <c r="V220" s="21">
        <f>V200-Baseline!V200</f>
        <v>30.735156867225243</v>
      </c>
      <c r="W220" s="21">
        <f>W200-Baseline!W200</f>
        <v>30.432552145800013</v>
      </c>
      <c r="X220" s="21">
        <f>X200-Baseline!X200</f>
        <v>30.182675058679138</v>
      </c>
      <c r="Y220" s="21">
        <f>Y200-Baseline!Y200</f>
        <v>29.887470125099455</v>
      </c>
      <c r="Z220" s="21">
        <f>Z200-Baseline!Z200</f>
        <v>29.642983239013404</v>
      </c>
      <c r="AA220" s="21">
        <f>AA200-Baseline!AA200</f>
        <v>29.40079886034917</v>
      </c>
      <c r="AB220" s="21">
        <f>AB200-Baseline!AB200</f>
        <v>29.161009689251305</v>
      </c>
      <c r="AC220" s="21">
        <f>AC200-Baseline!AC200</f>
        <v>28.913765278077946</v>
      </c>
      <c r="AD220" s="21">
        <f>AD200-Baseline!AD200</f>
        <v>28.671772190971552</v>
      </c>
      <c r="AE220" s="21">
        <f>AE200-Baseline!AE200</f>
        <v>28.436827901935473</v>
      </c>
      <c r="AF220" s="21">
        <f>AF200-Baseline!AF200</f>
        <v>28.203403850110458</v>
      </c>
      <c r="AG220" s="21">
        <f>AG200-Baseline!AG200</f>
        <v>27.972121807352423</v>
      </c>
      <c r="AH220" s="21">
        <f>AH200-Baseline!AH200</f>
        <v>27.743684940499151</v>
      </c>
      <c r="AI220" s="21">
        <f>AI200-Baseline!AI200</f>
        <v>27.518994766966372</v>
      </c>
      <c r="AJ220" s="21">
        <f>AJ200-Baseline!AJ200</f>
        <v>27.426530272889774</v>
      </c>
      <c r="AK220" s="21">
        <f>AK200-Baseline!AK200</f>
        <v>27.33538793209344</v>
      </c>
      <c r="AL220" s="21">
        <f>AL200-Baseline!AL200</f>
        <v>27.24588485945414</v>
      </c>
      <c r="AM220" s="21">
        <f>AM200-Baseline!AM200</f>
        <v>27.158182148319177</v>
      </c>
      <c r="AN220" s="21">
        <f>AN200-Baseline!AN200</f>
        <v>27.072327603851654</v>
      </c>
      <c r="AO220" s="21">
        <f>AO200-Baseline!AO200</f>
        <v>26.98832151396353</v>
      </c>
      <c r="AP220" s="21">
        <f>AP200-Baseline!AP200</f>
        <v>26.906245820223219</v>
      </c>
      <c r="AQ220" s="21">
        <f>AQ200-Baseline!AQ200</f>
        <v>26.826198698186595</v>
      </c>
      <c r="AR220" s="21">
        <f>AR200-Baseline!AR200</f>
        <v>26.74824237055779</v>
      </c>
      <c r="AS220" s="21">
        <f>AS200-Baseline!AS200</f>
        <v>26.672432599379107</v>
      </c>
      <c r="AT220" s="21">
        <f>AT200-Baseline!AT200</f>
        <v>26.598831574827777</v>
      </c>
      <c r="AU220" s="21">
        <f>AU200-Baseline!AU200</f>
        <v>26.527506578203987</v>
      </c>
      <c r="AV220" s="21">
        <f>AV200-Baseline!AV200</f>
        <v>26.45851996099994</v>
      </c>
      <c r="AW220" s="21">
        <f>AW200-Baseline!AW200</f>
        <v>26.39193007177548</v>
      </c>
      <c r="AX220" s="21">
        <f>AX200-Baseline!AX200</f>
        <v>26.327795536123293</v>
      </c>
      <c r="AY220" s="21">
        <f>AY200-Baseline!AY200</f>
        <v>26.266174927126411</v>
      </c>
      <c r="AZ220" s="21">
        <f>AZ200-Baseline!AZ200</f>
        <v>26.207125656497166</v>
      </c>
      <c r="BA220" s="21">
        <f>BA200-Baseline!BA200</f>
        <v>26.150703647534698</v>
      </c>
      <c r="BB220" s="21">
        <f>BB200-Baseline!BB200</f>
        <v>26.093841092596261</v>
      </c>
    </row>
    <row r="221" spans="1:54" outlineLevel="2">
      <c r="A221" s="478"/>
      <c r="B221" s="150" t="s">
        <v>501</v>
      </c>
      <c r="C221" s="19"/>
      <c r="D221" s="135" t="s">
        <v>391</v>
      </c>
      <c r="E221" s="21">
        <f>E201-Baseline!E201</f>
        <v>26.18953699043999</v>
      </c>
      <c r="F221" s="21">
        <f>F201-Baseline!F201</f>
        <v>25.848237443706704</v>
      </c>
      <c r="G221" s="21">
        <f>G201-Baseline!G201</f>
        <v>25.516185070234272</v>
      </c>
      <c r="H221" s="21">
        <f>H201-Baseline!H201</f>
        <v>25.193149063338343</v>
      </c>
      <c r="I221" s="21">
        <f>I201-Baseline!I201</f>
        <v>24.878905732325894</v>
      </c>
      <c r="J221" s="21">
        <f>J201-Baseline!J201</f>
        <v>24.573238425872191</v>
      </c>
      <c r="K221" s="21">
        <f>K201-Baseline!K201</f>
        <v>24.275937218827735</v>
      </c>
      <c r="L221" s="21">
        <f>L201-Baseline!L201</f>
        <v>23.98679874158335</v>
      </c>
      <c r="M221" s="21">
        <f>M201-Baseline!M201</f>
        <v>23.705626068760413</v>
      </c>
      <c r="N221" s="21">
        <f>N201-Baseline!N201</f>
        <v>23.432228403665206</v>
      </c>
      <c r="O221" s="21">
        <f>O201-Baseline!O201</f>
        <v>23.166420982639277</v>
      </c>
      <c r="P221" s="21">
        <f>P201-Baseline!P201</f>
        <v>22.908024936639986</v>
      </c>
      <c r="Q221" s="21">
        <f>Q201-Baseline!Q201</f>
        <v>22.656867000417016</v>
      </c>
      <c r="R221" s="21">
        <f>R201-Baseline!R201</f>
        <v>22.412779492919974</v>
      </c>
      <c r="S221" s="21">
        <f>S201-Baseline!S201</f>
        <v>22.173479344381281</v>
      </c>
      <c r="T221" s="21">
        <f>T201-Baseline!T201</f>
        <v>21.940960964676897</v>
      </c>
      <c r="U221" s="21">
        <f>U201-Baseline!U201</f>
        <v>21.715071645216419</v>
      </c>
      <c r="V221" s="21">
        <f>V201-Baseline!V201</f>
        <v>21.49566356303454</v>
      </c>
      <c r="W221" s="21">
        <f>W201-Baseline!W201</f>
        <v>21.282593708735249</v>
      </c>
      <c r="X221" s="21">
        <f>X201-Baseline!X201</f>
        <v>21.075723762439967</v>
      </c>
      <c r="Y221" s="21">
        <f>Y201-Baseline!Y201</f>
        <v>20.874919866784346</v>
      </c>
      <c r="Z221" s="21">
        <f>Z201-Baseline!Z201</f>
        <v>20.680052613548277</v>
      </c>
      <c r="AA221" s="21">
        <f>AA201-Baseline!AA201</f>
        <v>20.490996891535481</v>
      </c>
      <c r="AB221" s="21">
        <f>AB201-Baseline!AB201</f>
        <v>20.307631750711167</v>
      </c>
      <c r="AC221" s="21">
        <f>AC201-Baseline!AC201</f>
        <v>20.12419919162096</v>
      </c>
      <c r="AD221" s="21">
        <f>AD201-Baseline!AD201</f>
        <v>19.945598425731227</v>
      </c>
      <c r="AE221" s="21">
        <f>AE201-Baseline!AE201</f>
        <v>19.771181431969143</v>
      </c>
      <c r="AF221" s="21">
        <f>AF201-Baseline!AF201</f>
        <v>19.600500195450323</v>
      </c>
      <c r="AG221" s="21">
        <f>AG201-Baseline!AG201</f>
        <v>19.433307112877127</v>
      </c>
      <c r="AH221" s="21">
        <f>AH201-Baseline!AH201</f>
        <v>19.269600647665108</v>
      </c>
      <c r="AI221" s="21">
        <f>AI201-Baseline!AI201</f>
        <v>19.109709390099006</v>
      </c>
      <c r="AJ221" s="21">
        <f>AJ201-Baseline!AJ201</f>
        <v>19.041919581087896</v>
      </c>
      <c r="AK221" s="21">
        <f>AK201-Baseline!AK201</f>
        <v>18.976499559266824</v>
      </c>
      <c r="AL221" s="21">
        <f>AL201-Baseline!AL201</f>
        <v>18.913481771194167</v>
      </c>
      <c r="AM221" s="21">
        <f>AM201-Baseline!AM201</f>
        <v>18.852910563362403</v>
      </c>
      <c r="AN221" s="21">
        <f>AN201-Baseline!AN201</f>
        <v>18.794808685351281</v>
      </c>
      <c r="AO221" s="21">
        <f>AO201-Baseline!AO201</f>
        <v>18.739171936439661</v>
      </c>
      <c r="AP221" s="21">
        <f>AP201-Baseline!AP201</f>
        <v>18.686019803153165</v>
      </c>
      <c r="AQ221" s="21">
        <f>AQ201-Baseline!AQ201</f>
        <v>18.635374409777477</v>
      </c>
      <c r="AR221" s="21">
        <f>AR201-Baseline!AR201</f>
        <v>18.587253919300316</v>
      </c>
      <c r="AS221" s="21">
        <f>AS201-Baseline!AS201</f>
        <v>18.541673761778263</v>
      </c>
      <c r="AT221" s="21">
        <f>AT201-Baseline!AT201</f>
        <v>18.498650308343947</v>
      </c>
      <c r="AU221" s="21">
        <f>AU201-Baseline!AU201</f>
        <v>18.458202294232184</v>
      </c>
      <c r="AV221" s="21">
        <f>AV201-Baseline!AV201</f>
        <v>18.420347853446213</v>
      </c>
      <c r="AW221" s="21">
        <f>AW201-Baseline!AW201</f>
        <v>18.38510474839606</v>
      </c>
      <c r="AX221" s="21">
        <f>AX201-Baseline!AX201</f>
        <v>18.35249107781253</v>
      </c>
      <c r="AY221" s="21">
        <f>AY201-Baseline!AY201</f>
        <v>18.322525402947043</v>
      </c>
      <c r="AZ221" s="21">
        <f>AZ201-Baseline!AZ201</f>
        <v>18.295226618423932</v>
      </c>
      <c r="BA221" s="21">
        <f>BA201-Baseline!BA201</f>
        <v>18.270613769467897</v>
      </c>
      <c r="BB221" s="21">
        <f>BB201-Baseline!BB201</f>
        <v>18.246369263388811</v>
      </c>
    </row>
    <row r="222" spans="1:54" outlineLevel="2">
      <c r="A222" s="479"/>
      <c r="B222" s="150" t="s">
        <v>502</v>
      </c>
      <c r="C222" s="19"/>
      <c r="D222" s="135" t="s">
        <v>391</v>
      </c>
      <c r="E222" s="21">
        <f>E202-Baseline!E202</f>
        <v>47.13738636450644</v>
      </c>
      <c r="F222" s="21">
        <f>F202-Baseline!F202</f>
        <v>46.633148595276111</v>
      </c>
      <c r="G222" s="21">
        <f>G202-Baseline!G202</f>
        <v>46.140219246712164</v>
      </c>
      <c r="H222" s="21">
        <f>H202-Baseline!H202</f>
        <v>45.65835716099285</v>
      </c>
      <c r="I222" s="21">
        <f>I202-Baseline!I202</f>
        <v>45.187328586221511</v>
      </c>
      <c r="J222" s="21">
        <f>J202-Baseline!J202</f>
        <v>44.726907069573834</v>
      </c>
      <c r="K222" s="21">
        <f>K202-Baseline!K202</f>
        <v>44.276873144971866</v>
      </c>
      <c r="L222" s="21">
        <f>L202-Baseline!L202</f>
        <v>43.837014155516712</v>
      </c>
      <c r="M222" s="21">
        <f>M202-Baseline!M202</f>
        <v>43.407124169128402</v>
      </c>
      <c r="N222" s="21">
        <f>N202-Baseline!N202</f>
        <v>42.98700364319955</v>
      </c>
      <c r="O222" s="21">
        <f>O202-Baseline!O202</f>
        <v>42.5764593321367</v>
      </c>
      <c r="P222" s="21">
        <f>P202-Baseline!P202</f>
        <v>42.175304152572451</v>
      </c>
      <c r="Q222" s="21">
        <f>Q202-Baseline!Q202</f>
        <v>41.783356874701909</v>
      </c>
      <c r="R222" s="21">
        <f>R202-Baseline!R202</f>
        <v>41.400442149281076</v>
      </c>
      <c r="S222" s="21">
        <f>S202-Baseline!S202</f>
        <v>41.020028054927295</v>
      </c>
      <c r="T222" s="21">
        <f>T202-Baseline!T202</f>
        <v>40.648404950078771</v>
      </c>
      <c r="U222" s="21">
        <f>U202-Baseline!U202</f>
        <v>40.285411918973473</v>
      </c>
      <c r="V222" s="21">
        <f>V202-Baseline!V202</f>
        <v>39.930893190235686</v>
      </c>
      <c r="W222" s="21">
        <f>W202-Baseline!W202</f>
        <v>39.584698114073674</v>
      </c>
      <c r="X222" s="21">
        <f>X202-Baseline!X202</f>
        <v>39.246680984692205</v>
      </c>
      <c r="Y222" s="21">
        <f>Y202-Baseline!Y202</f>
        <v>38.916700841540106</v>
      </c>
      <c r="Z222" s="21">
        <f>Z202-Baseline!Z202</f>
        <v>38.594621450252298</v>
      </c>
      <c r="AA222" s="21">
        <f>AA202-Baseline!AA202</f>
        <v>38.280311161168974</v>
      </c>
      <c r="AB222" s="21">
        <f>AB202-Baseline!AB202</f>
        <v>37.973642750815422</v>
      </c>
      <c r="AC222" s="21">
        <f>AC202-Baseline!AC202</f>
        <v>37.657570060980667</v>
      </c>
      <c r="AD222" s="21">
        <f>AD202-Baseline!AD202</f>
        <v>37.347010848306567</v>
      </c>
      <c r="AE222" s="21">
        <f>AE202-Baseline!AE202</f>
        <v>37.040233882474858</v>
      </c>
      <c r="AF222" s="21">
        <f>AF202-Baseline!AF202</f>
        <v>36.736100658962357</v>
      </c>
      <c r="AG222" s="21">
        <f>AG202-Baseline!AG202</f>
        <v>36.434066927352141</v>
      </c>
      <c r="AH222" s="21">
        <f>AH202-Baseline!AH202</f>
        <v>36.134319756996518</v>
      </c>
      <c r="AI222" s="21">
        <f>AI202-Baseline!AI202</f>
        <v>35.838030045402306</v>
      </c>
      <c r="AJ222" s="21">
        <f>AJ202-Baseline!AJ202</f>
        <v>35.713818783717393</v>
      </c>
      <c r="AK222" s="21">
        <f>AK202-Baseline!AK202</f>
        <v>35.590507365683507</v>
      </c>
      <c r="AL222" s="21">
        <f>AL202-Baseline!AL202</f>
        <v>35.468270813776861</v>
      </c>
      <c r="AM222" s="21">
        <f>AM202-Baseline!AM202</f>
        <v>35.347316392462389</v>
      </c>
      <c r="AN222" s="21">
        <f>AN202-Baseline!AN202</f>
        <v>35.227783208297772</v>
      </c>
      <c r="AO222" s="21">
        <f>AO202-Baseline!AO202</f>
        <v>35.109726139206359</v>
      </c>
      <c r="AP222" s="21">
        <f>AP202-Baseline!AP202</f>
        <v>34.993267847246948</v>
      </c>
      <c r="AQ222" s="21">
        <f>AQ202-Baseline!AQ202</f>
        <v>34.878535694838995</v>
      </c>
      <c r="AR222" s="21">
        <f>AR202-Baseline!AR202</f>
        <v>34.765641927083323</v>
      </c>
      <c r="AS222" s="21">
        <f>AS202-Baseline!AS202</f>
        <v>34.654687447795375</v>
      </c>
      <c r="AT222" s="21">
        <f>AT202-Baseline!AT202</f>
        <v>34.545772924804318</v>
      </c>
      <c r="AU222" s="21">
        <f>AU202-Baseline!AU202</f>
        <v>34.43900295704011</v>
      </c>
      <c r="AV222" s="21">
        <f>AV202-Baseline!AV202</f>
        <v>34.334477371798023</v>
      </c>
      <c r="AW222" s="21">
        <f>AW202-Baseline!AW202</f>
        <v>34.232291875050606</v>
      </c>
      <c r="AX222" s="21">
        <f>AX202-Baseline!AX202</f>
        <v>34.132540161890553</v>
      </c>
      <c r="AY222" s="21">
        <f>AY202-Baseline!AY202</f>
        <v>34.035314480749157</v>
      </c>
      <c r="AZ222" s="21">
        <f>AZ202-Baseline!AZ202</f>
        <v>33.940705113376886</v>
      </c>
      <c r="BA222" s="21">
        <f>BA202-Baseline!BA202</f>
        <v>33.848799912881752</v>
      </c>
      <c r="BB222" s="21">
        <f>BB202-Baseline!BB202</f>
        <v>33.755794505956842</v>
      </c>
    </row>
    <row r="223" spans="1:54" outlineLevel="2">
      <c r="B223" s="19"/>
      <c r="C223" s="19"/>
      <c r="D223" s="19"/>
      <c r="E223" s="15"/>
    </row>
    <row r="224" spans="1:54" outlineLevel="2">
      <c r="A224" s="477" t="s">
        <v>503</v>
      </c>
      <c r="B224" s="150" t="s">
        <v>500</v>
      </c>
      <c r="C224" s="19"/>
      <c r="D224" s="135" t="s">
        <v>391</v>
      </c>
      <c r="E224" s="21">
        <f>E204-Baseline!E204</f>
        <v>36.63036125520059</v>
      </c>
      <c r="F224" s="21">
        <f>F204-Baseline!F204</f>
        <v>72.890645368896315</v>
      </c>
      <c r="G224" s="21">
        <f>G204-Baseline!G204</f>
        <v>108.71302399198096</v>
      </c>
      <c r="H224" s="21">
        <f>H204-Baseline!H204</f>
        <v>144.10407301613765</v>
      </c>
      <c r="I224" s="21">
        <f>I204-Baseline!I204</f>
        <v>179.13826591317422</v>
      </c>
      <c r="J224" s="21">
        <f>J204-Baseline!J204</f>
        <v>213.81906534266764</v>
      </c>
      <c r="K224" s="21">
        <f>K204-Baseline!K204</f>
        <v>248.08511077193054</v>
      </c>
      <c r="L224" s="21">
        <f>L204-Baseline!L204</f>
        <v>282.00638222452619</v>
      </c>
      <c r="M224" s="21">
        <f>M204-Baseline!M204</f>
        <v>315.58653615548781</v>
      </c>
      <c r="N224" s="21">
        <f>N204-Baseline!N204</f>
        <v>348.76865310753732</v>
      </c>
      <c r="O224" s="21">
        <f>O204-Baseline!O204</f>
        <v>381.61851624356916</v>
      </c>
      <c r="P224" s="21">
        <f>P204-Baseline!P204</f>
        <v>414.13993957978613</v>
      </c>
      <c r="Q224" s="21">
        <f>Q204-Baseline!Q204</f>
        <v>446.33679299872182</v>
      </c>
      <c r="R224" s="21">
        <f>R204-Baseline!R204</f>
        <v>478.2684289846996</v>
      </c>
      <c r="S224" s="21">
        <f>S204-Baseline!S204</f>
        <v>509.88216206309193</v>
      </c>
      <c r="T224" s="21">
        <f>T204-Baseline!T204</f>
        <v>541.18203680945987</v>
      </c>
      <c r="U224" s="21">
        <f>U204-Baseline!U204</f>
        <v>572.17213831183233</v>
      </c>
      <c r="V224" s="21">
        <f>V204-Baseline!V204</f>
        <v>602.90729517905754</v>
      </c>
      <c r="W224" s="21">
        <f>W204-Baseline!W204</f>
        <v>633.3398473248576</v>
      </c>
      <c r="X224" s="21">
        <f>X204-Baseline!X204</f>
        <v>663.52252238353674</v>
      </c>
      <c r="Y224" s="21">
        <f>Y204-Baseline!Y204</f>
        <v>693.40999250863615</v>
      </c>
      <c r="Z224" s="21">
        <f>Z204-Baseline!Z204</f>
        <v>723.0529757476495</v>
      </c>
      <c r="AA224" s="21">
        <f>AA204-Baseline!AA204</f>
        <v>752.45377460799864</v>
      </c>
      <c r="AB224" s="21">
        <f>AB204-Baseline!AB204</f>
        <v>781.61478429724991</v>
      </c>
      <c r="AC224" s="21">
        <f>AC204-Baseline!AC204</f>
        <v>810.52854957532782</v>
      </c>
      <c r="AD224" s="21">
        <f>AD204-Baseline!AD204</f>
        <v>839.20032176629934</v>
      </c>
      <c r="AE224" s="21">
        <f>AE204-Baseline!AE204</f>
        <v>867.63714966823477</v>
      </c>
      <c r="AF224" s="21">
        <f>AF204-Baseline!AF204</f>
        <v>895.84055351834525</v>
      </c>
      <c r="AG224" s="21">
        <f>AG204-Baseline!AG204</f>
        <v>923.81267532569768</v>
      </c>
      <c r="AH224" s="21">
        <f>AH204-Baseline!AH204</f>
        <v>951.55636026619686</v>
      </c>
      <c r="AI224" s="21">
        <f>AI204-Baseline!AI204</f>
        <v>979.07535503316319</v>
      </c>
      <c r="AJ224" s="21">
        <f>AJ204-Baseline!AJ204</f>
        <v>1006.5018853060529</v>
      </c>
      <c r="AK224" s="21">
        <f>AK204-Baseline!AK204</f>
        <v>1033.8372732381463</v>
      </c>
      <c r="AL224" s="21">
        <f>AL204-Baseline!AL204</f>
        <v>1061.0831580976005</v>
      </c>
      <c r="AM224" s="21">
        <f>AM204-Baseline!AM204</f>
        <v>1088.2413402459197</v>
      </c>
      <c r="AN224" s="21">
        <f>AN204-Baseline!AN204</f>
        <v>1115.3136678497713</v>
      </c>
      <c r="AO224" s="21">
        <f>AO204-Baseline!AO204</f>
        <v>1142.3019893637347</v>
      </c>
      <c r="AP224" s="21">
        <f>AP204-Baseline!AP204</f>
        <v>1169.2082351839579</v>
      </c>
      <c r="AQ224" s="21">
        <f>AQ204-Baseline!AQ204</f>
        <v>1196.0344338821444</v>
      </c>
      <c r="AR224" s="21">
        <f>AR204-Baseline!AR204</f>
        <v>1222.7826762527022</v>
      </c>
      <c r="AS224" s="21">
        <f>AS204-Baseline!AS204</f>
        <v>1249.4551088520814</v>
      </c>
      <c r="AT224" s="21">
        <f>AT204-Baseline!AT204</f>
        <v>1276.0539404269091</v>
      </c>
      <c r="AU224" s="21">
        <f>AU204-Baseline!AU204</f>
        <v>1302.581447005113</v>
      </c>
      <c r="AV224" s="21">
        <f>AV204-Baseline!AV204</f>
        <v>1329.0399669661128</v>
      </c>
      <c r="AW224" s="21">
        <f>AW204-Baseline!AW204</f>
        <v>1355.4318970378883</v>
      </c>
      <c r="AX224" s="21">
        <f>AX204-Baseline!AX204</f>
        <v>1381.7596925740118</v>
      </c>
      <c r="AY224" s="21">
        <f>AY204-Baseline!AY204</f>
        <v>1408.0258675011382</v>
      </c>
      <c r="AZ224" s="21">
        <f>AZ204-Baseline!AZ204</f>
        <v>1434.2329931576353</v>
      </c>
      <c r="BA224" s="21">
        <f>BA204-Baseline!BA204</f>
        <v>1460.3836968051701</v>
      </c>
      <c r="BB224" s="21">
        <f>BB204-Baseline!BB204</f>
        <v>1486.4775378977663</v>
      </c>
    </row>
    <row r="225" spans="1:54" outlineLevel="2">
      <c r="A225" s="478"/>
      <c r="B225" s="150" t="s">
        <v>501</v>
      </c>
      <c r="C225" s="19"/>
      <c r="D225" s="135" t="s">
        <v>391</v>
      </c>
      <c r="E225" s="21">
        <f>E205-Baseline!E205</f>
        <v>26.18953699043999</v>
      </c>
      <c r="F225" s="21">
        <f>F205-Baseline!F205</f>
        <v>52.037774434146698</v>
      </c>
      <c r="G225" s="21">
        <f>G205-Baseline!G205</f>
        <v>77.55395950438097</v>
      </c>
      <c r="H225" s="21">
        <f>H205-Baseline!H205</f>
        <v>102.74710856771931</v>
      </c>
      <c r="I225" s="21">
        <f>I205-Baseline!I205</f>
        <v>127.6260143000452</v>
      </c>
      <c r="J225" s="21">
        <f>J205-Baseline!J205</f>
        <v>152.1992527259174</v>
      </c>
      <c r="K225" s="21">
        <f>K205-Baseline!K205</f>
        <v>176.47518994474513</v>
      </c>
      <c r="L225" s="21">
        <f>L205-Baseline!L205</f>
        <v>200.46198868632848</v>
      </c>
      <c r="M225" s="21">
        <f>M205-Baseline!M205</f>
        <v>224.16761475508889</v>
      </c>
      <c r="N225" s="21">
        <f>N205-Baseline!N205</f>
        <v>247.59984315875408</v>
      </c>
      <c r="O225" s="21">
        <f>O205-Baseline!O205</f>
        <v>270.76626414139338</v>
      </c>
      <c r="P225" s="21">
        <f>P205-Baseline!P205</f>
        <v>293.67428907803338</v>
      </c>
      <c r="Q225" s="21">
        <f>Q205-Baseline!Q205</f>
        <v>316.33115607845042</v>
      </c>
      <c r="R225" s="21">
        <f>R205-Baseline!R205</f>
        <v>338.7439355713704</v>
      </c>
      <c r="S225" s="21">
        <f>S205-Baseline!S205</f>
        <v>360.91741491575169</v>
      </c>
      <c r="T225" s="21">
        <f>T205-Baseline!T205</f>
        <v>382.85837588042858</v>
      </c>
      <c r="U225" s="21">
        <f>U205-Baseline!U205</f>
        <v>404.57344752564501</v>
      </c>
      <c r="V225" s="21">
        <f>V205-Baseline!V205</f>
        <v>426.06911108867956</v>
      </c>
      <c r="W225" s="21">
        <f>W205-Baseline!W205</f>
        <v>447.35170479741481</v>
      </c>
      <c r="X225" s="21">
        <f>X205-Baseline!X205</f>
        <v>468.42742855985477</v>
      </c>
      <c r="Y225" s="21">
        <f>Y205-Baseline!Y205</f>
        <v>489.30234842663913</v>
      </c>
      <c r="Z225" s="21">
        <f>Z205-Baseline!Z205</f>
        <v>509.98240104018743</v>
      </c>
      <c r="AA225" s="21">
        <f>AA205-Baseline!AA205</f>
        <v>530.47339793172296</v>
      </c>
      <c r="AB225" s="21">
        <f>AB205-Baseline!AB205</f>
        <v>550.78102968243411</v>
      </c>
      <c r="AC225" s="21">
        <f>AC205-Baseline!AC205</f>
        <v>570.90522887405507</v>
      </c>
      <c r="AD225" s="21">
        <f>AD205-Baseline!AD205</f>
        <v>590.85082729978626</v>
      </c>
      <c r="AE225" s="21">
        <f>AE205-Baseline!AE205</f>
        <v>610.62200873175539</v>
      </c>
      <c r="AF225" s="21">
        <f>AF205-Baseline!AF205</f>
        <v>630.22250892720569</v>
      </c>
      <c r="AG225" s="21">
        <f>AG205-Baseline!AG205</f>
        <v>649.65581604008287</v>
      </c>
      <c r="AH225" s="21">
        <f>AH205-Baseline!AH205</f>
        <v>668.925416687748</v>
      </c>
      <c r="AI225" s="21">
        <f>AI205-Baseline!AI205</f>
        <v>688.03512607784705</v>
      </c>
      <c r="AJ225" s="21">
        <f>AJ205-Baseline!AJ205</f>
        <v>707.07704565893494</v>
      </c>
      <c r="AK225" s="21">
        <f>AK205-Baseline!AK205</f>
        <v>726.05354521820175</v>
      </c>
      <c r="AL225" s="21">
        <f>AL205-Baseline!AL205</f>
        <v>744.96702698939589</v>
      </c>
      <c r="AM225" s="21">
        <f>AM205-Baseline!AM205</f>
        <v>763.81993755275835</v>
      </c>
      <c r="AN225" s="21">
        <f>AN205-Baseline!AN205</f>
        <v>782.61474623810966</v>
      </c>
      <c r="AO225" s="21">
        <f>AO205-Baseline!AO205</f>
        <v>801.35391817454934</v>
      </c>
      <c r="AP225" s="21">
        <f>AP205-Baseline!AP205</f>
        <v>820.03993797770249</v>
      </c>
      <c r="AQ225" s="21">
        <f>AQ205-Baseline!AQ205</f>
        <v>838.67531238747995</v>
      </c>
      <c r="AR225" s="21">
        <f>AR205-Baseline!AR205</f>
        <v>857.26256630678029</v>
      </c>
      <c r="AS225" s="21">
        <f>AS205-Baseline!AS205</f>
        <v>875.80424006855856</v>
      </c>
      <c r="AT225" s="21">
        <f>AT205-Baseline!AT205</f>
        <v>894.3028903769025</v>
      </c>
      <c r="AU225" s="21">
        <f>AU205-Baseline!AU205</f>
        <v>912.76109267113463</v>
      </c>
      <c r="AV225" s="21">
        <f>AV205-Baseline!AV205</f>
        <v>931.18144052458081</v>
      </c>
      <c r="AW225" s="21">
        <f>AW205-Baseline!AW205</f>
        <v>949.5665452729769</v>
      </c>
      <c r="AX225" s="21">
        <f>AX205-Baseline!AX205</f>
        <v>967.91903635078938</v>
      </c>
      <c r="AY225" s="21">
        <f>AY205-Baseline!AY205</f>
        <v>986.24156175373639</v>
      </c>
      <c r="AZ225" s="21">
        <f>AZ205-Baseline!AZ205</f>
        <v>1004.5367883721603</v>
      </c>
      <c r="BA225" s="21">
        <f>BA205-Baseline!BA205</f>
        <v>1022.8074021416282</v>
      </c>
      <c r="BB225" s="21">
        <f>BB205-Baseline!BB205</f>
        <v>1041.053771405017</v>
      </c>
    </row>
    <row r="226" spans="1:54" outlineLevel="2">
      <c r="A226" s="479"/>
      <c r="B226" s="150" t="s">
        <v>502</v>
      </c>
      <c r="C226" s="19"/>
      <c r="D226" s="135" t="s">
        <v>391</v>
      </c>
      <c r="E226" s="21">
        <f>E206-Baseline!E206</f>
        <v>47.13738636450644</v>
      </c>
      <c r="F226" s="21">
        <f>F206-Baseline!F206</f>
        <v>93.770534959782552</v>
      </c>
      <c r="G226" s="21">
        <f>G206-Baseline!G206</f>
        <v>139.91075420649472</v>
      </c>
      <c r="H226" s="21">
        <f>H206-Baseline!H206</f>
        <v>185.56911136748755</v>
      </c>
      <c r="I226" s="21">
        <f>I206-Baseline!I206</f>
        <v>230.75643995370905</v>
      </c>
      <c r="J226" s="21">
        <f>J206-Baseline!J206</f>
        <v>275.48334702328287</v>
      </c>
      <c r="K226" s="21">
        <f>K206-Baseline!K206</f>
        <v>319.76022016825476</v>
      </c>
      <c r="L226" s="21">
        <f>L206-Baseline!L206</f>
        <v>363.59723432377149</v>
      </c>
      <c r="M226" s="21">
        <f>M206-Baseline!M206</f>
        <v>407.00435849289988</v>
      </c>
      <c r="N226" s="21">
        <f>N206-Baseline!N206</f>
        <v>449.99136213609944</v>
      </c>
      <c r="O226" s="21">
        <f>O206-Baseline!O206</f>
        <v>492.56782146823616</v>
      </c>
      <c r="P226" s="21">
        <f>P206-Baseline!P206</f>
        <v>534.74312562080866</v>
      </c>
      <c r="Q226" s="21">
        <f>Q206-Baseline!Q206</f>
        <v>576.52648249551055</v>
      </c>
      <c r="R226" s="21">
        <f>R206-Baseline!R206</f>
        <v>617.9269246447916</v>
      </c>
      <c r="S226" s="21">
        <f>S206-Baseline!S206</f>
        <v>658.94695269971885</v>
      </c>
      <c r="T226" s="21">
        <f>T206-Baseline!T206</f>
        <v>699.59535764979762</v>
      </c>
      <c r="U226" s="21">
        <f>U206-Baseline!U206</f>
        <v>739.88076956877114</v>
      </c>
      <c r="V226" s="21">
        <f>V206-Baseline!V206</f>
        <v>779.81166275900682</v>
      </c>
      <c r="W226" s="21">
        <f>W206-Baseline!W206</f>
        <v>819.39636087308054</v>
      </c>
      <c r="X226" s="21">
        <f>X206-Baseline!X206</f>
        <v>858.64304185777269</v>
      </c>
      <c r="Y226" s="21">
        <f>Y206-Baseline!Y206</f>
        <v>897.55974269931278</v>
      </c>
      <c r="Z226" s="21">
        <f>Z206-Baseline!Z206</f>
        <v>936.15436414956503</v>
      </c>
      <c r="AA226" s="21">
        <f>AA206-Baseline!AA206</f>
        <v>974.43467531073395</v>
      </c>
      <c r="AB226" s="21">
        <f>AB206-Baseline!AB206</f>
        <v>1012.4083180615494</v>
      </c>
      <c r="AC226" s="21">
        <f>AC206-Baseline!AC206</f>
        <v>1050.0658881225299</v>
      </c>
      <c r="AD226" s="21">
        <f>AD206-Baseline!AD206</f>
        <v>1087.4128989708365</v>
      </c>
      <c r="AE226" s="21">
        <f>AE206-Baseline!AE206</f>
        <v>1124.4531328533114</v>
      </c>
      <c r="AF226" s="21">
        <f>AF206-Baseline!AF206</f>
        <v>1161.1892335122739</v>
      </c>
      <c r="AG226" s="21">
        <f>AG206-Baseline!AG206</f>
        <v>1197.6233004396261</v>
      </c>
      <c r="AH226" s="21">
        <f>AH206-Baseline!AH206</f>
        <v>1233.7576201966226</v>
      </c>
      <c r="AI226" s="21">
        <f>AI206-Baseline!AI206</f>
        <v>1269.5956502420249</v>
      </c>
      <c r="AJ226" s="21">
        <f>AJ206-Baseline!AJ206</f>
        <v>1305.3094690257424</v>
      </c>
      <c r="AK226" s="21">
        <f>AK206-Baseline!AK206</f>
        <v>1340.899976391426</v>
      </c>
      <c r="AL226" s="21">
        <f>AL206-Baseline!AL206</f>
        <v>1376.3682472052028</v>
      </c>
      <c r="AM226" s="21">
        <f>AM206-Baseline!AM206</f>
        <v>1411.7155635976651</v>
      </c>
      <c r="AN226" s="21">
        <f>AN206-Baseline!AN206</f>
        <v>1446.9433468059628</v>
      </c>
      <c r="AO226" s="21">
        <f>AO206-Baseline!AO206</f>
        <v>1482.0530729451691</v>
      </c>
      <c r="AP226" s="21">
        <f>AP206-Baseline!AP206</f>
        <v>1517.046340792416</v>
      </c>
      <c r="AQ226" s="21">
        <f>AQ206-Baseline!AQ206</f>
        <v>1551.924876487255</v>
      </c>
      <c r="AR226" s="21">
        <f>AR206-Baseline!AR206</f>
        <v>1586.6905184143384</v>
      </c>
      <c r="AS226" s="21">
        <f>AS206-Baseline!AS206</f>
        <v>1621.3452058621338</v>
      </c>
      <c r="AT226" s="21">
        <f>AT206-Baseline!AT206</f>
        <v>1655.8909787869381</v>
      </c>
      <c r="AU226" s="21">
        <f>AU206-Baseline!AU206</f>
        <v>1690.3299817439784</v>
      </c>
      <c r="AV226" s="21">
        <f>AV206-Baseline!AV206</f>
        <v>1724.6644591157765</v>
      </c>
      <c r="AW226" s="21">
        <f>AW206-Baseline!AW206</f>
        <v>1758.8967509908271</v>
      </c>
      <c r="AX226" s="21">
        <f>AX206-Baseline!AX206</f>
        <v>1793.0292911527176</v>
      </c>
      <c r="AY226" s="21">
        <f>AY206-Baseline!AY206</f>
        <v>1827.0646056334667</v>
      </c>
      <c r="AZ226" s="21">
        <f>AZ206-Baseline!AZ206</f>
        <v>1861.0053107468436</v>
      </c>
      <c r="BA226" s="21">
        <f>BA206-Baseline!BA206</f>
        <v>1894.8541106597254</v>
      </c>
      <c r="BB226" s="21">
        <f>BB206-Baseline!BB206</f>
        <v>1928.6099051656822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509</v>
      </c>
    </row>
    <row r="2" spans="1:19">
      <c r="A2" s="475" t="s">
        <v>510</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512</v>
      </c>
    </row>
    <row r="20" spans="1:19">
      <c r="A20" s="475" t="s">
        <v>513</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494</v>
      </c>
      <c r="B23" s="409"/>
      <c r="C23" s="409"/>
      <c r="D23" s="409"/>
      <c r="E23" s="409"/>
      <c r="F23" s="409"/>
      <c r="G23" s="409"/>
      <c r="H23" s="409"/>
      <c r="I23" s="409"/>
      <c r="J23" s="409"/>
      <c r="K23" s="409"/>
      <c r="L23" s="409"/>
      <c r="M23" s="409"/>
      <c r="N23" s="409"/>
      <c r="O23" s="409"/>
      <c r="P23" s="409"/>
      <c r="Q23" s="409"/>
      <c r="R23" s="409"/>
      <c r="S23" s="409"/>
    </row>
    <row r="24" spans="1:19">
      <c r="A24" s="158" t="s">
        <v>495</v>
      </c>
      <c r="B24" s="409"/>
      <c r="C24" s="409"/>
      <c r="D24" s="409"/>
      <c r="E24" s="409"/>
      <c r="F24" s="409"/>
      <c r="G24" s="409"/>
      <c r="H24" s="409"/>
      <c r="I24" s="409"/>
      <c r="J24" s="409"/>
      <c r="K24" s="409"/>
      <c r="L24" s="409"/>
      <c r="M24" s="409"/>
      <c r="N24" s="409"/>
      <c r="O24" s="409"/>
      <c r="P24" s="409"/>
      <c r="Q24" s="409"/>
      <c r="R24" s="409"/>
      <c r="S24" s="409"/>
    </row>
    <row r="25" spans="1:19">
      <c r="A25" s="159" t="s">
        <v>397</v>
      </c>
      <c r="B25" s="409"/>
      <c r="C25" s="409"/>
      <c r="D25" s="409"/>
      <c r="E25" s="409"/>
      <c r="F25" s="409"/>
      <c r="G25" s="409"/>
      <c r="H25" s="409"/>
      <c r="I25" s="409"/>
      <c r="J25" s="409"/>
      <c r="K25" s="409"/>
      <c r="L25" s="409"/>
      <c r="M25" s="409"/>
      <c r="N25" s="409"/>
      <c r="O25" s="409"/>
      <c r="P25" s="409"/>
      <c r="Q25" s="409"/>
      <c r="R25" s="409"/>
      <c r="S25" s="409"/>
    </row>
    <row r="26" spans="1:19">
      <c r="A26" s="159" t="s">
        <v>473</v>
      </c>
      <c r="B26" s="409"/>
      <c r="C26" s="409"/>
      <c r="D26" s="409"/>
      <c r="E26" s="409"/>
      <c r="F26" s="409"/>
      <c r="G26" s="409"/>
      <c r="H26" s="409"/>
      <c r="I26" s="409"/>
      <c r="J26" s="409"/>
      <c r="K26" s="409"/>
      <c r="L26" s="409"/>
      <c r="M26" s="409"/>
      <c r="N26" s="409"/>
      <c r="O26" s="409"/>
      <c r="P26" s="409"/>
      <c r="Q26" s="409"/>
      <c r="R26" s="409"/>
      <c r="S26" s="409"/>
    </row>
    <row r="27" spans="1:19">
      <c r="A27" s="159" t="s">
        <v>474</v>
      </c>
      <c r="B27" s="409"/>
      <c r="C27" s="409"/>
      <c r="D27" s="409"/>
      <c r="E27" s="409"/>
      <c r="F27" s="409"/>
      <c r="G27" s="409"/>
      <c r="H27" s="409"/>
      <c r="I27" s="409"/>
      <c r="J27" s="409"/>
      <c r="K27" s="409"/>
      <c r="L27" s="409"/>
      <c r="M27" s="409"/>
      <c r="N27" s="409"/>
      <c r="O27" s="409"/>
      <c r="P27" s="409"/>
      <c r="Q27" s="409"/>
      <c r="R27" s="409"/>
      <c r="S27" s="409"/>
    </row>
    <row r="31" spans="1:19">
      <c r="A31" s="4" t="s">
        <v>517</v>
      </c>
    </row>
    <row r="32" spans="1:19">
      <c r="A32" t="s">
        <v>518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0" t="s">
        <v>344</v>
      </c>
      <c r="J2" s="441"/>
      <c r="K2" s="441"/>
      <c r="L2" s="441"/>
      <c r="M2" s="441"/>
      <c r="N2" s="441"/>
      <c r="O2" s="441"/>
      <c r="P2" s="441"/>
      <c r="Q2" s="441"/>
      <c r="R2" s="441"/>
      <c r="S2" s="441"/>
      <c r="T2" s="441"/>
      <c r="U2" s="442"/>
    </row>
    <row r="3" spans="1:21" ht="13.5" customHeight="1" outlineLevel="1" thickBot="1">
      <c r="A3" s="3"/>
      <c r="B3" s="7"/>
      <c r="F3" s="24"/>
      <c r="G3" s="10"/>
      <c r="I3" s="443" t="s">
        <v>345</v>
      </c>
      <c r="J3" s="444"/>
      <c r="K3" s="444"/>
      <c r="L3" s="444"/>
      <c r="M3" s="444"/>
      <c r="N3" s="445"/>
      <c r="O3" s="1"/>
      <c r="P3" s="449" t="s">
        <v>346</v>
      </c>
      <c r="Q3" s="450"/>
      <c r="R3" s="450"/>
      <c r="S3" s="450"/>
      <c r="T3" s="450"/>
      <c r="U3" s="451"/>
    </row>
    <row r="4" spans="1:21" ht="56.25" customHeight="1" outlineLevel="1">
      <c r="A4" s="31" t="s">
        <v>163</v>
      </c>
      <c r="B4" s="86"/>
      <c r="E4" s="53" t="s">
        <v>347</v>
      </c>
      <c r="F4" s="91"/>
      <c r="G4" s="28"/>
      <c r="H4" s="10"/>
      <c r="I4" s="446"/>
      <c r="J4" s="447"/>
      <c r="K4" s="447"/>
      <c r="L4" s="447"/>
      <c r="M4" s="447"/>
      <c r="N4" s="448"/>
      <c r="P4" s="452"/>
      <c r="Q4" s="453"/>
      <c r="R4" s="453"/>
      <c r="S4" s="453"/>
      <c r="T4" s="453"/>
      <c r="U4" s="454"/>
    </row>
    <row r="5" spans="1:21" outlineLevel="1">
      <c r="A5" s="13" t="s">
        <v>348</v>
      </c>
      <c r="B5" s="88"/>
      <c r="E5" s="14"/>
      <c r="H5" s="10"/>
      <c r="I5" s="482"/>
      <c r="J5" s="467"/>
      <c r="K5" s="467"/>
      <c r="L5" s="467"/>
      <c r="M5" s="467"/>
      <c r="N5" s="468"/>
      <c r="P5" s="482"/>
      <c r="Q5" s="467"/>
      <c r="R5" s="467"/>
      <c r="S5" s="467"/>
      <c r="T5" s="467"/>
      <c r="U5" s="468"/>
    </row>
    <row r="6" spans="1:21" outlineLevel="1">
      <c r="A6" s="13" t="s">
        <v>351</v>
      </c>
      <c r="B6" s="88"/>
      <c r="E6" s="53" t="s">
        <v>353</v>
      </c>
      <c r="F6" s="90"/>
      <c r="H6" s="10"/>
      <c r="I6" s="469"/>
      <c r="J6" s="470"/>
      <c r="K6" s="470"/>
      <c r="L6" s="470"/>
      <c r="M6" s="470"/>
      <c r="N6" s="471"/>
      <c r="P6" s="469"/>
      <c r="Q6" s="470"/>
      <c r="R6" s="470"/>
      <c r="S6" s="470"/>
      <c r="T6" s="470"/>
      <c r="U6" s="471"/>
    </row>
    <row r="7" spans="1:21" outlineLevel="1">
      <c r="A7" s="13" t="s">
        <v>355</v>
      </c>
      <c r="B7" s="88"/>
      <c r="E7" s="14"/>
      <c r="H7" s="10"/>
      <c r="I7" s="469"/>
      <c r="J7" s="470"/>
      <c r="K7" s="470"/>
      <c r="L7" s="470"/>
      <c r="M7" s="470"/>
      <c r="N7" s="471"/>
      <c r="P7" s="469"/>
      <c r="Q7" s="470"/>
      <c r="R7" s="470"/>
      <c r="S7" s="470"/>
      <c r="T7" s="470"/>
      <c r="U7" s="471"/>
    </row>
    <row r="8" spans="1:21" ht="41" outlineLevel="1" thickBot="1">
      <c r="A8" s="34" t="s">
        <v>357</v>
      </c>
      <c r="B8" s="89"/>
      <c r="E8" s="14"/>
      <c r="H8" s="10"/>
      <c r="I8" s="469"/>
      <c r="J8" s="470"/>
      <c r="K8" s="470"/>
      <c r="L8" s="470"/>
      <c r="M8" s="470"/>
      <c r="N8" s="471"/>
      <c r="P8" s="469"/>
      <c r="Q8" s="470"/>
      <c r="R8" s="470"/>
      <c r="S8" s="470"/>
      <c r="T8" s="470"/>
      <c r="U8" s="471"/>
    </row>
    <row r="9" spans="1:21" outlineLevel="1">
      <c r="E9" s="14"/>
      <c r="H9" s="10"/>
      <c r="I9" s="469"/>
      <c r="J9" s="470"/>
      <c r="K9" s="470"/>
      <c r="L9" s="470"/>
      <c r="M9" s="470"/>
      <c r="N9" s="471"/>
      <c r="P9" s="469"/>
      <c r="Q9" s="470"/>
      <c r="R9" s="470"/>
      <c r="S9" s="470"/>
      <c r="T9" s="470"/>
      <c r="U9" s="471"/>
    </row>
    <row r="10" spans="1:21" ht="14" outlineLevel="1" thickBot="1">
      <c r="A10" s="32" t="s">
        <v>359</v>
      </c>
      <c r="B10" s="35">
        <f>Baseline!B10</f>
        <v>2027</v>
      </c>
      <c r="E10" s="14"/>
      <c r="H10" s="10"/>
      <c r="I10" s="469"/>
      <c r="J10" s="470"/>
      <c r="K10" s="470"/>
      <c r="L10" s="470"/>
      <c r="M10" s="470"/>
      <c r="N10" s="471"/>
      <c r="P10" s="469"/>
      <c r="Q10" s="470"/>
      <c r="R10" s="470"/>
      <c r="S10" s="470"/>
      <c r="T10" s="470"/>
      <c r="U10" s="471"/>
    </row>
    <row r="11" spans="1:21" outlineLevel="1">
      <c r="A11" s="16"/>
      <c r="H11" s="10"/>
      <c r="I11" s="469"/>
      <c r="J11" s="470"/>
      <c r="K11" s="470"/>
      <c r="L11" s="470"/>
      <c r="M11" s="470"/>
      <c r="N11" s="471"/>
      <c r="P11" s="469"/>
      <c r="Q11" s="470"/>
      <c r="R11" s="470"/>
      <c r="S11" s="470"/>
      <c r="T11" s="470"/>
      <c r="U11" s="471"/>
    </row>
    <row r="12" spans="1:21" ht="40.5" outlineLevel="1">
      <c r="A12" s="26" t="s">
        <v>360</v>
      </c>
      <c r="B12" s="26" t="s">
        <v>361</v>
      </c>
      <c r="C12" s="26" t="s">
        <v>362</v>
      </c>
      <c r="D12" s="26" t="s">
        <v>363</v>
      </c>
      <c r="E12" s="26" t="s">
        <v>364</v>
      </c>
      <c r="F12" s="26" t="s">
        <v>365</v>
      </c>
      <c r="G12" s="26" t="s">
        <v>366</v>
      </c>
      <c r="I12" s="469"/>
      <c r="J12" s="470"/>
      <c r="K12" s="470"/>
      <c r="L12" s="470"/>
      <c r="M12" s="470"/>
      <c r="N12" s="471"/>
      <c r="P12" s="469"/>
      <c r="Q12" s="470"/>
      <c r="R12" s="470"/>
      <c r="S12" s="470"/>
      <c r="T12" s="470"/>
      <c r="U12" s="471"/>
    </row>
    <row r="13" spans="1:21" outlineLevel="1">
      <c r="A13" s="58">
        <v>2035</v>
      </c>
      <c r="B13" s="21">
        <f t="shared" ref="B13:B18" si="0">INDEX($E$204:$AW$204,1,MATCH($A13,$E$53:$BB$53,0))</f>
        <v>0</v>
      </c>
      <c r="C13" s="21">
        <f>B13-Baseline!B13</f>
        <v>315.58653615548781</v>
      </c>
      <c r="D13" s="21">
        <f t="shared" ref="D13:D18" si="1">INDEX($E$205:$AW$205,1,MATCH($A13,$E$53:$BB$53,0))</f>
        <v>0</v>
      </c>
      <c r="E13" s="21">
        <f>D13-Baseline!D13</f>
        <v>224.16761475508889</v>
      </c>
      <c r="F13" s="21">
        <f t="shared" ref="F13:F18" si="2">INDEX($E$206:$AW$206,1,MATCH($A13,$E$53:$BB$53,0))</f>
        <v>0</v>
      </c>
      <c r="G13" s="21">
        <f>F13-Baseline!F13</f>
        <v>407.00435849289988</v>
      </c>
      <c r="I13" s="469"/>
      <c r="J13" s="470"/>
      <c r="K13" s="470"/>
      <c r="L13" s="470"/>
      <c r="M13" s="470"/>
      <c r="N13" s="471"/>
      <c r="P13" s="469"/>
      <c r="Q13" s="470"/>
      <c r="R13" s="470"/>
      <c r="S13" s="470"/>
      <c r="T13" s="470"/>
      <c r="U13" s="471"/>
    </row>
    <row r="14" spans="1:21" outlineLevel="1">
      <c r="A14" s="58">
        <v>2040</v>
      </c>
      <c r="B14" s="21">
        <f t="shared" si="0"/>
        <v>0</v>
      </c>
      <c r="C14" s="21">
        <f>B14-Baseline!B14</f>
        <v>478.2684289846996</v>
      </c>
      <c r="D14" s="21">
        <f t="shared" si="1"/>
        <v>0</v>
      </c>
      <c r="E14" s="21">
        <f>D14-Baseline!D14</f>
        <v>338.7439355713704</v>
      </c>
      <c r="F14" s="21">
        <f t="shared" si="2"/>
        <v>0</v>
      </c>
      <c r="G14" s="21">
        <f>F14-Baseline!F14</f>
        <v>617.9269246447916</v>
      </c>
      <c r="I14" s="469"/>
      <c r="J14" s="470"/>
      <c r="K14" s="470"/>
      <c r="L14" s="470"/>
      <c r="M14" s="470"/>
      <c r="N14" s="471"/>
      <c r="P14" s="469"/>
      <c r="Q14" s="470"/>
      <c r="R14" s="470"/>
      <c r="S14" s="470"/>
      <c r="T14" s="470"/>
      <c r="U14" s="471"/>
    </row>
    <row r="15" spans="1:21" outlineLevel="1">
      <c r="A15" s="58">
        <v>2045</v>
      </c>
      <c r="B15" s="21">
        <f t="shared" si="0"/>
        <v>0</v>
      </c>
      <c r="C15" s="21">
        <f>B15-Baseline!B15</f>
        <v>633.3398473248576</v>
      </c>
      <c r="D15" s="21">
        <f t="shared" si="1"/>
        <v>0</v>
      </c>
      <c r="E15" s="21">
        <f>D15-Baseline!D15</f>
        <v>447.35170479741481</v>
      </c>
      <c r="F15" s="21">
        <f t="shared" si="2"/>
        <v>0</v>
      </c>
      <c r="G15" s="21">
        <f>F15-Baseline!F15</f>
        <v>819.39636087308054</v>
      </c>
      <c r="I15" s="469"/>
      <c r="J15" s="470"/>
      <c r="K15" s="470"/>
      <c r="L15" s="470"/>
      <c r="M15" s="470"/>
      <c r="N15" s="471"/>
      <c r="P15" s="469"/>
      <c r="Q15" s="470"/>
      <c r="R15" s="470"/>
      <c r="S15" s="470"/>
      <c r="T15" s="470"/>
      <c r="U15" s="471"/>
    </row>
    <row r="16" spans="1:21" outlineLevel="1">
      <c r="A16" s="58">
        <v>2050</v>
      </c>
      <c r="B16" s="21">
        <f t="shared" si="0"/>
        <v>0</v>
      </c>
      <c r="C16" s="21">
        <f>B16-Baseline!B16</f>
        <v>781.61478429724991</v>
      </c>
      <c r="D16" s="21">
        <f t="shared" si="1"/>
        <v>0</v>
      </c>
      <c r="E16" s="21">
        <f>D16-Baseline!D16</f>
        <v>550.78102968243411</v>
      </c>
      <c r="F16" s="21">
        <f t="shared" si="2"/>
        <v>0</v>
      </c>
      <c r="G16" s="21">
        <f>F16-Baseline!F16</f>
        <v>1012.4083180615494</v>
      </c>
      <c r="I16" s="469"/>
      <c r="J16" s="470"/>
      <c r="K16" s="470"/>
      <c r="L16" s="470"/>
      <c r="M16" s="470"/>
      <c r="N16" s="471"/>
      <c r="P16" s="469"/>
      <c r="Q16" s="470"/>
      <c r="R16" s="470"/>
      <c r="S16" s="470"/>
      <c r="T16" s="470"/>
      <c r="U16" s="471"/>
    </row>
    <row r="17" spans="1:21" outlineLevel="1">
      <c r="A17" s="58">
        <v>2060</v>
      </c>
      <c r="B17" s="21">
        <f t="shared" si="0"/>
        <v>0</v>
      </c>
      <c r="C17" s="21">
        <f>B17-Baseline!B17</f>
        <v>1061.0831580976005</v>
      </c>
      <c r="D17" s="21">
        <f t="shared" si="1"/>
        <v>0</v>
      </c>
      <c r="E17" s="21">
        <f>D17-Baseline!D17</f>
        <v>744.96702698939589</v>
      </c>
      <c r="F17" s="21">
        <f t="shared" si="2"/>
        <v>0</v>
      </c>
      <c r="G17" s="21">
        <f>F17-Baseline!F17</f>
        <v>1376.3682472052028</v>
      </c>
      <c r="I17" s="469"/>
      <c r="J17" s="470"/>
      <c r="K17" s="470"/>
      <c r="L17" s="470"/>
      <c r="M17" s="470"/>
      <c r="N17" s="471"/>
      <c r="P17" s="469"/>
      <c r="Q17" s="470"/>
      <c r="R17" s="470"/>
      <c r="S17" s="470"/>
      <c r="T17" s="470"/>
      <c r="U17" s="471"/>
    </row>
    <row r="18" spans="1:21" outlineLevel="1">
      <c r="A18" s="58">
        <v>2070</v>
      </c>
      <c r="B18" s="21">
        <f t="shared" si="0"/>
        <v>0</v>
      </c>
      <c r="C18" s="21">
        <f>B18-Baseline!B18</f>
        <v>1329.0399669661128</v>
      </c>
      <c r="D18" s="21">
        <f t="shared" si="1"/>
        <v>0</v>
      </c>
      <c r="E18" s="21">
        <f>D18-Baseline!D18</f>
        <v>931.18144052458081</v>
      </c>
      <c r="F18" s="21">
        <f t="shared" si="2"/>
        <v>0</v>
      </c>
      <c r="G18" s="21">
        <f>F18-Baseline!F18</f>
        <v>1724.6644591157765</v>
      </c>
      <c r="I18" s="472"/>
      <c r="J18" s="473"/>
      <c r="K18" s="473"/>
      <c r="L18" s="473"/>
      <c r="M18" s="473"/>
      <c r="N18" s="474"/>
      <c r="P18" s="472"/>
      <c r="Q18" s="473"/>
      <c r="R18" s="473"/>
      <c r="S18" s="473"/>
      <c r="T18" s="473"/>
      <c r="U18" s="474"/>
    </row>
    <row r="19" spans="1:21" ht="14" outlineLevel="1" thickBot="1">
      <c r="A19" s="430"/>
      <c r="B19" s="430"/>
      <c r="I19" s="250"/>
      <c r="J19" s="251"/>
      <c r="K19" s="251"/>
      <c r="L19" s="251"/>
      <c r="M19" s="251"/>
      <c r="N19" s="251"/>
      <c r="P19" s="249"/>
      <c r="Q19" s="249"/>
      <c r="R19" s="249"/>
      <c r="S19" s="249"/>
      <c r="T19" s="249"/>
      <c r="U19" s="232"/>
    </row>
    <row r="20" spans="1:21" ht="26.25" customHeight="1" outlineLevel="1">
      <c r="A20" s="54" t="s">
        <v>367</v>
      </c>
      <c r="B20" s="55">
        <f>Baseline!B20</f>
        <v>1</v>
      </c>
      <c r="E20" s="154"/>
      <c r="I20" s="464" t="s">
        <v>368</v>
      </c>
      <c r="J20" s="465"/>
      <c r="K20" s="465"/>
      <c r="L20" s="465"/>
      <c r="M20" s="465"/>
      <c r="N20" s="466"/>
      <c r="P20" s="464" t="s">
        <v>369</v>
      </c>
      <c r="Q20" s="465"/>
      <c r="R20" s="465"/>
      <c r="S20" s="465"/>
      <c r="T20" s="465"/>
      <c r="U20" s="466"/>
    </row>
    <row r="21" spans="1:21" ht="12.75" customHeight="1" outlineLevel="1">
      <c r="A21" s="154"/>
      <c r="B21" s="155"/>
      <c r="I21" s="482"/>
      <c r="J21" s="467"/>
      <c r="K21" s="467"/>
      <c r="L21" s="467"/>
      <c r="M21" s="467"/>
      <c r="N21" s="468"/>
      <c r="P21" s="482"/>
      <c r="Q21" s="467"/>
      <c r="R21" s="467"/>
      <c r="S21" s="467"/>
      <c r="T21" s="467"/>
      <c r="U21" s="468"/>
    </row>
    <row r="22" spans="1:21" ht="12.75" customHeight="1" outlineLevel="1">
      <c r="A22" s="154"/>
      <c r="B22" s="155"/>
      <c r="I22" s="469"/>
      <c r="J22" s="470"/>
      <c r="K22" s="470"/>
      <c r="L22" s="470"/>
      <c r="M22" s="470"/>
      <c r="N22" s="471"/>
      <c r="P22" s="469"/>
      <c r="Q22" s="470"/>
      <c r="R22" s="470"/>
      <c r="S22" s="470"/>
      <c r="T22" s="470"/>
      <c r="U22" s="471"/>
    </row>
    <row r="23" spans="1:21" outlineLevel="1">
      <c r="A23" s="154"/>
      <c r="B23" s="412" t="s">
        <v>371</v>
      </c>
      <c r="C23" s="413"/>
      <c r="D23" s="413"/>
      <c r="E23" s="413"/>
      <c r="F23" s="413"/>
      <c r="G23" s="414"/>
      <c r="I23" s="469"/>
      <c r="J23" s="470"/>
      <c r="K23" s="470"/>
      <c r="L23" s="470"/>
      <c r="M23" s="470"/>
      <c r="N23" s="471"/>
      <c r="P23" s="469"/>
      <c r="Q23" s="470"/>
      <c r="R23" s="470"/>
      <c r="S23" s="470"/>
      <c r="T23" s="470"/>
      <c r="U23" s="471"/>
    </row>
    <row r="24" spans="1:21" outlineLevel="1">
      <c r="B24" s="17">
        <v>2027</v>
      </c>
      <c r="C24" s="17">
        <v>2028</v>
      </c>
      <c r="D24" s="17">
        <v>2029</v>
      </c>
      <c r="E24" s="17">
        <v>2030</v>
      </c>
      <c r="F24" s="17">
        <v>2031</v>
      </c>
      <c r="G24" s="17" t="s">
        <v>372</v>
      </c>
      <c r="I24" s="469"/>
      <c r="J24" s="470"/>
      <c r="K24" s="470"/>
      <c r="L24" s="470"/>
      <c r="M24" s="470"/>
      <c r="N24" s="471"/>
      <c r="P24" s="469"/>
      <c r="Q24" s="470"/>
      <c r="R24" s="470"/>
      <c r="S24" s="470"/>
      <c r="T24" s="470"/>
      <c r="U24" s="471"/>
    </row>
    <row r="25" spans="1:21" ht="14" outlineLevel="1" thickBot="1">
      <c r="B25" s="30" t="s">
        <v>373</v>
      </c>
      <c r="C25" s="30" t="s">
        <v>373</v>
      </c>
      <c r="D25" s="30" t="s">
        <v>373</v>
      </c>
      <c r="E25" s="30" t="s">
        <v>373</v>
      </c>
      <c r="F25" s="30" t="s">
        <v>373</v>
      </c>
      <c r="G25" s="30" t="s">
        <v>373</v>
      </c>
      <c r="I25" s="469"/>
      <c r="J25" s="470"/>
      <c r="K25" s="470"/>
      <c r="L25" s="470"/>
      <c r="M25" s="470"/>
      <c r="N25" s="471"/>
      <c r="P25" s="469"/>
      <c r="Q25" s="470"/>
      <c r="R25" s="470"/>
      <c r="S25" s="470"/>
      <c r="T25" s="470"/>
      <c r="U25" s="471"/>
    </row>
    <row r="26" spans="1:21" outlineLevel="1">
      <c r="A26" s="54" t="s">
        <v>374</v>
      </c>
      <c r="B26" s="21">
        <f>E64</f>
        <v>0</v>
      </c>
      <c r="C26" s="21">
        <f>F64</f>
        <v>0</v>
      </c>
      <c r="D26" s="21">
        <f>G64</f>
        <v>0</v>
      </c>
      <c r="E26" s="21">
        <f>H64</f>
        <v>0</v>
      </c>
      <c r="F26" s="21">
        <f>I64</f>
        <v>0</v>
      </c>
      <c r="G26" s="21">
        <f>SUM(J64:BB64)</f>
        <v>0</v>
      </c>
      <c r="I26" s="469"/>
      <c r="J26" s="470"/>
      <c r="K26" s="470"/>
      <c r="L26" s="470"/>
      <c r="M26" s="470"/>
      <c r="N26" s="471"/>
      <c r="P26" s="469"/>
      <c r="Q26" s="470"/>
      <c r="R26" s="470"/>
      <c r="S26" s="470"/>
      <c r="T26" s="470"/>
      <c r="U26" s="471"/>
    </row>
    <row r="27" spans="1:21" outlineLevel="1">
      <c r="A27" s="54" t="s">
        <v>375</v>
      </c>
      <c r="B27" s="21">
        <f>E71+E77</f>
        <v>0</v>
      </c>
      <c r="C27" s="21">
        <f>F71+F77</f>
        <v>0</v>
      </c>
      <c r="D27" s="21">
        <f>G71+G77</f>
        <v>0</v>
      </c>
      <c r="E27" s="21">
        <f>H71+H77</f>
        <v>0</v>
      </c>
      <c r="F27" s="21">
        <f>I71+I77</f>
        <v>0</v>
      </c>
      <c r="G27" s="21">
        <f>SUM(J71:BB71)+SUM(J77:BB77)</f>
        <v>0</v>
      </c>
      <c r="I27" s="469"/>
      <c r="J27" s="470"/>
      <c r="K27" s="470"/>
      <c r="L27" s="470"/>
      <c r="M27" s="470"/>
      <c r="N27" s="471"/>
      <c r="P27" s="469"/>
      <c r="Q27" s="470"/>
      <c r="R27" s="470"/>
      <c r="S27" s="470"/>
      <c r="T27" s="470"/>
      <c r="U27" s="471"/>
    </row>
    <row r="28" spans="1:21" outlineLevel="1">
      <c r="A28" s="154"/>
      <c r="B28" s="248"/>
      <c r="C28" s="248"/>
      <c r="D28" s="248"/>
      <c r="E28" s="248"/>
      <c r="F28" s="248"/>
      <c r="G28" s="248"/>
      <c r="I28" s="469"/>
      <c r="J28" s="470"/>
      <c r="K28" s="470"/>
      <c r="L28" s="470"/>
      <c r="M28" s="470"/>
      <c r="N28" s="471"/>
      <c r="P28" s="469"/>
      <c r="Q28" s="470"/>
      <c r="R28" s="470"/>
      <c r="S28" s="470"/>
      <c r="T28" s="470"/>
      <c r="U28" s="471"/>
    </row>
    <row r="29" spans="1:21" ht="14" outlineLevel="1" thickBot="1">
      <c r="A29" s="154"/>
      <c r="B29" s="248"/>
      <c r="C29" s="248"/>
      <c r="D29" s="248"/>
      <c r="E29" s="248"/>
      <c r="F29" s="248"/>
      <c r="G29" s="248"/>
      <c r="I29" s="469"/>
      <c r="J29" s="470"/>
      <c r="K29" s="470"/>
      <c r="L29" s="470"/>
      <c r="M29" s="470"/>
      <c r="N29" s="471"/>
      <c r="P29" s="469"/>
      <c r="Q29" s="470"/>
      <c r="R29" s="470"/>
      <c r="S29" s="470"/>
      <c r="T29" s="470"/>
      <c r="U29" s="471"/>
    </row>
    <row r="30" spans="1:21" ht="14" outlineLevel="1" thickBot="1">
      <c r="A30" s="308"/>
      <c r="B30" s="309" t="s">
        <v>376</v>
      </c>
      <c r="C30" s="310" t="s">
        <v>377</v>
      </c>
      <c r="D30" s="416" t="s">
        <v>330</v>
      </c>
      <c r="E30" s="417"/>
      <c r="F30" s="417"/>
      <c r="G30" s="418"/>
      <c r="I30" s="469"/>
      <c r="J30" s="470"/>
      <c r="K30" s="470"/>
      <c r="L30" s="470"/>
      <c r="M30" s="470"/>
      <c r="N30" s="471"/>
      <c r="P30" s="469"/>
      <c r="Q30" s="470"/>
      <c r="R30" s="470"/>
      <c r="S30" s="470"/>
      <c r="T30" s="470"/>
      <c r="U30" s="471"/>
    </row>
    <row r="31" spans="1:21" outlineLevel="1">
      <c r="A31" s="436" t="s">
        <v>378</v>
      </c>
      <c r="B31" s="311"/>
      <c r="C31" s="307"/>
      <c r="D31" s="438"/>
      <c r="E31" s="438"/>
      <c r="F31" s="438"/>
      <c r="G31" s="439"/>
      <c r="I31" s="469"/>
      <c r="J31" s="470"/>
      <c r="K31" s="470"/>
      <c r="L31" s="470"/>
      <c r="M31" s="470"/>
      <c r="N31" s="471"/>
      <c r="P31" s="469"/>
      <c r="Q31" s="470"/>
      <c r="R31" s="470"/>
      <c r="S31" s="470"/>
      <c r="T31" s="470"/>
      <c r="U31" s="471"/>
    </row>
    <row r="32" spans="1:21" outlineLevel="1">
      <c r="A32" s="436"/>
      <c r="B32" s="312"/>
      <c r="C32" s="252"/>
      <c r="D32" s="421"/>
      <c r="E32" s="421"/>
      <c r="F32" s="421"/>
      <c r="G32" s="422"/>
      <c r="I32" s="469"/>
      <c r="J32" s="470"/>
      <c r="K32" s="470"/>
      <c r="L32" s="470"/>
      <c r="M32" s="470"/>
      <c r="N32" s="471"/>
      <c r="P32" s="469"/>
      <c r="Q32" s="470"/>
      <c r="R32" s="470"/>
      <c r="S32" s="470"/>
      <c r="T32" s="470"/>
      <c r="U32" s="471"/>
    </row>
    <row r="33" spans="1:21" outlineLevel="1">
      <c r="A33" s="436"/>
      <c r="B33" s="312"/>
      <c r="C33" s="252"/>
      <c r="D33" s="421"/>
      <c r="E33" s="421"/>
      <c r="F33" s="421"/>
      <c r="G33" s="422"/>
      <c r="I33" s="469"/>
      <c r="J33" s="470"/>
      <c r="K33" s="470"/>
      <c r="L33" s="470"/>
      <c r="M33" s="470"/>
      <c r="N33" s="471"/>
      <c r="P33" s="469"/>
      <c r="Q33" s="470"/>
      <c r="R33" s="470"/>
      <c r="S33" s="470"/>
      <c r="T33" s="470"/>
      <c r="U33" s="471"/>
    </row>
    <row r="34" spans="1:21" outlineLevel="1">
      <c r="A34" s="436"/>
      <c r="B34" s="312"/>
      <c r="C34" s="252"/>
      <c r="D34" s="421"/>
      <c r="E34" s="421"/>
      <c r="F34" s="421"/>
      <c r="G34" s="422"/>
      <c r="I34" s="469"/>
      <c r="J34" s="470"/>
      <c r="K34" s="470"/>
      <c r="L34" s="470"/>
      <c r="M34" s="470"/>
      <c r="N34" s="471"/>
      <c r="P34" s="469"/>
      <c r="Q34" s="470"/>
      <c r="R34" s="470"/>
      <c r="S34" s="470"/>
      <c r="T34" s="470"/>
      <c r="U34" s="471"/>
    </row>
    <row r="35" spans="1:21" outlineLevel="1">
      <c r="A35" s="436"/>
      <c r="B35" s="312"/>
      <c r="C35" s="252"/>
      <c r="D35" s="421"/>
      <c r="E35" s="421"/>
      <c r="F35" s="421"/>
      <c r="G35" s="422"/>
      <c r="I35" s="469"/>
      <c r="J35" s="470"/>
      <c r="K35" s="470"/>
      <c r="L35" s="470"/>
      <c r="M35" s="470"/>
      <c r="N35" s="471"/>
      <c r="P35" s="469"/>
      <c r="Q35" s="470"/>
      <c r="R35" s="470"/>
      <c r="S35" s="470"/>
      <c r="T35" s="470"/>
      <c r="U35" s="471"/>
    </row>
    <row r="36" spans="1:21" outlineLevel="1">
      <c r="A36" s="436"/>
      <c r="B36" s="312"/>
      <c r="C36" s="252"/>
      <c r="D36" s="421"/>
      <c r="E36" s="421"/>
      <c r="F36" s="421"/>
      <c r="G36" s="422"/>
      <c r="I36" s="469"/>
      <c r="J36" s="470"/>
      <c r="K36" s="470"/>
      <c r="L36" s="470"/>
      <c r="M36" s="470"/>
      <c r="N36" s="471"/>
      <c r="P36" s="469"/>
      <c r="Q36" s="470"/>
      <c r="R36" s="470"/>
      <c r="S36" s="470"/>
      <c r="T36" s="470"/>
      <c r="U36" s="471"/>
    </row>
    <row r="37" spans="1:21" outlineLevel="1">
      <c r="A37" s="436"/>
      <c r="B37" s="312"/>
      <c r="C37" s="252"/>
      <c r="D37" s="421"/>
      <c r="E37" s="421"/>
      <c r="F37" s="421"/>
      <c r="G37" s="422"/>
      <c r="I37" s="469"/>
      <c r="J37" s="470"/>
      <c r="K37" s="470"/>
      <c r="L37" s="470"/>
      <c r="M37" s="470"/>
      <c r="N37" s="471"/>
      <c r="P37" s="469"/>
      <c r="Q37" s="470"/>
      <c r="R37" s="470"/>
      <c r="S37" s="470"/>
      <c r="T37" s="470"/>
      <c r="U37" s="471"/>
    </row>
    <row r="38" spans="1:21" outlineLevel="1">
      <c r="A38" s="436"/>
      <c r="B38" s="312"/>
      <c r="C38" s="252"/>
      <c r="D38" s="421"/>
      <c r="E38" s="421"/>
      <c r="F38" s="421"/>
      <c r="G38" s="422"/>
      <c r="I38" s="469"/>
      <c r="J38" s="470"/>
      <c r="K38" s="470"/>
      <c r="L38" s="470"/>
      <c r="M38" s="470"/>
      <c r="N38" s="471"/>
      <c r="P38" s="469"/>
      <c r="Q38" s="470"/>
      <c r="R38" s="470"/>
      <c r="S38" s="470"/>
      <c r="T38" s="470"/>
      <c r="U38" s="471"/>
    </row>
    <row r="39" spans="1:21" outlineLevel="1">
      <c r="A39" s="436"/>
      <c r="B39" s="312"/>
      <c r="C39" s="252"/>
      <c r="D39" s="421"/>
      <c r="E39" s="421"/>
      <c r="F39" s="421"/>
      <c r="G39" s="422"/>
      <c r="I39" s="469"/>
      <c r="J39" s="470"/>
      <c r="K39" s="470"/>
      <c r="L39" s="470"/>
      <c r="M39" s="470"/>
      <c r="N39" s="471"/>
      <c r="P39" s="469"/>
      <c r="Q39" s="470"/>
      <c r="R39" s="470"/>
      <c r="S39" s="470"/>
      <c r="T39" s="470"/>
      <c r="U39" s="471"/>
    </row>
    <row r="40" spans="1:21" ht="14" outlineLevel="1" thickBot="1">
      <c r="A40" s="437"/>
      <c r="B40" s="313"/>
      <c r="C40" s="314"/>
      <c r="D40" s="419"/>
      <c r="E40" s="419"/>
      <c r="F40" s="419"/>
      <c r="G40" s="420"/>
      <c r="I40" s="469"/>
      <c r="J40" s="470"/>
      <c r="K40" s="470"/>
      <c r="L40" s="470"/>
      <c r="M40" s="470"/>
      <c r="N40" s="471"/>
      <c r="P40" s="469"/>
      <c r="Q40" s="470"/>
      <c r="R40" s="470"/>
      <c r="S40" s="470"/>
      <c r="T40" s="470"/>
      <c r="U40" s="471"/>
    </row>
    <row r="41" spans="1:21" outlineLevel="1">
      <c r="A41" s="154"/>
      <c r="B41" s="248"/>
      <c r="C41" s="248"/>
      <c r="D41" s="248"/>
      <c r="E41" s="248"/>
      <c r="F41" s="248"/>
      <c r="G41" s="248"/>
      <c r="I41" s="469"/>
      <c r="J41" s="470"/>
      <c r="K41" s="470"/>
      <c r="L41" s="470"/>
      <c r="M41" s="470"/>
      <c r="N41" s="471"/>
      <c r="P41" s="469"/>
      <c r="Q41" s="470"/>
      <c r="R41" s="470"/>
      <c r="S41" s="470"/>
      <c r="T41" s="470"/>
      <c r="U41" s="471"/>
    </row>
    <row r="42" spans="1:21" outlineLevel="1">
      <c r="A42" s="154"/>
      <c r="B42" s="248"/>
      <c r="C42" s="248"/>
      <c r="D42" s="248"/>
      <c r="E42" s="248"/>
      <c r="F42" s="248"/>
      <c r="G42" s="248"/>
      <c r="I42" s="469"/>
      <c r="J42" s="470"/>
      <c r="K42" s="470"/>
      <c r="L42" s="470"/>
      <c r="M42" s="470"/>
      <c r="N42" s="471"/>
      <c r="P42" s="469"/>
      <c r="Q42" s="470"/>
      <c r="R42" s="470"/>
      <c r="S42" s="470"/>
      <c r="T42" s="470"/>
      <c r="U42" s="471"/>
    </row>
    <row r="43" spans="1:21" outlineLevel="1">
      <c r="A43" s="154"/>
      <c r="B43" s="248"/>
      <c r="C43" s="248"/>
      <c r="D43" s="248"/>
      <c r="E43" s="248"/>
      <c r="F43" s="248"/>
      <c r="G43" s="248"/>
      <c r="I43" s="469"/>
      <c r="J43" s="470"/>
      <c r="K43" s="470"/>
      <c r="L43" s="470"/>
      <c r="M43" s="470"/>
      <c r="N43" s="471"/>
      <c r="P43" s="469"/>
      <c r="Q43" s="470"/>
      <c r="R43" s="470"/>
      <c r="S43" s="470"/>
      <c r="T43" s="470"/>
      <c r="U43" s="471"/>
    </row>
    <row r="44" spans="1:21" outlineLevel="1">
      <c r="A44" s="154"/>
      <c r="B44" s="248"/>
      <c r="C44" s="248"/>
      <c r="D44" s="248"/>
      <c r="E44" s="248"/>
      <c r="F44" s="248"/>
      <c r="G44" s="248"/>
      <c r="I44" s="469"/>
      <c r="J44" s="470"/>
      <c r="K44" s="470"/>
      <c r="L44" s="470"/>
      <c r="M44" s="470"/>
      <c r="N44" s="471"/>
      <c r="P44" s="469"/>
      <c r="Q44" s="470"/>
      <c r="R44" s="470"/>
      <c r="S44" s="470"/>
      <c r="T44" s="470"/>
      <c r="U44" s="471"/>
    </row>
    <row r="45" spans="1:21" outlineLevel="1">
      <c r="A45" s="154"/>
      <c r="B45" s="248"/>
      <c r="C45" s="248"/>
      <c r="D45" s="248"/>
      <c r="E45" s="248"/>
      <c r="F45" s="248"/>
      <c r="G45" s="248"/>
      <c r="I45" s="472"/>
      <c r="J45" s="473"/>
      <c r="K45" s="473"/>
      <c r="L45" s="473"/>
      <c r="M45" s="473"/>
      <c r="N45" s="474"/>
      <c r="P45" s="472"/>
      <c r="Q45" s="473"/>
      <c r="R45" s="473"/>
      <c r="S45" s="473"/>
      <c r="T45" s="473"/>
      <c r="U45" s="474"/>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3" t="s">
        <v>277</v>
      </c>
      <c r="F51" s="411"/>
      <c r="G51" s="411"/>
      <c r="H51" s="411"/>
      <c r="I51" s="411"/>
      <c r="J51" s="411" t="s">
        <v>278</v>
      </c>
      <c r="K51" s="411"/>
      <c r="L51" s="411"/>
      <c r="M51" s="411"/>
      <c r="N51" s="411"/>
      <c r="O51" s="411" t="s">
        <v>279</v>
      </c>
      <c r="P51" s="411"/>
      <c r="Q51" s="411"/>
      <c r="R51" s="411"/>
      <c r="S51" s="411"/>
      <c r="T51" s="411" t="s">
        <v>280</v>
      </c>
      <c r="U51" s="411"/>
      <c r="V51" s="411"/>
      <c r="W51" s="411"/>
      <c r="X51" s="411"/>
      <c r="Y51" s="411" t="s">
        <v>383</v>
      </c>
      <c r="Z51" s="411"/>
      <c r="AA51" s="411"/>
      <c r="AB51" s="411"/>
      <c r="AC51" s="411"/>
      <c r="AD51" s="411" t="s">
        <v>384</v>
      </c>
      <c r="AE51" s="411"/>
      <c r="AF51" s="411"/>
      <c r="AG51" s="411"/>
      <c r="AH51" s="411"/>
      <c r="AI51" s="411" t="s">
        <v>385</v>
      </c>
      <c r="AJ51" s="411"/>
      <c r="AK51" s="411"/>
      <c r="AL51" s="411"/>
      <c r="AM51" s="411"/>
      <c r="AN51" s="411" t="s">
        <v>386</v>
      </c>
      <c r="AO51" s="411"/>
      <c r="AP51" s="411"/>
      <c r="AQ51" s="411"/>
      <c r="AR51" s="411"/>
      <c r="AS51" s="411" t="s">
        <v>387</v>
      </c>
      <c r="AT51" s="411"/>
      <c r="AU51" s="411"/>
      <c r="AV51" s="411"/>
      <c r="AW51" s="411"/>
      <c r="AX51" s="411" t="s">
        <v>388</v>
      </c>
      <c r="AY51" s="411"/>
      <c r="AZ51" s="411"/>
      <c r="BA51" s="411"/>
      <c r="BB51" s="41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1"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2"/>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2"/>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2"/>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2"/>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2"/>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2"/>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2"/>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2"/>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2"/>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3"/>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4"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5"/>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5"/>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5"/>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5"/>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6"/>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4"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5"/>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6"/>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7" t="s">
        <v>472</v>
      </c>
      <c r="B143" s="135" t="s">
        <v>289</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8"/>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8"/>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8"/>
      <c r="B146" s="135" t="s">
        <v>292</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8"/>
      <c r="B147" s="135" t="s">
        <v>292</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8"/>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8"/>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8"/>
      <c r="B150" s="135" t="s">
        <v>295</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8"/>
      <c r="B151" s="135" t="s">
        <v>295</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8"/>
      <c r="B152" s="135" t="s">
        <v>295</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8"/>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9"/>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7" t="s">
        <v>479</v>
      </c>
      <c r="B158" s="135" t="s">
        <v>289</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8"/>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8"/>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8"/>
      <c r="B161" s="135" t="s">
        <v>292</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8"/>
      <c r="B162" s="135" t="s">
        <v>292</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8"/>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8"/>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8"/>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8"/>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8"/>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8"/>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9"/>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7" t="s">
        <v>484</v>
      </c>
      <c r="B172" s="135" t="s">
        <v>289</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8"/>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9"/>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7" t="s">
        <v>485</v>
      </c>
      <c r="B176" s="135" t="s">
        <v>289</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8"/>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9"/>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4"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5"/>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7"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8"/>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8"/>
      <c r="B192" s="150" t="s">
        <v>564</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8"/>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8"/>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8"/>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8"/>
      <c r="B196" s="150" t="s">
        <v>292</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8"/>
      <c r="B197" s="150" t="s">
        <v>295</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9"/>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7"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8"/>
      <c r="B201" s="150" t="s">
        <v>501</v>
      </c>
      <c r="C201" s="19"/>
      <c r="D201" s="135" t="s">
        <v>391</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9"/>
      <c r="B202" s="150" t="s">
        <v>502</v>
      </c>
      <c r="C202" s="19"/>
      <c r="D202" s="135" t="s">
        <v>391</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7"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8"/>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9"/>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493</v>
      </c>
      <c r="B210" s="150" t="s">
        <v>566</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564</v>
      </c>
      <c r="C212" s="19"/>
      <c r="D212" s="135" t="s">
        <v>391</v>
      </c>
      <c r="E212" s="21">
        <f>E192-Baseline!E192</f>
        <v>3.5076575656736999</v>
      </c>
      <c r="F212" s="21">
        <f>F77*F186-Baseline!F77*Baseline!F186</f>
        <v>3.4281684152957497</v>
      </c>
      <c r="G212" s="21">
        <f>G77*G186-Baseline!G77*Baseline!G186</f>
        <v>3.3506095888096232</v>
      </c>
      <c r="H212" s="21">
        <f>H77*H186-Baseline!H77*Baseline!H186</f>
        <v>3.2749343835980045</v>
      </c>
      <c r="I212" s="21">
        <f>I77*I186-Baseline!I77*Baseline!I186</f>
        <v>3.2010972326007399</v>
      </c>
      <c r="J212" s="21">
        <f>J77*J186-Baseline!J77*Baseline!J186</f>
        <v>3.1290536733920389</v>
      </c>
      <c r="K212" s="21">
        <f>K77*K186-Baseline!K77*Baseline!K186</f>
        <v>3.0587603218219721</v>
      </c>
      <c r="L212" s="21">
        <f>L77*L186-Baseline!L77*Baseline!L186</f>
        <v>2.990174846985135</v>
      </c>
      <c r="M212" s="21">
        <f>M77*M186-Baseline!M77*Baseline!M186</f>
        <v>2.9232559450329472</v>
      </c>
      <c r="N212" s="21">
        <f>N77*N186-Baseline!N77*Baseline!N186</f>
        <v>2.8579633127470965</v>
      </c>
      <c r="O212" s="21">
        <f>O77*O186-Baseline!O77*Baseline!O186</f>
        <v>2.7942576258547178</v>
      </c>
      <c r="P212" s="21">
        <f>P77*P186-Baseline!P77*Baseline!P186</f>
        <v>2.7321005133930187</v>
      </c>
      <c r="Q212" s="21">
        <f>Q77*Q186-Baseline!Q77*Baseline!Q186</f>
        <v>2.6714545340787743</v>
      </c>
      <c r="R212" s="21">
        <f>R77*R186-Baseline!R77*Baseline!R186</f>
        <v>2.6122831558001387</v>
      </c>
      <c r="S212" s="21">
        <f>S77*S186-Baseline!S77*Baseline!S186</f>
        <v>2.5545507320382335</v>
      </c>
      <c r="T212" s="21">
        <f>T77*T186-Baseline!T77*Baseline!T186</f>
        <v>2.4982224795850909</v>
      </c>
      <c r="U212" s="21">
        <f>U77*U186-Baseline!U77*Baseline!U186</f>
        <v>2.4432644595510133</v>
      </c>
      <c r="V212" s="21">
        <f>V77*V186-Baseline!V77*Baseline!V186</f>
        <v>2.389643555136638</v>
      </c>
      <c r="W212" s="21">
        <f>W77*W186-Baseline!W77*Baseline!W186</f>
        <v>2.3373274530488648</v>
      </c>
      <c r="X212" s="21">
        <f>X77*X186-Baseline!X77*Baseline!X186</f>
        <v>2.2862846227490019</v>
      </c>
      <c r="Y212" s="21">
        <f>Y77*Y186-Baseline!Y77*Baseline!Y186</f>
        <v>2.2364842974995711</v>
      </c>
      <c r="Z212" s="21">
        <f>Z77*Z186-Baseline!Z77*Baseline!Z186</f>
        <v>2.1878964572633861</v>
      </c>
      <c r="AA212" s="21">
        <f>AA77*AA186-Baseline!AA77*Baseline!AA186</f>
        <v>2.1404918081638398</v>
      </c>
      <c r="AB212" s="21">
        <f>AB77*AB186-Baseline!AB77*Baseline!AB186</f>
        <v>2.0942417675395646</v>
      </c>
      <c r="AC212" s="21">
        <f>AC77*AC186-Baseline!AC77*Baseline!AC186</f>
        <v>2.0491184445205737</v>
      </c>
      <c r="AD212" s="21">
        <f>AD77*AD186-Baseline!AD77*Baseline!AD186</f>
        <v>2.0050946241921714</v>
      </c>
      <c r="AE212" s="21">
        <f>AE77*AE186-Baseline!AE77*Baseline!AE186</f>
        <v>1.9621437506287291</v>
      </c>
      <c r="AF212" s="21">
        <f>AF77*AF186-Baseline!AF77*Baseline!AF186</f>
        <v>1.9202399117846292</v>
      </c>
      <c r="AG212" s="21">
        <f>AG77*AG186-Baseline!AG77*Baseline!AG186</f>
        <v>1.8793578230179375</v>
      </c>
      <c r="AH212" s="21">
        <f>AH77*AH186-Baseline!AH77*Baseline!AH186</f>
        <v>1.8394728121098434</v>
      </c>
      <c r="AI212" s="21">
        <f>AI77*AI186-Baseline!AI77*Baseline!AI186</f>
        <v>1.8005608047078274</v>
      </c>
      <c r="AJ212" s="21">
        <f>AJ77*AJ186-Baseline!AJ77*Baseline!AJ186</f>
        <v>1.771154611586631</v>
      </c>
      <c r="AK212" s="21">
        <f>AK77*AK186-Baseline!AK77*Baseline!AK186</f>
        <v>1.7423560986235735</v>
      </c>
      <c r="AL212" s="21">
        <f>AL77*AL186-Baseline!AL77*Baseline!AL186</f>
        <v>1.7141537054705251</v>
      </c>
      <c r="AM212" s="21">
        <f>AM77*AM186-Baseline!AM77*Baseline!AM186</f>
        <v>1.6865360992113851</v>
      </c>
      <c r="AN212" s="21">
        <f>AN77*AN186-Baseline!AN77*Baseline!AN186</f>
        <v>1.6594921701629344</v>
      </c>
      <c r="AO212" s="21">
        <f>AO77*AO186-Baseline!AO77*Baseline!AO186</f>
        <v>1.6330110265948903</v>
      </c>
      <c r="AP212" s="21">
        <f>AP77*AP186-Baseline!AP77*Baseline!AP186</f>
        <v>1.6070819916319043</v>
      </c>
      <c r="AQ212" s="21">
        <f>AQ77*AQ186-Baseline!AQ77*Baseline!AQ186</f>
        <v>1.5816945981049313</v>
      </c>
      <c r="AR212" s="21">
        <f>AR77*AR186-Baseline!AR77*Baseline!AR186</f>
        <v>1.5568385850310134</v>
      </c>
      <c r="AS212" s="21">
        <f>AS77*AS186-Baseline!AS77*Baseline!AS186</f>
        <v>1.5325038936122546</v>
      </c>
      <c r="AT212" s="21">
        <f>AT77*AT186-Baseline!AT77*Baseline!AT186</f>
        <v>1.5086806624534119</v>
      </c>
      <c r="AU212" s="21">
        <f>AU77*AU186-Baseline!AU77*Baseline!AU186</f>
        <v>1.4853592251584375</v>
      </c>
      <c r="AV212" s="21">
        <f>AV77*AV186-Baseline!AV77*Baseline!AV186</f>
        <v>1.4625301052764168</v>
      </c>
      <c r="AW212" s="21">
        <f>AW77*AW186-Baseline!AW77*Baseline!AW186</f>
        <v>1.4401840126479695</v>
      </c>
      <c r="AX212" s="21">
        <f>AX77*AX186-Baseline!AX77*Baseline!AX186</f>
        <v>1.4183118408849908</v>
      </c>
      <c r="AY212" s="21">
        <f>AY77*AY186-Baseline!AY77*Baseline!AY186</f>
        <v>1.3969046625789516</v>
      </c>
      <c r="AZ212" s="21">
        <f>AZ77*AZ186-Baseline!AZ77*Baseline!AZ186</f>
        <v>1.3759537262397479</v>
      </c>
      <c r="BA212" s="21">
        <f>BA77*BA186-Baseline!BA77*Baseline!BA186</f>
        <v>1.3554504532138176</v>
      </c>
      <c r="BB212" s="21">
        <f>BB77*BB186-Baseline!BB77*Baseline!BB186</f>
        <v>1.3352527022390714</v>
      </c>
    </row>
    <row r="213" spans="1:54" outlineLevel="2">
      <c r="A213" s="478"/>
      <c r="B213" s="150" t="s">
        <v>496</v>
      </c>
      <c r="C213" s="19"/>
      <c r="D213" s="135" t="s">
        <v>391</v>
      </c>
      <c r="E213" s="21">
        <f>E193-Baseline!E193</f>
        <v>20.914748955515304</v>
      </c>
      <c r="F213" s="21">
        <f>F193-Baseline!F193</f>
        <v>20.804502249410884</v>
      </c>
      <c r="G213" s="21">
        <f>G193-Baseline!G193</f>
        <v>20.618210641089316</v>
      </c>
      <c r="H213" s="21">
        <f>H193-Baseline!H193</f>
        <v>20.430504009645599</v>
      </c>
      <c r="I213" s="21">
        <f>I193-Baseline!I193</f>
        <v>20.309498591658485</v>
      </c>
      <c r="J213" s="21">
        <f>J193-Baseline!J193</f>
        <v>20.184395328791844</v>
      </c>
      <c r="K213" s="21">
        <f>K193-Baseline!K193</f>
        <v>19.990576173507225</v>
      </c>
      <c r="L213" s="21">
        <f>L193-Baseline!L193</f>
        <v>19.859580417978989</v>
      </c>
      <c r="M213" s="21">
        <f>M193-Baseline!M193</f>
        <v>19.725276915486685</v>
      </c>
      <c r="N213" s="21">
        <f>N193-Baseline!N193</f>
        <v>19.527276171183651</v>
      </c>
      <c r="O213" s="21">
        <f>O193-Baseline!O193</f>
        <v>19.388461328141272</v>
      </c>
      <c r="P213" s="21">
        <f>P193-Baseline!P193</f>
        <v>19.247038004644576</v>
      </c>
      <c r="Q213" s="21">
        <f>Q193-Baseline!Q193</f>
        <v>19.103231355661119</v>
      </c>
      <c r="R213" s="21">
        <f>R193-Baseline!R193</f>
        <v>19.012687821238341</v>
      </c>
      <c r="S213" s="21">
        <f>S193-Baseline!S193</f>
        <v>18.863528091994315</v>
      </c>
      <c r="T213" s="21">
        <f>T193-Baseline!T193</f>
        <v>18.712635777042546</v>
      </c>
      <c r="U213" s="21">
        <f>U193-Baseline!U193</f>
        <v>18.560199991442349</v>
      </c>
      <c r="V213" s="21">
        <f>V193-Baseline!V193</f>
        <v>18.457108120326602</v>
      </c>
      <c r="W213" s="21">
        <f>W193-Baseline!W193</f>
        <v>18.301010639733978</v>
      </c>
      <c r="X213" s="21">
        <f>X193-Baseline!X193</f>
        <v>18.192429907365291</v>
      </c>
      <c r="Y213" s="21">
        <f>Y193-Baseline!Y193</f>
        <v>18.033440745692982</v>
      </c>
      <c r="Z213" s="21">
        <f>Z193-Baseline!Z193</f>
        <v>17.920215046138409</v>
      </c>
      <c r="AA213" s="21">
        <f>AA193-Baseline!AA193</f>
        <v>17.804459101359456</v>
      </c>
      <c r="AB213" s="21">
        <f>AB193-Baseline!AB193</f>
        <v>17.686383438592269</v>
      </c>
      <c r="AC213" s="21">
        <f>AC193-Baseline!AC193</f>
        <v>17.556251521012605</v>
      </c>
      <c r="AD213" s="21">
        <f>AD193-Baseline!AD193</f>
        <v>17.426879976267511</v>
      </c>
      <c r="AE213" s="21">
        <f>AE193-Baseline!AE193</f>
        <v>17.300172694798707</v>
      </c>
      <c r="AF213" s="21">
        <f>AF193-Baseline!AF193</f>
        <v>17.170703885804745</v>
      </c>
      <c r="AG213" s="21">
        <f>AG193-Baseline!AG193</f>
        <v>17.039194601275529</v>
      </c>
      <c r="AH213" s="21">
        <f>AH193-Baseline!AH193</f>
        <v>16.906443846965534</v>
      </c>
      <c r="AI213" s="21">
        <f>AI193-Baseline!AI193</f>
        <v>16.773445703915787</v>
      </c>
      <c r="AJ213" s="21">
        <f>AJ193-Baseline!AJ193</f>
        <v>16.720560292464132</v>
      </c>
      <c r="AK213" s="21">
        <f>AK193-Baseline!AK193</f>
        <v>16.665892275349361</v>
      </c>
      <c r="AL213" s="21">
        <f>AL193-Baseline!AL193</f>
        <v>16.60979760883631</v>
      </c>
      <c r="AM213" s="21">
        <f>AM193-Baseline!AM193</f>
        <v>16.552474498742328</v>
      </c>
      <c r="AN213" s="21">
        <f>AN193-Baseline!AN193</f>
        <v>16.494006179169965</v>
      </c>
      <c r="AO213" s="21">
        <f>AO193-Baseline!AO193</f>
        <v>16.43442667806859</v>
      </c>
      <c r="AP213" s="21">
        <f>AP193-Baseline!AP193</f>
        <v>16.373850038244147</v>
      </c>
      <c r="AQ213" s="21">
        <f>AQ193-Baseline!AQ193</f>
        <v>16.312404930032574</v>
      </c>
      <c r="AR213" s="21">
        <f>AR193-Baseline!AR193</f>
        <v>16.250182454207842</v>
      </c>
      <c r="AS213" s="21">
        <f>AS193-Baseline!AS193</f>
        <v>16.18726567963683</v>
      </c>
      <c r="AT213" s="21">
        <f>AT193-Baseline!AT193</f>
        <v>16.12374257371108</v>
      </c>
      <c r="AU213" s="21">
        <f>AU193-Baseline!AU193</f>
        <v>16.059704614343286</v>
      </c>
      <c r="AV213" s="21">
        <f>AV193-Baseline!AV193</f>
        <v>15.995236865668575</v>
      </c>
      <c r="AW213" s="21">
        <f>AW193-Baseline!AW193</f>
        <v>15.930418885618181</v>
      </c>
      <c r="AX213" s="21">
        <f>AX193-Baseline!AX193</f>
        <v>15.865328999234862</v>
      </c>
      <c r="AY213" s="21">
        <f>AY193-Baseline!AY193</f>
        <v>15.800044061939994</v>
      </c>
      <c r="AZ213" s="21">
        <f>AZ193-Baseline!AZ193</f>
        <v>15.734638284384667</v>
      </c>
      <c r="BA213" s="21">
        <f>BA193-Baseline!BA193</f>
        <v>15.669182948584954</v>
      </c>
      <c r="BB213" s="21">
        <f>BB193-Baseline!BB193</f>
        <v>15.602184449279937</v>
      </c>
    </row>
    <row r="214" spans="1:54" outlineLevel="2">
      <c r="A214" s="478"/>
      <c r="B214" s="150" t="s">
        <v>497</v>
      </c>
      <c r="C214" s="19"/>
      <c r="D214" s="135" t="s">
        <v>391</v>
      </c>
      <c r="E214" s="21">
        <f>E194-Baseline!E194</f>
        <v>10.473924690754705</v>
      </c>
      <c r="F214" s="21">
        <f>F194-Baseline!F194</f>
        <v>10.392455579421863</v>
      </c>
      <c r="G214" s="21">
        <f>G194-Baseline!G194</f>
        <v>10.312017088238941</v>
      </c>
      <c r="H214" s="21">
        <f>H194-Baseline!H194</f>
        <v>10.232604048827254</v>
      </c>
      <c r="I214" s="21">
        <f>I194-Baseline!I194</f>
        <v>10.154211426947811</v>
      </c>
      <c r="J214" s="21">
        <f>J194-Baseline!J194</f>
        <v>10.076834325170617</v>
      </c>
      <c r="K214" s="21">
        <f>K194-Baseline!K194</f>
        <v>10.000467963072063</v>
      </c>
      <c r="L214" s="21">
        <f>L194-Baseline!L194</f>
        <v>9.9251077069666813</v>
      </c>
      <c r="M214" s="21">
        <f>M194-Baseline!M194</f>
        <v>9.8507490532854494</v>
      </c>
      <c r="N214" s="21">
        <f>N194-Baseline!N194</f>
        <v>9.7773876227993597</v>
      </c>
      <c r="O214" s="21">
        <f>O194-Baseline!O194</f>
        <v>9.7050191747487116</v>
      </c>
      <c r="P214" s="21">
        <f>P194-Baseline!P194</f>
        <v>9.6336396050675841</v>
      </c>
      <c r="Q214" s="21">
        <f>Q194-Baseline!Q194</f>
        <v>9.5632449371424482</v>
      </c>
      <c r="R214" s="21">
        <f>R194-Baseline!R194</f>
        <v>9.4938313281805531</v>
      </c>
      <c r="S214" s="21">
        <f>S194-Baseline!S194</f>
        <v>9.4232743579832867</v>
      </c>
      <c r="T214" s="21">
        <f>T194-Baseline!T194</f>
        <v>9.3537219953514512</v>
      </c>
      <c r="U214" s="21">
        <f>U194-Baseline!U194</f>
        <v>9.2851701342863233</v>
      </c>
      <c r="V214" s="21">
        <f>V194-Baseline!V194</f>
        <v>9.2176148161358942</v>
      </c>
      <c r="W214" s="21">
        <f>W194-Baseline!W194</f>
        <v>9.1510522026692129</v>
      </c>
      <c r="X214" s="21">
        <f>X194-Baseline!X194</f>
        <v>9.0854786111261205</v>
      </c>
      <c r="Y214" s="21">
        <f>Y194-Baseline!Y194</f>
        <v>9.0208904873778746</v>
      </c>
      <c r="Z214" s="21">
        <f>Z194-Baseline!Z194</f>
        <v>8.9572844206732825</v>
      </c>
      <c r="AA214" s="21">
        <f>AA194-Baseline!AA194</f>
        <v>8.8946571325457668</v>
      </c>
      <c r="AB214" s="21">
        <f>AB194-Baseline!AB194</f>
        <v>8.8330055000521277</v>
      </c>
      <c r="AC214" s="21">
        <f>AC194-Baseline!AC194</f>
        <v>8.7666854345556207</v>
      </c>
      <c r="AD214" s="21">
        <f>AD194-Baseline!AD194</f>
        <v>8.7007062110271836</v>
      </c>
      <c r="AE214" s="21">
        <f>AE194-Baseline!AE194</f>
        <v>8.6345262248323795</v>
      </c>
      <c r="AF214" s="21">
        <f>AF194-Baseline!AF194</f>
        <v>8.5678002311446093</v>
      </c>
      <c r="AG214" s="21">
        <f>AG194-Baseline!AG194</f>
        <v>8.5003799068002319</v>
      </c>
      <c r="AH214" s="21">
        <f>AH194-Baseline!AH194</f>
        <v>8.4323595541314926</v>
      </c>
      <c r="AI214" s="21">
        <f>AI194-Baseline!AI194</f>
        <v>8.3641603270484204</v>
      </c>
      <c r="AJ214" s="21">
        <f>AJ194-Baseline!AJ194</f>
        <v>8.3359496006622535</v>
      </c>
      <c r="AK214" s="21">
        <f>AK194-Baseline!AK194</f>
        <v>8.3070039025227462</v>
      </c>
      <c r="AL214" s="21">
        <f>AL194-Baseline!AL194</f>
        <v>8.2773945205763404</v>
      </c>
      <c r="AM214" s="21">
        <f>AM194-Baseline!AM194</f>
        <v>8.2472029137855536</v>
      </c>
      <c r="AN214" s="21">
        <f>AN194-Baseline!AN194</f>
        <v>8.2164872606695916</v>
      </c>
      <c r="AO214" s="21">
        <f>AO194-Baseline!AO194</f>
        <v>8.1852771005447167</v>
      </c>
      <c r="AP214" s="21">
        <f>AP194-Baseline!AP194</f>
        <v>8.1536240211740907</v>
      </c>
      <c r="AQ214" s="21">
        <f>AQ194-Baseline!AQ194</f>
        <v>8.1215806416234599</v>
      </c>
      <c r="AR214" s="21">
        <f>AR194-Baseline!AR194</f>
        <v>8.0891940029503679</v>
      </c>
      <c r="AS214" s="21">
        <f>AS194-Baseline!AS194</f>
        <v>8.0565068420359847</v>
      </c>
      <c r="AT214" s="21">
        <f>AT194-Baseline!AT194</f>
        <v>8.0235613072272507</v>
      </c>
      <c r="AU214" s="21">
        <f>AU194-Baseline!AU194</f>
        <v>7.9904003303714815</v>
      </c>
      <c r="AV214" s="21">
        <f>AV194-Baseline!AV194</f>
        <v>7.9570647581148446</v>
      </c>
      <c r="AW214" s="21">
        <f>AW194-Baseline!AW194</f>
        <v>7.923593562238759</v>
      </c>
      <c r="AX214" s="21">
        <f>AX194-Baseline!AX194</f>
        <v>7.8900245409240979</v>
      </c>
      <c r="AY214" s="21">
        <f>AY194-Baseline!AY194</f>
        <v>7.8563945377606288</v>
      </c>
      <c r="AZ214" s="21">
        <f>AZ194-Baseline!AZ194</f>
        <v>7.8227392463114347</v>
      </c>
      <c r="BA214" s="21">
        <f>BA194-Baseline!BA194</f>
        <v>7.7890930705181534</v>
      </c>
      <c r="BB214" s="21">
        <f>BB194-Baseline!BB194</f>
        <v>7.7547126200724872</v>
      </c>
    </row>
    <row r="215" spans="1:54" outlineLevel="2">
      <c r="A215" s="478"/>
      <c r="B215" s="150" t="s">
        <v>498</v>
      </c>
      <c r="C215" s="19"/>
      <c r="D215" s="135" t="s">
        <v>391</v>
      </c>
      <c r="E215" s="21">
        <f>E195-Baseline!E195</f>
        <v>31.421774064821154</v>
      </c>
      <c r="F215" s="21">
        <f>F195-Baseline!F195</f>
        <v>31.177366730991277</v>
      </c>
      <c r="G215" s="21">
        <f>G195-Baseline!G195</f>
        <v>30.936051264716831</v>
      </c>
      <c r="H215" s="21">
        <f>H195-Baseline!H195</f>
        <v>30.697812146481763</v>
      </c>
      <c r="I215" s="21">
        <f>I195-Baseline!I195</f>
        <v>30.462634280843428</v>
      </c>
      <c r="J215" s="21">
        <f>J195-Baseline!J195</f>
        <v>30.230502968872255</v>
      </c>
      <c r="K215" s="21">
        <f>K195-Baseline!K195</f>
        <v>30.001403889216189</v>
      </c>
      <c r="L215" s="21">
        <f>L195-Baseline!L195</f>
        <v>29.77532312090004</v>
      </c>
      <c r="M215" s="21">
        <f>M195-Baseline!M195</f>
        <v>29.552247153653436</v>
      </c>
      <c r="N215" s="21">
        <f>N195-Baseline!N195</f>
        <v>29.332162862333703</v>
      </c>
      <c r="O215" s="21">
        <f>O195-Baseline!O195</f>
        <v>29.115057524246136</v>
      </c>
      <c r="P215" s="21">
        <f>P195-Baseline!P195</f>
        <v>28.900918821000044</v>
      </c>
      <c r="Q215" s="21">
        <f>Q195-Baseline!Q195</f>
        <v>28.689734811427346</v>
      </c>
      <c r="R215" s="21">
        <f>R195-Baseline!R195</f>
        <v>28.481493984541657</v>
      </c>
      <c r="S215" s="21">
        <f>S195-Baseline!S195</f>
        <v>28.269823068529302</v>
      </c>
      <c r="T215" s="21">
        <f>T195-Baseline!T195</f>
        <v>28.061165980753319</v>
      </c>
      <c r="U215" s="21">
        <f>U195-Baseline!U195</f>
        <v>27.855510408043379</v>
      </c>
      <c r="V215" s="21">
        <f>V195-Baseline!V195</f>
        <v>27.652844443337042</v>
      </c>
      <c r="W215" s="21">
        <f>W195-Baseline!W195</f>
        <v>27.453156608007642</v>
      </c>
      <c r="X215" s="21">
        <f>X195-Baseline!X195</f>
        <v>27.256435833378362</v>
      </c>
      <c r="Y215" s="21">
        <f>Y195-Baseline!Y195</f>
        <v>27.062671462133629</v>
      </c>
      <c r="Z215" s="21">
        <f>Z195-Baseline!Z195</f>
        <v>26.871853257377307</v>
      </c>
      <c r="AA215" s="21">
        <f>AA195-Baseline!AA195</f>
        <v>26.683971402179257</v>
      </c>
      <c r="AB215" s="21">
        <f>AB195-Baseline!AB195</f>
        <v>26.499016500156387</v>
      </c>
      <c r="AC215" s="21">
        <f>AC195-Baseline!AC195</f>
        <v>26.300056303915326</v>
      </c>
      <c r="AD215" s="21">
        <f>AD195-Baseline!AD195</f>
        <v>26.102118633602526</v>
      </c>
      <c r="AE215" s="21">
        <f>AE195-Baseline!AE195</f>
        <v>25.903578675338096</v>
      </c>
      <c r="AF215" s="21">
        <f>AF195-Baseline!AF195</f>
        <v>25.703400694656647</v>
      </c>
      <c r="AG215" s="21">
        <f>AG195-Baseline!AG195</f>
        <v>25.501139721275244</v>
      </c>
      <c r="AH215" s="21">
        <f>AH195-Baseline!AH195</f>
        <v>25.297078663462901</v>
      </c>
      <c r="AI215" s="21">
        <f>AI195-Baseline!AI195</f>
        <v>25.092480982351717</v>
      </c>
      <c r="AJ215" s="21">
        <f>AJ195-Baseline!AJ195</f>
        <v>25.007848803291751</v>
      </c>
      <c r="AK215" s="21">
        <f>AK195-Baseline!AK195</f>
        <v>24.921011708939432</v>
      </c>
      <c r="AL215" s="21">
        <f>AL195-Baseline!AL195</f>
        <v>24.832183563159038</v>
      </c>
      <c r="AM215" s="21">
        <f>AM195-Baseline!AM195</f>
        <v>24.741608742885539</v>
      </c>
      <c r="AN215" s="21">
        <f>AN195-Baseline!AN195</f>
        <v>24.649461783616086</v>
      </c>
      <c r="AO215" s="21">
        <f>AO195-Baseline!AO195</f>
        <v>24.555831303311415</v>
      </c>
      <c r="AP215" s="21">
        <f>AP195-Baseline!AP195</f>
        <v>24.460872065267875</v>
      </c>
      <c r="AQ215" s="21">
        <f>AQ195-Baseline!AQ195</f>
        <v>24.364741926684978</v>
      </c>
      <c r="AR215" s="21">
        <f>AR195-Baseline!AR195</f>
        <v>24.267582010733378</v>
      </c>
      <c r="AS215" s="21">
        <f>AS195-Baseline!AS195</f>
        <v>24.169520528053095</v>
      </c>
      <c r="AT215" s="21">
        <f>AT195-Baseline!AT195</f>
        <v>24.070683923687621</v>
      </c>
      <c r="AU215" s="21">
        <f>AU195-Baseline!AU195</f>
        <v>23.971200993179412</v>
      </c>
      <c r="AV215" s="21">
        <f>AV195-Baseline!AV195</f>
        <v>23.871194276466653</v>
      </c>
      <c r="AW215" s="21">
        <f>AW195-Baseline!AW195</f>
        <v>23.770780688893311</v>
      </c>
      <c r="AX215" s="21">
        <f>AX195-Baseline!AX195</f>
        <v>23.670073625002122</v>
      </c>
      <c r="AY215" s="21">
        <f>AY195-Baseline!AY195</f>
        <v>23.569183615562743</v>
      </c>
      <c r="AZ215" s="21">
        <f>AZ195-Baseline!AZ195</f>
        <v>23.46821774126439</v>
      </c>
      <c r="BA215" s="21">
        <f>BA195-Baseline!BA195</f>
        <v>23.367279213932008</v>
      </c>
      <c r="BB215" s="21">
        <f>BB195-Baseline!BB195</f>
        <v>23.264137862640517</v>
      </c>
    </row>
    <row r="216" spans="1:54" outlineLevel="2">
      <c r="A216" s="478"/>
      <c r="B216" s="150" t="s">
        <v>292</v>
      </c>
      <c r="C216" s="19"/>
      <c r="D216" s="135" t="s">
        <v>391</v>
      </c>
      <c r="E216" s="21">
        <f>E196-Baseline!E196</f>
        <v>0.79657749171158598</v>
      </c>
      <c r="F216" s="21">
        <f>F196-Baseline!F196</f>
        <v>0.80743220705672325</v>
      </c>
      <c r="G216" s="21">
        <f>G196-Baseline!G196</f>
        <v>0.818555189563687</v>
      </c>
      <c r="H216" s="21">
        <f>H196-Baseline!H196</f>
        <v>0.82995199773734962</v>
      </c>
      <c r="I216" s="21">
        <f>I196-Baseline!I196</f>
        <v>0.84162825374384864</v>
      </c>
      <c r="J216" s="21">
        <f>J196-Baseline!J196</f>
        <v>0.85358974022397138</v>
      </c>
      <c r="K216" s="21">
        <f>K196-Baseline!K196</f>
        <v>0.86584238472179886</v>
      </c>
      <c r="L216" s="21">
        <f>L196-Baseline!L196</f>
        <v>0.87839218488706372</v>
      </c>
      <c r="M216" s="21">
        <f>M196-Baseline!M196</f>
        <v>0.89124535674811911</v>
      </c>
      <c r="N216" s="21">
        <f>N196-Baseline!N196</f>
        <v>0.90440819559501717</v>
      </c>
      <c r="O216" s="21">
        <f>O196-Baseline!O196</f>
        <v>0.9178871403349671</v>
      </c>
      <c r="P216" s="21">
        <f>P196-Baseline!P196</f>
        <v>0.93168881218978061</v>
      </c>
      <c r="Q216" s="21">
        <f>Q196-Baseline!Q196</f>
        <v>0.94581991865980708</v>
      </c>
      <c r="R216" s="21">
        <f>R196-Baseline!R196</f>
        <v>0.96028736614526611</v>
      </c>
      <c r="S216" s="21">
        <f>S196-Baseline!S196</f>
        <v>0.97509819912368967</v>
      </c>
      <c r="T216" s="21">
        <f>T196-Baseline!T196</f>
        <v>0.99025959685119869</v>
      </c>
      <c r="U216" s="21">
        <f>U196-Baseline!U196</f>
        <v>1.0057789575386324</v>
      </c>
      <c r="V216" s="21">
        <f>V196-Baseline!V196</f>
        <v>1.0216637645661155</v>
      </c>
      <c r="W216" s="21">
        <f>W196-Baseline!W196</f>
        <v>1.0379217207820088</v>
      </c>
      <c r="X216" s="21">
        <f>X196-Baseline!X196</f>
        <v>1.0545607007670179</v>
      </c>
      <c r="Y216" s="21">
        <f>Y196-Baseline!Y196</f>
        <v>1.0715887060223463</v>
      </c>
      <c r="Z216" s="21">
        <f>Z196-Baseline!Z196</f>
        <v>1.0890139533864553</v>
      </c>
      <c r="AA216" s="21">
        <f>AA196-Baseline!AA196</f>
        <v>1.1068448420918662</v>
      </c>
      <c r="AB216" s="21">
        <f>AB196-Baseline!AB196</f>
        <v>1.1250899528040545</v>
      </c>
      <c r="AC216" s="21">
        <f>AC196-Baseline!AC196</f>
        <v>1.1437580312737108</v>
      </c>
      <c r="AD216" s="21">
        <f>AD196-Baseline!AD196</f>
        <v>1.1628580632203001</v>
      </c>
      <c r="AE216" s="21">
        <f>AE196-Baseline!AE196</f>
        <v>1.1823991742955413</v>
      </c>
      <c r="AF216" s="21">
        <f>AF196-Baseline!AF196</f>
        <v>1.202390732307457</v>
      </c>
      <c r="AG216" s="21">
        <f>AG196-Baseline!AG196</f>
        <v>1.2228422905078207</v>
      </c>
      <c r="AH216" s="21">
        <f>AH196-Baseline!AH196</f>
        <v>1.2437636519667488</v>
      </c>
      <c r="AI216" s="21">
        <f>AI196-Baseline!AI196</f>
        <v>1.2651647817599736</v>
      </c>
      <c r="AJ216" s="21">
        <f>AJ196-Baseline!AJ196</f>
        <v>1.2897752101829656</v>
      </c>
      <c r="AK216" s="21">
        <f>AK196-Baseline!AK196</f>
        <v>1.3149865209844269</v>
      </c>
      <c r="AL216" s="21">
        <f>AL196-Baseline!AL196</f>
        <v>1.3408129343115025</v>
      </c>
      <c r="AM216" s="21">
        <f>AM196-Baseline!AM196</f>
        <v>1.3672690122840836</v>
      </c>
      <c r="AN216" s="21">
        <f>AN196-Baseline!AN196</f>
        <v>1.3943696533108585</v>
      </c>
      <c r="AO216" s="21">
        <f>AO196-Baseline!AO196</f>
        <v>1.4221301377011042</v>
      </c>
      <c r="AP216" s="21">
        <f>AP196-Baseline!AP196</f>
        <v>1.4505661038926088</v>
      </c>
      <c r="AQ216" s="21">
        <f>AQ196-Baseline!AQ196</f>
        <v>1.4796935489666143</v>
      </c>
      <c r="AR216" s="21">
        <f>AR196-Baseline!AR196</f>
        <v>1.5095288797963875</v>
      </c>
      <c r="AS216" s="21">
        <f>AS196-Baseline!AS196</f>
        <v>1.54008888229118</v>
      </c>
      <c r="AT216" s="21">
        <f>AT196-Baseline!AT196</f>
        <v>1.5713907282029382</v>
      </c>
      <c r="AU216" s="21">
        <f>AU196-Baseline!AU196</f>
        <v>1.603452041379321</v>
      </c>
      <c r="AV216" s="21">
        <f>AV196-Baseline!AV196</f>
        <v>1.6362908356279264</v>
      </c>
      <c r="AW216" s="21">
        <f>AW196-Baseline!AW196</f>
        <v>1.669925562784889</v>
      </c>
      <c r="AX216" s="21">
        <f>AX196-Baseline!AX196</f>
        <v>1.7043751437467562</v>
      </c>
      <c r="AY216" s="21">
        <f>AY196-Baseline!AY196</f>
        <v>1.7396589012095627</v>
      </c>
      <c r="AZ216" s="21">
        <f>AZ196-Baseline!AZ196</f>
        <v>1.7757966569688963</v>
      </c>
      <c r="BA216" s="21">
        <f>BA196-Baseline!BA196</f>
        <v>1.8128087056570805</v>
      </c>
      <c r="BB216" s="21">
        <f>BB196-Baseline!BB196</f>
        <v>1.8505921781131385</v>
      </c>
    </row>
    <row r="217" spans="1:54" outlineLevel="2">
      <c r="A217" s="478"/>
      <c r="B217" s="150" t="s">
        <v>295</v>
      </c>
      <c r="C217" s="19"/>
      <c r="D217" s="135"/>
      <c r="E217" s="21">
        <f>E197-Baseline!E197</f>
        <v>11.4113772423</v>
      </c>
      <c r="F217" s="21">
        <f>F197-Baseline!F197</f>
        <v>11.220181241932369</v>
      </c>
      <c r="G217" s="21">
        <f>G197-Baseline!G197</f>
        <v>11.035003203622022</v>
      </c>
      <c r="H217" s="21">
        <f>H197-Baseline!H197</f>
        <v>10.855658633175734</v>
      </c>
      <c r="I217" s="21">
        <f>I197-Baseline!I197</f>
        <v>10.681968819033495</v>
      </c>
      <c r="J217" s="21">
        <f>J197-Baseline!J197</f>
        <v>10.513760687085563</v>
      </c>
      <c r="K217" s="21">
        <f>K197-Baseline!K197</f>
        <v>10.350866549211901</v>
      </c>
      <c r="L217" s="21">
        <f>L197-Baseline!L197</f>
        <v>10.193124002744472</v>
      </c>
      <c r="M217" s="21">
        <f>M197-Baseline!M197</f>
        <v>10.040375713693898</v>
      </c>
      <c r="N217" s="21">
        <f>N197-Baseline!N197</f>
        <v>9.8924692725237318</v>
      </c>
      <c r="O217" s="21">
        <f>O197-Baseline!O197</f>
        <v>9.749257041700881</v>
      </c>
      <c r="P217" s="21">
        <f>P197-Baseline!P197</f>
        <v>9.6105960059896027</v>
      </c>
      <c r="Q217" s="21">
        <f>Q197-Baseline!Q197</f>
        <v>9.4763476105359832</v>
      </c>
      <c r="R217" s="21">
        <f>R197-Baseline!R197</f>
        <v>9.3463776427940157</v>
      </c>
      <c r="S217" s="21">
        <f>S197-Baseline!S197</f>
        <v>9.2205560552360719</v>
      </c>
      <c r="T217" s="21">
        <f>T197-Baseline!T197</f>
        <v>9.098756892889158</v>
      </c>
      <c r="U217" s="21">
        <f>U197-Baseline!U197</f>
        <v>8.9808580938404514</v>
      </c>
      <c r="V217" s="21">
        <f>V197-Baseline!V197</f>
        <v>8.8667414271958922</v>
      </c>
      <c r="W217" s="21">
        <f>W197-Baseline!W197</f>
        <v>8.7562923322351622</v>
      </c>
      <c r="X217" s="21">
        <f>X197-Baseline!X197</f>
        <v>8.6493998277978275</v>
      </c>
      <c r="Y217" s="21">
        <f>Y197-Baseline!Y197</f>
        <v>8.545956375884554</v>
      </c>
      <c r="Z217" s="21">
        <f>Z197-Baseline!Z197</f>
        <v>8.4458577822251524</v>
      </c>
      <c r="AA217" s="21">
        <f>AA197-Baseline!AA197</f>
        <v>8.3490031087340082</v>
      </c>
      <c r="AB217" s="21">
        <f>AB197-Baseline!AB197</f>
        <v>8.2552945303154175</v>
      </c>
      <c r="AC217" s="21">
        <f>AC197-Baseline!AC197</f>
        <v>8.1646372812710535</v>
      </c>
      <c r="AD217" s="21">
        <f>AD197-Baseline!AD197</f>
        <v>8.0769395272915716</v>
      </c>
      <c r="AE217" s="21">
        <f>AE197-Baseline!AE197</f>
        <v>7.9921122822124939</v>
      </c>
      <c r="AF217" s="21">
        <f>AF197-Baseline!AF197</f>
        <v>7.9100693202136263</v>
      </c>
      <c r="AG217" s="21">
        <f>AG197-Baseline!AG197</f>
        <v>7.830727092551137</v>
      </c>
      <c r="AH217" s="21">
        <f>AH197-Baseline!AH197</f>
        <v>7.7540046294570244</v>
      </c>
      <c r="AI217" s="21">
        <f>AI197-Baseline!AI197</f>
        <v>7.6798234765827837</v>
      </c>
      <c r="AJ217" s="21">
        <f>AJ197-Baseline!AJ197</f>
        <v>7.6450401586560446</v>
      </c>
      <c r="AK217" s="21">
        <f>AK197-Baseline!AK197</f>
        <v>7.6121530371360775</v>
      </c>
      <c r="AL217" s="21">
        <f>AL197-Baseline!AL197</f>
        <v>7.5811206108357991</v>
      </c>
      <c r="AM217" s="21">
        <f>AM197-Baseline!AM197</f>
        <v>7.5519025380813831</v>
      </c>
      <c r="AN217" s="21">
        <f>AN197-Baseline!AN197</f>
        <v>7.524459601207897</v>
      </c>
      <c r="AO217" s="21">
        <f>AO197-Baseline!AO197</f>
        <v>7.4987536715989487</v>
      </c>
      <c r="AP217" s="21">
        <f>AP197-Baseline!AP197</f>
        <v>7.4747476864545606</v>
      </c>
      <c r="AQ217" s="21">
        <f>AQ197-Baseline!AQ197</f>
        <v>7.4524056210824723</v>
      </c>
      <c r="AR217" s="21">
        <f>AR197-Baseline!AR197</f>
        <v>7.4316924515225473</v>
      </c>
      <c r="AS217" s="21">
        <f>AS197-Baseline!AS197</f>
        <v>7.4125741438388442</v>
      </c>
      <c r="AT217" s="21">
        <f>AT197-Baseline!AT197</f>
        <v>7.3950176104603473</v>
      </c>
      <c r="AU217" s="21">
        <f>AU197-Baseline!AU197</f>
        <v>7.3789906973229433</v>
      </c>
      <c r="AV217" s="21">
        <f>AV197-Baseline!AV197</f>
        <v>7.3644621544270246</v>
      </c>
      <c r="AW217" s="21">
        <f>AW197-Baseline!AW197</f>
        <v>7.35140161072444</v>
      </c>
      <c r="AX217" s="21">
        <f>AX197-Baseline!AX197</f>
        <v>7.3397795522566858</v>
      </c>
      <c r="AY217" s="21">
        <f>AY197-Baseline!AY197</f>
        <v>7.3295673013979021</v>
      </c>
      <c r="AZ217" s="21">
        <f>AZ197-Baseline!AZ197</f>
        <v>7.320736988903854</v>
      </c>
      <c r="BA217" s="21">
        <f>BA197-Baseline!BA197</f>
        <v>7.3132615400788463</v>
      </c>
      <c r="BB217" s="21">
        <f>BB197-Baseline!BB197</f>
        <v>7.3058117629641126</v>
      </c>
    </row>
    <row r="218" spans="1:54" outlineLevel="2">
      <c r="A218" s="479"/>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499</v>
      </c>
      <c r="B220" s="150" t="s">
        <v>500</v>
      </c>
      <c r="C220" s="19"/>
      <c r="D220" s="135" t="s">
        <v>391</v>
      </c>
      <c r="E220" s="21">
        <f>E200-Baseline!E200</f>
        <v>36.63036125520059</v>
      </c>
      <c r="F220" s="21">
        <f>F200-Baseline!F200</f>
        <v>36.260284113695732</v>
      </c>
      <c r="G220" s="21">
        <f>G200-Baseline!G200</f>
        <v>35.822378623084646</v>
      </c>
      <c r="H220" s="21">
        <f>H200-Baseline!H200</f>
        <v>35.391049024156686</v>
      </c>
      <c r="I220" s="21">
        <f>I200-Baseline!I200</f>
        <v>35.034192897036569</v>
      </c>
      <c r="J220" s="21">
        <f>J200-Baseline!J200</f>
        <v>34.680799429493419</v>
      </c>
      <c r="K220" s="21">
        <f>K200-Baseline!K200</f>
        <v>34.266045429262896</v>
      </c>
      <c r="L220" s="21">
        <f>L200-Baseline!L200</f>
        <v>33.921271452595661</v>
      </c>
      <c r="M220" s="21">
        <f>M200-Baseline!M200</f>
        <v>33.580153930961643</v>
      </c>
      <c r="N220" s="21">
        <f>N200-Baseline!N200</f>
        <v>33.182116952049498</v>
      </c>
      <c r="O220" s="21">
        <f>O200-Baseline!O200</f>
        <v>32.849863136031836</v>
      </c>
      <c r="P220" s="21">
        <f>P200-Baseline!P200</f>
        <v>32.521423336216976</v>
      </c>
      <c r="Q220" s="21">
        <f>Q200-Baseline!Q200</f>
        <v>32.196853418935682</v>
      </c>
      <c r="R220" s="21">
        <f>R200-Baseline!R200</f>
        <v>31.931635985977763</v>
      </c>
      <c r="S220" s="21">
        <f>S200-Baseline!S200</f>
        <v>31.613733078392308</v>
      </c>
      <c r="T220" s="21">
        <f>T200-Baseline!T200</f>
        <v>31.299874746367998</v>
      </c>
      <c r="U220" s="21">
        <f>U200-Baseline!U200</f>
        <v>30.990101502372447</v>
      </c>
      <c r="V220" s="21">
        <f>V200-Baseline!V200</f>
        <v>30.735156867225243</v>
      </c>
      <c r="W220" s="21">
        <f>W200-Baseline!W200</f>
        <v>30.432552145800013</v>
      </c>
      <c r="X220" s="21">
        <f>X200-Baseline!X200</f>
        <v>30.182675058679138</v>
      </c>
      <c r="Y220" s="21">
        <f>Y200-Baseline!Y200</f>
        <v>29.887470125099455</v>
      </c>
      <c r="Z220" s="21">
        <f>Z200-Baseline!Z200</f>
        <v>29.642983239013404</v>
      </c>
      <c r="AA220" s="21">
        <f>AA200-Baseline!AA200</f>
        <v>29.40079886034917</v>
      </c>
      <c r="AB220" s="21">
        <f>AB200-Baseline!AB200</f>
        <v>29.161009689251305</v>
      </c>
      <c r="AC220" s="21">
        <f>AC200-Baseline!AC200</f>
        <v>28.913765278077946</v>
      </c>
      <c r="AD220" s="21">
        <f>AD200-Baseline!AD200</f>
        <v>28.671772190971552</v>
      </c>
      <c r="AE220" s="21">
        <f>AE200-Baseline!AE200</f>
        <v>28.436827901935473</v>
      </c>
      <c r="AF220" s="21">
        <f>AF200-Baseline!AF200</f>
        <v>28.203403850110458</v>
      </c>
      <c r="AG220" s="21">
        <f>AG200-Baseline!AG200</f>
        <v>27.972121807352423</v>
      </c>
      <c r="AH220" s="21">
        <f>AH200-Baseline!AH200</f>
        <v>27.743684940499151</v>
      </c>
      <c r="AI220" s="21">
        <f>AI200-Baseline!AI200</f>
        <v>27.518994766966372</v>
      </c>
      <c r="AJ220" s="21">
        <f>AJ200-Baseline!AJ200</f>
        <v>27.426530272889774</v>
      </c>
      <c r="AK220" s="21">
        <f>AK200-Baseline!AK200</f>
        <v>27.33538793209344</v>
      </c>
      <c r="AL220" s="21">
        <f>AL200-Baseline!AL200</f>
        <v>27.24588485945414</v>
      </c>
      <c r="AM220" s="21">
        <f>AM200-Baseline!AM200</f>
        <v>27.158182148319177</v>
      </c>
      <c r="AN220" s="21">
        <f>AN200-Baseline!AN200</f>
        <v>27.072327603851654</v>
      </c>
      <c r="AO220" s="21">
        <f>AO200-Baseline!AO200</f>
        <v>26.98832151396353</v>
      </c>
      <c r="AP220" s="21">
        <f>AP200-Baseline!AP200</f>
        <v>26.906245820223219</v>
      </c>
      <c r="AQ220" s="21">
        <f>AQ200-Baseline!AQ200</f>
        <v>26.826198698186595</v>
      </c>
      <c r="AR220" s="21">
        <f>AR200-Baseline!AR200</f>
        <v>26.74824237055779</v>
      </c>
      <c r="AS220" s="21">
        <f>AS200-Baseline!AS200</f>
        <v>26.672432599379107</v>
      </c>
      <c r="AT220" s="21">
        <f>AT200-Baseline!AT200</f>
        <v>26.598831574827777</v>
      </c>
      <c r="AU220" s="21">
        <f>AU200-Baseline!AU200</f>
        <v>26.527506578203987</v>
      </c>
      <c r="AV220" s="21">
        <f>AV200-Baseline!AV200</f>
        <v>26.45851996099994</v>
      </c>
      <c r="AW220" s="21">
        <f>AW200-Baseline!AW200</f>
        <v>26.39193007177548</v>
      </c>
      <c r="AX220" s="21">
        <f>AX200-Baseline!AX200</f>
        <v>26.327795536123293</v>
      </c>
      <c r="AY220" s="21">
        <f>AY200-Baseline!AY200</f>
        <v>26.266174927126411</v>
      </c>
      <c r="AZ220" s="21">
        <f>AZ200-Baseline!AZ200</f>
        <v>26.207125656497166</v>
      </c>
      <c r="BA220" s="21">
        <f>BA200-Baseline!BA200</f>
        <v>26.150703647534698</v>
      </c>
      <c r="BB220" s="21">
        <f>BB200-Baseline!BB200</f>
        <v>26.093841092596261</v>
      </c>
    </row>
    <row r="221" spans="1:54" outlineLevel="2">
      <c r="A221" s="478"/>
      <c r="B221" s="150" t="s">
        <v>501</v>
      </c>
      <c r="C221" s="19"/>
      <c r="D221" s="135" t="s">
        <v>391</v>
      </c>
      <c r="E221" s="21">
        <f>E201-Baseline!E201</f>
        <v>26.18953699043999</v>
      </c>
      <c r="F221" s="21">
        <f>F201-Baseline!F201</f>
        <v>25.848237443706704</v>
      </c>
      <c r="G221" s="21">
        <f>G201-Baseline!G201</f>
        <v>25.516185070234272</v>
      </c>
      <c r="H221" s="21">
        <f>H201-Baseline!H201</f>
        <v>25.193149063338343</v>
      </c>
      <c r="I221" s="21">
        <f>I201-Baseline!I201</f>
        <v>24.878905732325894</v>
      </c>
      <c r="J221" s="21">
        <f>J201-Baseline!J201</f>
        <v>24.573238425872191</v>
      </c>
      <c r="K221" s="21">
        <f>K201-Baseline!K201</f>
        <v>24.275937218827735</v>
      </c>
      <c r="L221" s="21">
        <f>L201-Baseline!L201</f>
        <v>23.98679874158335</v>
      </c>
      <c r="M221" s="21">
        <f>M201-Baseline!M201</f>
        <v>23.705626068760413</v>
      </c>
      <c r="N221" s="21">
        <f>N201-Baseline!N201</f>
        <v>23.432228403665206</v>
      </c>
      <c r="O221" s="21">
        <f>O201-Baseline!O201</f>
        <v>23.166420982639277</v>
      </c>
      <c r="P221" s="21">
        <f>P201-Baseline!P201</f>
        <v>22.908024936639986</v>
      </c>
      <c r="Q221" s="21">
        <f>Q201-Baseline!Q201</f>
        <v>22.656867000417016</v>
      </c>
      <c r="R221" s="21">
        <f>R201-Baseline!R201</f>
        <v>22.412779492919974</v>
      </c>
      <c r="S221" s="21">
        <f>S201-Baseline!S201</f>
        <v>22.173479344381281</v>
      </c>
      <c r="T221" s="21">
        <f>T201-Baseline!T201</f>
        <v>21.940960964676897</v>
      </c>
      <c r="U221" s="21">
        <f>U201-Baseline!U201</f>
        <v>21.715071645216419</v>
      </c>
      <c r="V221" s="21">
        <f>V201-Baseline!V201</f>
        <v>21.49566356303454</v>
      </c>
      <c r="W221" s="21">
        <f>W201-Baseline!W201</f>
        <v>21.282593708735249</v>
      </c>
      <c r="X221" s="21">
        <f>X201-Baseline!X201</f>
        <v>21.075723762439967</v>
      </c>
      <c r="Y221" s="21">
        <f>Y201-Baseline!Y201</f>
        <v>20.874919866784346</v>
      </c>
      <c r="Z221" s="21">
        <f>Z201-Baseline!Z201</f>
        <v>20.680052613548277</v>
      </c>
      <c r="AA221" s="21">
        <f>AA201-Baseline!AA201</f>
        <v>20.490996891535481</v>
      </c>
      <c r="AB221" s="21">
        <f>AB201-Baseline!AB201</f>
        <v>20.307631750711167</v>
      </c>
      <c r="AC221" s="21">
        <f>AC201-Baseline!AC201</f>
        <v>20.12419919162096</v>
      </c>
      <c r="AD221" s="21">
        <f>AD201-Baseline!AD201</f>
        <v>19.945598425731227</v>
      </c>
      <c r="AE221" s="21">
        <f>AE201-Baseline!AE201</f>
        <v>19.771181431969143</v>
      </c>
      <c r="AF221" s="21">
        <f>AF201-Baseline!AF201</f>
        <v>19.600500195450323</v>
      </c>
      <c r="AG221" s="21">
        <f>AG201-Baseline!AG201</f>
        <v>19.433307112877127</v>
      </c>
      <c r="AH221" s="21">
        <f>AH201-Baseline!AH201</f>
        <v>19.269600647665108</v>
      </c>
      <c r="AI221" s="21">
        <f>AI201-Baseline!AI201</f>
        <v>19.109709390099006</v>
      </c>
      <c r="AJ221" s="21">
        <f>AJ201-Baseline!AJ201</f>
        <v>19.041919581087896</v>
      </c>
      <c r="AK221" s="21">
        <f>AK201-Baseline!AK201</f>
        <v>18.976499559266824</v>
      </c>
      <c r="AL221" s="21">
        <f>AL201-Baseline!AL201</f>
        <v>18.913481771194167</v>
      </c>
      <c r="AM221" s="21">
        <f>AM201-Baseline!AM201</f>
        <v>18.852910563362403</v>
      </c>
      <c r="AN221" s="21">
        <f>AN201-Baseline!AN201</f>
        <v>18.794808685351281</v>
      </c>
      <c r="AO221" s="21">
        <f>AO201-Baseline!AO201</f>
        <v>18.739171936439661</v>
      </c>
      <c r="AP221" s="21">
        <f>AP201-Baseline!AP201</f>
        <v>18.686019803153165</v>
      </c>
      <c r="AQ221" s="21">
        <f>AQ201-Baseline!AQ201</f>
        <v>18.635374409777477</v>
      </c>
      <c r="AR221" s="21">
        <f>AR201-Baseline!AR201</f>
        <v>18.587253919300316</v>
      </c>
      <c r="AS221" s="21">
        <f>AS201-Baseline!AS201</f>
        <v>18.541673761778263</v>
      </c>
      <c r="AT221" s="21">
        <f>AT201-Baseline!AT201</f>
        <v>18.498650308343947</v>
      </c>
      <c r="AU221" s="21">
        <f>AU201-Baseline!AU201</f>
        <v>18.458202294232184</v>
      </c>
      <c r="AV221" s="21">
        <f>AV201-Baseline!AV201</f>
        <v>18.420347853446213</v>
      </c>
      <c r="AW221" s="21">
        <f>AW201-Baseline!AW201</f>
        <v>18.38510474839606</v>
      </c>
      <c r="AX221" s="21">
        <f>AX201-Baseline!AX201</f>
        <v>18.35249107781253</v>
      </c>
      <c r="AY221" s="21">
        <f>AY201-Baseline!AY201</f>
        <v>18.322525402947043</v>
      </c>
      <c r="AZ221" s="21">
        <f>AZ201-Baseline!AZ201</f>
        <v>18.295226618423932</v>
      </c>
      <c r="BA221" s="21">
        <f>BA201-Baseline!BA201</f>
        <v>18.270613769467897</v>
      </c>
      <c r="BB221" s="21">
        <f>BB201-Baseline!BB201</f>
        <v>18.246369263388811</v>
      </c>
    </row>
    <row r="222" spans="1:54" outlineLevel="2">
      <c r="A222" s="479"/>
      <c r="B222" s="150" t="s">
        <v>502</v>
      </c>
      <c r="C222" s="19"/>
      <c r="D222" s="135" t="s">
        <v>391</v>
      </c>
      <c r="E222" s="21">
        <f>E202-Baseline!E202</f>
        <v>47.13738636450644</v>
      </c>
      <c r="F222" s="21">
        <f>F202-Baseline!F202</f>
        <v>46.633148595276111</v>
      </c>
      <c r="G222" s="21">
        <f>G202-Baseline!G202</f>
        <v>46.140219246712164</v>
      </c>
      <c r="H222" s="21">
        <f>H202-Baseline!H202</f>
        <v>45.65835716099285</v>
      </c>
      <c r="I222" s="21">
        <f>I202-Baseline!I202</f>
        <v>45.187328586221511</v>
      </c>
      <c r="J222" s="21">
        <f>J202-Baseline!J202</f>
        <v>44.726907069573834</v>
      </c>
      <c r="K222" s="21">
        <f>K202-Baseline!K202</f>
        <v>44.276873144971866</v>
      </c>
      <c r="L222" s="21">
        <f>L202-Baseline!L202</f>
        <v>43.837014155516712</v>
      </c>
      <c r="M222" s="21">
        <f>M202-Baseline!M202</f>
        <v>43.407124169128402</v>
      </c>
      <c r="N222" s="21">
        <f>N202-Baseline!N202</f>
        <v>42.98700364319955</v>
      </c>
      <c r="O222" s="21">
        <f>O202-Baseline!O202</f>
        <v>42.5764593321367</v>
      </c>
      <c r="P222" s="21">
        <f>P202-Baseline!P202</f>
        <v>42.175304152572451</v>
      </c>
      <c r="Q222" s="21">
        <f>Q202-Baseline!Q202</f>
        <v>41.783356874701909</v>
      </c>
      <c r="R222" s="21">
        <f>R202-Baseline!R202</f>
        <v>41.400442149281076</v>
      </c>
      <c r="S222" s="21">
        <f>S202-Baseline!S202</f>
        <v>41.020028054927295</v>
      </c>
      <c r="T222" s="21">
        <f>T202-Baseline!T202</f>
        <v>40.648404950078771</v>
      </c>
      <c r="U222" s="21">
        <f>U202-Baseline!U202</f>
        <v>40.285411918973473</v>
      </c>
      <c r="V222" s="21">
        <f>V202-Baseline!V202</f>
        <v>39.930893190235686</v>
      </c>
      <c r="W222" s="21">
        <f>W202-Baseline!W202</f>
        <v>39.584698114073674</v>
      </c>
      <c r="X222" s="21">
        <f>X202-Baseline!X202</f>
        <v>39.246680984692205</v>
      </c>
      <c r="Y222" s="21">
        <f>Y202-Baseline!Y202</f>
        <v>38.916700841540106</v>
      </c>
      <c r="Z222" s="21">
        <f>Z202-Baseline!Z202</f>
        <v>38.594621450252298</v>
      </c>
      <c r="AA222" s="21">
        <f>AA202-Baseline!AA202</f>
        <v>38.280311161168974</v>
      </c>
      <c r="AB222" s="21">
        <f>AB202-Baseline!AB202</f>
        <v>37.973642750815422</v>
      </c>
      <c r="AC222" s="21">
        <f>AC202-Baseline!AC202</f>
        <v>37.657570060980667</v>
      </c>
      <c r="AD222" s="21">
        <f>AD202-Baseline!AD202</f>
        <v>37.347010848306567</v>
      </c>
      <c r="AE222" s="21">
        <f>AE202-Baseline!AE202</f>
        <v>37.040233882474858</v>
      </c>
      <c r="AF222" s="21">
        <f>AF202-Baseline!AF202</f>
        <v>36.736100658962357</v>
      </c>
      <c r="AG222" s="21">
        <f>AG202-Baseline!AG202</f>
        <v>36.434066927352141</v>
      </c>
      <c r="AH222" s="21">
        <f>AH202-Baseline!AH202</f>
        <v>36.134319756996518</v>
      </c>
      <c r="AI222" s="21">
        <f>AI202-Baseline!AI202</f>
        <v>35.838030045402306</v>
      </c>
      <c r="AJ222" s="21">
        <f>AJ202-Baseline!AJ202</f>
        <v>35.713818783717393</v>
      </c>
      <c r="AK222" s="21">
        <f>AK202-Baseline!AK202</f>
        <v>35.590507365683507</v>
      </c>
      <c r="AL222" s="21">
        <f>AL202-Baseline!AL202</f>
        <v>35.468270813776861</v>
      </c>
      <c r="AM222" s="21">
        <f>AM202-Baseline!AM202</f>
        <v>35.347316392462389</v>
      </c>
      <c r="AN222" s="21">
        <f>AN202-Baseline!AN202</f>
        <v>35.227783208297772</v>
      </c>
      <c r="AO222" s="21">
        <f>AO202-Baseline!AO202</f>
        <v>35.109726139206359</v>
      </c>
      <c r="AP222" s="21">
        <f>AP202-Baseline!AP202</f>
        <v>34.993267847246948</v>
      </c>
      <c r="AQ222" s="21">
        <f>AQ202-Baseline!AQ202</f>
        <v>34.878535694838995</v>
      </c>
      <c r="AR222" s="21">
        <f>AR202-Baseline!AR202</f>
        <v>34.765641927083323</v>
      </c>
      <c r="AS222" s="21">
        <f>AS202-Baseline!AS202</f>
        <v>34.654687447795375</v>
      </c>
      <c r="AT222" s="21">
        <f>AT202-Baseline!AT202</f>
        <v>34.545772924804318</v>
      </c>
      <c r="AU222" s="21">
        <f>AU202-Baseline!AU202</f>
        <v>34.43900295704011</v>
      </c>
      <c r="AV222" s="21">
        <f>AV202-Baseline!AV202</f>
        <v>34.334477371798023</v>
      </c>
      <c r="AW222" s="21">
        <f>AW202-Baseline!AW202</f>
        <v>34.232291875050606</v>
      </c>
      <c r="AX222" s="21">
        <f>AX202-Baseline!AX202</f>
        <v>34.132540161890553</v>
      </c>
      <c r="AY222" s="21">
        <f>AY202-Baseline!AY202</f>
        <v>34.035314480749157</v>
      </c>
      <c r="AZ222" s="21">
        <f>AZ202-Baseline!AZ202</f>
        <v>33.940705113376886</v>
      </c>
      <c r="BA222" s="21">
        <f>BA202-Baseline!BA202</f>
        <v>33.848799912881752</v>
      </c>
      <c r="BB222" s="21">
        <f>BB202-Baseline!BB202</f>
        <v>33.755794505956842</v>
      </c>
    </row>
    <row r="223" spans="1:54" outlineLevel="2">
      <c r="B223" s="19"/>
      <c r="C223" s="19"/>
      <c r="D223" s="19"/>
      <c r="E223" s="15"/>
    </row>
    <row r="224" spans="1:54" outlineLevel="2">
      <c r="A224" s="477" t="s">
        <v>503</v>
      </c>
      <c r="B224" s="150" t="s">
        <v>500</v>
      </c>
      <c r="C224" s="19"/>
      <c r="D224" s="135" t="s">
        <v>391</v>
      </c>
      <c r="E224" s="21">
        <f>E204-Baseline!E204</f>
        <v>36.63036125520059</v>
      </c>
      <c r="F224" s="21">
        <f>F204-Baseline!F204</f>
        <v>72.890645368896315</v>
      </c>
      <c r="G224" s="21">
        <f>G204-Baseline!G204</f>
        <v>108.71302399198096</v>
      </c>
      <c r="H224" s="21">
        <f>H204-Baseline!H204</f>
        <v>144.10407301613765</v>
      </c>
      <c r="I224" s="21">
        <f>I204-Baseline!I204</f>
        <v>179.13826591317422</v>
      </c>
      <c r="J224" s="21">
        <f>J204-Baseline!J204</f>
        <v>213.81906534266764</v>
      </c>
      <c r="K224" s="21">
        <f>K204-Baseline!K204</f>
        <v>248.08511077193054</v>
      </c>
      <c r="L224" s="21">
        <f>L204-Baseline!L204</f>
        <v>282.00638222452619</v>
      </c>
      <c r="M224" s="21">
        <f>M204-Baseline!M204</f>
        <v>315.58653615548781</v>
      </c>
      <c r="N224" s="21">
        <f>N204-Baseline!N204</f>
        <v>348.76865310753732</v>
      </c>
      <c r="O224" s="21">
        <f>O204-Baseline!O204</f>
        <v>381.61851624356916</v>
      </c>
      <c r="P224" s="21">
        <f>P204-Baseline!P204</f>
        <v>414.13993957978613</v>
      </c>
      <c r="Q224" s="21">
        <f>Q204-Baseline!Q204</f>
        <v>446.33679299872182</v>
      </c>
      <c r="R224" s="21">
        <f>R204-Baseline!R204</f>
        <v>478.2684289846996</v>
      </c>
      <c r="S224" s="21">
        <f>S204-Baseline!S204</f>
        <v>509.88216206309193</v>
      </c>
      <c r="T224" s="21">
        <f>T204-Baseline!T204</f>
        <v>541.18203680945987</v>
      </c>
      <c r="U224" s="21">
        <f>U204-Baseline!U204</f>
        <v>572.17213831183233</v>
      </c>
      <c r="V224" s="21">
        <f>V204-Baseline!V204</f>
        <v>602.90729517905754</v>
      </c>
      <c r="W224" s="21">
        <f>W204-Baseline!W204</f>
        <v>633.3398473248576</v>
      </c>
      <c r="X224" s="21">
        <f>X204-Baseline!X204</f>
        <v>663.52252238353674</v>
      </c>
      <c r="Y224" s="21">
        <f>Y204-Baseline!Y204</f>
        <v>693.40999250863615</v>
      </c>
      <c r="Z224" s="21">
        <f>Z204-Baseline!Z204</f>
        <v>723.0529757476495</v>
      </c>
      <c r="AA224" s="21">
        <f>AA204-Baseline!AA204</f>
        <v>752.45377460799864</v>
      </c>
      <c r="AB224" s="21">
        <f>AB204-Baseline!AB204</f>
        <v>781.61478429724991</v>
      </c>
      <c r="AC224" s="21">
        <f>AC204-Baseline!AC204</f>
        <v>810.52854957532782</v>
      </c>
      <c r="AD224" s="21">
        <f>AD204-Baseline!AD204</f>
        <v>839.20032176629934</v>
      </c>
      <c r="AE224" s="21">
        <f>AE204-Baseline!AE204</f>
        <v>867.63714966823477</v>
      </c>
      <c r="AF224" s="21">
        <f>AF204-Baseline!AF204</f>
        <v>895.84055351834525</v>
      </c>
      <c r="AG224" s="21">
        <f>AG204-Baseline!AG204</f>
        <v>923.81267532569768</v>
      </c>
      <c r="AH224" s="21">
        <f>AH204-Baseline!AH204</f>
        <v>951.55636026619686</v>
      </c>
      <c r="AI224" s="21">
        <f>AI204-Baseline!AI204</f>
        <v>979.07535503316319</v>
      </c>
      <c r="AJ224" s="21">
        <f>AJ204-Baseline!AJ204</f>
        <v>1006.5018853060529</v>
      </c>
      <c r="AK224" s="21">
        <f>AK204-Baseline!AK204</f>
        <v>1033.8372732381463</v>
      </c>
      <c r="AL224" s="21">
        <f>AL204-Baseline!AL204</f>
        <v>1061.0831580976005</v>
      </c>
      <c r="AM224" s="21">
        <f>AM204-Baseline!AM204</f>
        <v>1088.2413402459197</v>
      </c>
      <c r="AN224" s="21">
        <f>AN204-Baseline!AN204</f>
        <v>1115.3136678497713</v>
      </c>
      <c r="AO224" s="21">
        <f>AO204-Baseline!AO204</f>
        <v>1142.3019893637347</v>
      </c>
      <c r="AP224" s="21">
        <f>AP204-Baseline!AP204</f>
        <v>1169.2082351839579</v>
      </c>
      <c r="AQ224" s="21">
        <f>AQ204-Baseline!AQ204</f>
        <v>1196.0344338821444</v>
      </c>
      <c r="AR224" s="21">
        <f>AR204-Baseline!AR204</f>
        <v>1222.7826762527022</v>
      </c>
      <c r="AS224" s="21">
        <f>AS204-Baseline!AS204</f>
        <v>1249.4551088520814</v>
      </c>
      <c r="AT224" s="21">
        <f>AT204-Baseline!AT204</f>
        <v>1276.0539404269091</v>
      </c>
      <c r="AU224" s="21">
        <f>AU204-Baseline!AU204</f>
        <v>1302.581447005113</v>
      </c>
      <c r="AV224" s="21">
        <f>AV204-Baseline!AV204</f>
        <v>1329.0399669661128</v>
      </c>
      <c r="AW224" s="21">
        <f>AW204-Baseline!AW204</f>
        <v>1355.4318970378883</v>
      </c>
      <c r="AX224" s="21">
        <f>AX204-Baseline!AX204</f>
        <v>1381.7596925740118</v>
      </c>
      <c r="AY224" s="21">
        <f>AY204-Baseline!AY204</f>
        <v>1408.0258675011382</v>
      </c>
      <c r="AZ224" s="21">
        <f>AZ204-Baseline!AZ204</f>
        <v>1434.2329931576353</v>
      </c>
      <c r="BA224" s="21">
        <f>BA204-Baseline!BA204</f>
        <v>1460.3836968051701</v>
      </c>
      <c r="BB224" s="21">
        <f>BB204-Baseline!BB204</f>
        <v>1486.4775378977663</v>
      </c>
    </row>
    <row r="225" spans="1:54" outlineLevel="2">
      <c r="A225" s="478"/>
      <c r="B225" s="150" t="s">
        <v>501</v>
      </c>
      <c r="C225" s="19"/>
      <c r="D225" s="135" t="s">
        <v>391</v>
      </c>
      <c r="E225" s="21">
        <f>E205-Baseline!E205</f>
        <v>26.18953699043999</v>
      </c>
      <c r="F225" s="21">
        <f>F205-Baseline!F205</f>
        <v>52.037774434146698</v>
      </c>
      <c r="G225" s="21">
        <f>G205-Baseline!G205</f>
        <v>77.55395950438097</v>
      </c>
      <c r="H225" s="21">
        <f>H205-Baseline!H205</f>
        <v>102.74710856771931</v>
      </c>
      <c r="I225" s="21">
        <f>I205-Baseline!I205</f>
        <v>127.6260143000452</v>
      </c>
      <c r="J225" s="21">
        <f>J205-Baseline!J205</f>
        <v>152.1992527259174</v>
      </c>
      <c r="K225" s="21">
        <f>K205-Baseline!K205</f>
        <v>176.47518994474513</v>
      </c>
      <c r="L225" s="21">
        <f>L205-Baseline!L205</f>
        <v>200.46198868632848</v>
      </c>
      <c r="M225" s="21">
        <f>M205-Baseline!M205</f>
        <v>224.16761475508889</v>
      </c>
      <c r="N225" s="21">
        <f>N205-Baseline!N205</f>
        <v>247.59984315875408</v>
      </c>
      <c r="O225" s="21">
        <f>O205-Baseline!O205</f>
        <v>270.76626414139338</v>
      </c>
      <c r="P225" s="21">
        <f>P205-Baseline!P205</f>
        <v>293.67428907803338</v>
      </c>
      <c r="Q225" s="21">
        <f>Q205-Baseline!Q205</f>
        <v>316.33115607845042</v>
      </c>
      <c r="R225" s="21">
        <f>R205-Baseline!R205</f>
        <v>338.7439355713704</v>
      </c>
      <c r="S225" s="21">
        <f>S205-Baseline!S205</f>
        <v>360.91741491575169</v>
      </c>
      <c r="T225" s="21">
        <f>T205-Baseline!T205</f>
        <v>382.85837588042858</v>
      </c>
      <c r="U225" s="21">
        <f>U205-Baseline!U205</f>
        <v>404.57344752564501</v>
      </c>
      <c r="V225" s="21">
        <f>V205-Baseline!V205</f>
        <v>426.06911108867956</v>
      </c>
      <c r="W225" s="21">
        <f>W205-Baseline!W205</f>
        <v>447.35170479741481</v>
      </c>
      <c r="X225" s="21">
        <f>X205-Baseline!X205</f>
        <v>468.42742855985477</v>
      </c>
      <c r="Y225" s="21">
        <f>Y205-Baseline!Y205</f>
        <v>489.30234842663913</v>
      </c>
      <c r="Z225" s="21">
        <f>Z205-Baseline!Z205</f>
        <v>509.98240104018743</v>
      </c>
      <c r="AA225" s="21">
        <f>AA205-Baseline!AA205</f>
        <v>530.47339793172296</v>
      </c>
      <c r="AB225" s="21">
        <f>AB205-Baseline!AB205</f>
        <v>550.78102968243411</v>
      </c>
      <c r="AC225" s="21">
        <f>AC205-Baseline!AC205</f>
        <v>570.90522887405507</v>
      </c>
      <c r="AD225" s="21">
        <f>AD205-Baseline!AD205</f>
        <v>590.85082729978626</v>
      </c>
      <c r="AE225" s="21">
        <f>AE205-Baseline!AE205</f>
        <v>610.62200873175539</v>
      </c>
      <c r="AF225" s="21">
        <f>AF205-Baseline!AF205</f>
        <v>630.22250892720569</v>
      </c>
      <c r="AG225" s="21">
        <f>AG205-Baseline!AG205</f>
        <v>649.65581604008287</v>
      </c>
      <c r="AH225" s="21">
        <f>AH205-Baseline!AH205</f>
        <v>668.925416687748</v>
      </c>
      <c r="AI225" s="21">
        <f>AI205-Baseline!AI205</f>
        <v>688.03512607784705</v>
      </c>
      <c r="AJ225" s="21">
        <f>AJ205-Baseline!AJ205</f>
        <v>707.07704565893494</v>
      </c>
      <c r="AK225" s="21">
        <f>AK205-Baseline!AK205</f>
        <v>726.05354521820175</v>
      </c>
      <c r="AL225" s="21">
        <f>AL205-Baseline!AL205</f>
        <v>744.96702698939589</v>
      </c>
      <c r="AM225" s="21">
        <f>AM205-Baseline!AM205</f>
        <v>763.81993755275835</v>
      </c>
      <c r="AN225" s="21">
        <f>AN205-Baseline!AN205</f>
        <v>782.61474623810966</v>
      </c>
      <c r="AO225" s="21">
        <f>AO205-Baseline!AO205</f>
        <v>801.35391817454934</v>
      </c>
      <c r="AP225" s="21">
        <f>AP205-Baseline!AP205</f>
        <v>820.03993797770249</v>
      </c>
      <c r="AQ225" s="21">
        <f>AQ205-Baseline!AQ205</f>
        <v>838.67531238747995</v>
      </c>
      <c r="AR225" s="21">
        <f>AR205-Baseline!AR205</f>
        <v>857.26256630678029</v>
      </c>
      <c r="AS225" s="21">
        <f>AS205-Baseline!AS205</f>
        <v>875.80424006855856</v>
      </c>
      <c r="AT225" s="21">
        <f>AT205-Baseline!AT205</f>
        <v>894.3028903769025</v>
      </c>
      <c r="AU225" s="21">
        <f>AU205-Baseline!AU205</f>
        <v>912.76109267113463</v>
      </c>
      <c r="AV225" s="21">
        <f>AV205-Baseline!AV205</f>
        <v>931.18144052458081</v>
      </c>
      <c r="AW225" s="21">
        <f>AW205-Baseline!AW205</f>
        <v>949.5665452729769</v>
      </c>
      <c r="AX225" s="21">
        <f>AX205-Baseline!AX205</f>
        <v>967.91903635078938</v>
      </c>
      <c r="AY225" s="21">
        <f>AY205-Baseline!AY205</f>
        <v>986.24156175373639</v>
      </c>
      <c r="AZ225" s="21">
        <f>AZ205-Baseline!AZ205</f>
        <v>1004.5367883721603</v>
      </c>
      <c r="BA225" s="21">
        <f>BA205-Baseline!BA205</f>
        <v>1022.8074021416282</v>
      </c>
      <c r="BB225" s="21">
        <f>BB205-Baseline!BB205</f>
        <v>1041.053771405017</v>
      </c>
    </row>
    <row r="226" spans="1:54" outlineLevel="2">
      <c r="A226" s="479"/>
      <c r="B226" s="150" t="s">
        <v>502</v>
      </c>
      <c r="C226" s="19"/>
      <c r="D226" s="135" t="s">
        <v>391</v>
      </c>
      <c r="E226" s="21">
        <f>E206-Baseline!E206</f>
        <v>47.13738636450644</v>
      </c>
      <c r="F226" s="21">
        <f>F206-Baseline!F206</f>
        <v>93.770534959782552</v>
      </c>
      <c r="G226" s="21">
        <f>G206-Baseline!G206</f>
        <v>139.91075420649472</v>
      </c>
      <c r="H226" s="21">
        <f>H206-Baseline!H206</f>
        <v>185.56911136748755</v>
      </c>
      <c r="I226" s="21">
        <f>I206-Baseline!I206</f>
        <v>230.75643995370905</v>
      </c>
      <c r="J226" s="21">
        <f>J206-Baseline!J206</f>
        <v>275.48334702328287</v>
      </c>
      <c r="K226" s="21">
        <f>K206-Baseline!K206</f>
        <v>319.76022016825476</v>
      </c>
      <c r="L226" s="21">
        <f>L206-Baseline!L206</f>
        <v>363.59723432377149</v>
      </c>
      <c r="M226" s="21">
        <f>M206-Baseline!M206</f>
        <v>407.00435849289988</v>
      </c>
      <c r="N226" s="21">
        <f>N206-Baseline!N206</f>
        <v>449.99136213609944</v>
      </c>
      <c r="O226" s="21">
        <f>O206-Baseline!O206</f>
        <v>492.56782146823616</v>
      </c>
      <c r="P226" s="21">
        <f>P206-Baseline!P206</f>
        <v>534.74312562080866</v>
      </c>
      <c r="Q226" s="21">
        <f>Q206-Baseline!Q206</f>
        <v>576.52648249551055</v>
      </c>
      <c r="R226" s="21">
        <f>R206-Baseline!R206</f>
        <v>617.9269246447916</v>
      </c>
      <c r="S226" s="21">
        <f>S206-Baseline!S206</f>
        <v>658.94695269971885</v>
      </c>
      <c r="T226" s="21">
        <f>T206-Baseline!T206</f>
        <v>699.59535764979762</v>
      </c>
      <c r="U226" s="21">
        <f>U206-Baseline!U206</f>
        <v>739.88076956877114</v>
      </c>
      <c r="V226" s="21">
        <f>V206-Baseline!V206</f>
        <v>779.81166275900682</v>
      </c>
      <c r="W226" s="21">
        <f>W206-Baseline!W206</f>
        <v>819.39636087308054</v>
      </c>
      <c r="X226" s="21">
        <f>X206-Baseline!X206</f>
        <v>858.64304185777269</v>
      </c>
      <c r="Y226" s="21">
        <f>Y206-Baseline!Y206</f>
        <v>897.55974269931278</v>
      </c>
      <c r="Z226" s="21">
        <f>Z206-Baseline!Z206</f>
        <v>936.15436414956503</v>
      </c>
      <c r="AA226" s="21">
        <f>AA206-Baseline!AA206</f>
        <v>974.43467531073395</v>
      </c>
      <c r="AB226" s="21">
        <f>AB206-Baseline!AB206</f>
        <v>1012.4083180615494</v>
      </c>
      <c r="AC226" s="21">
        <f>AC206-Baseline!AC206</f>
        <v>1050.0658881225299</v>
      </c>
      <c r="AD226" s="21">
        <f>AD206-Baseline!AD206</f>
        <v>1087.4128989708365</v>
      </c>
      <c r="AE226" s="21">
        <f>AE206-Baseline!AE206</f>
        <v>1124.4531328533114</v>
      </c>
      <c r="AF226" s="21">
        <f>AF206-Baseline!AF206</f>
        <v>1161.1892335122739</v>
      </c>
      <c r="AG226" s="21">
        <f>AG206-Baseline!AG206</f>
        <v>1197.6233004396261</v>
      </c>
      <c r="AH226" s="21">
        <f>AH206-Baseline!AH206</f>
        <v>1233.7576201966226</v>
      </c>
      <c r="AI226" s="21">
        <f>AI206-Baseline!AI206</f>
        <v>1269.5956502420249</v>
      </c>
      <c r="AJ226" s="21">
        <f>AJ206-Baseline!AJ206</f>
        <v>1305.3094690257424</v>
      </c>
      <c r="AK226" s="21">
        <f>AK206-Baseline!AK206</f>
        <v>1340.899976391426</v>
      </c>
      <c r="AL226" s="21">
        <f>AL206-Baseline!AL206</f>
        <v>1376.3682472052028</v>
      </c>
      <c r="AM226" s="21">
        <f>AM206-Baseline!AM206</f>
        <v>1411.7155635976651</v>
      </c>
      <c r="AN226" s="21">
        <f>AN206-Baseline!AN206</f>
        <v>1446.9433468059628</v>
      </c>
      <c r="AO226" s="21">
        <f>AO206-Baseline!AO206</f>
        <v>1482.0530729451691</v>
      </c>
      <c r="AP226" s="21">
        <f>AP206-Baseline!AP206</f>
        <v>1517.046340792416</v>
      </c>
      <c r="AQ226" s="21">
        <f>AQ206-Baseline!AQ206</f>
        <v>1551.924876487255</v>
      </c>
      <c r="AR226" s="21">
        <f>AR206-Baseline!AR206</f>
        <v>1586.6905184143384</v>
      </c>
      <c r="AS226" s="21">
        <f>AS206-Baseline!AS206</f>
        <v>1621.3452058621338</v>
      </c>
      <c r="AT226" s="21">
        <f>AT206-Baseline!AT206</f>
        <v>1655.8909787869381</v>
      </c>
      <c r="AU226" s="21">
        <f>AU206-Baseline!AU206</f>
        <v>1690.3299817439784</v>
      </c>
      <c r="AV226" s="21">
        <f>AV206-Baseline!AV206</f>
        <v>1724.6644591157765</v>
      </c>
      <c r="AW226" s="21">
        <f>AW206-Baseline!AW206</f>
        <v>1758.8967509908271</v>
      </c>
      <c r="AX226" s="21">
        <f>AX206-Baseline!AX206</f>
        <v>1793.0292911527176</v>
      </c>
      <c r="AY226" s="21">
        <f>AY206-Baseline!AY206</f>
        <v>1827.0646056334667</v>
      </c>
      <c r="AZ226" s="21">
        <f>AZ206-Baseline!AZ206</f>
        <v>1861.0053107468436</v>
      </c>
      <c r="BA226" s="21">
        <f>BA206-Baseline!BA206</f>
        <v>1894.8541106597254</v>
      </c>
      <c r="BB226" s="21">
        <f>BB206-Baseline!BB206</f>
        <v>1928.6099051656822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3.5"/>
  <cols>
    <col min="1" max="1" width="22" customWidth="1"/>
  </cols>
  <sheetData>
    <row r="1" spans="1:19">
      <c r="A1" s="4" t="s">
        <v>509</v>
      </c>
    </row>
    <row r="2" spans="1:19">
      <c r="A2" s="475" t="s">
        <v>510</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512</v>
      </c>
    </row>
    <row r="20" spans="1:19">
      <c r="A20" s="475" t="s">
        <v>513</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494</v>
      </c>
      <c r="B23" s="409"/>
      <c r="C23" s="409"/>
      <c r="D23" s="409"/>
      <c r="E23" s="409"/>
      <c r="F23" s="409"/>
      <c r="G23" s="409"/>
      <c r="H23" s="409"/>
      <c r="I23" s="409"/>
      <c r="J23" s="409"/>
      <c r="K23" s="409"/>
      <c r="L23" s="409"/>
      <c r="M23" s="409"/>
      <c r="N23" s="409"/>
      <c r="O23" s="409"/>
      <c r="P23" s="409"/>
      <c r="Q23" s="409"/>
      <c r="R23" s="409"/>
      <c r="S23" s="409"/>
    </row>
    <row r="24" spans="1:19">
      <c r="A24" s="158" t="s">
        <v>495</v>
      </c>
      <c r="B24" s="409"/>
      <c r="C24" s="409"/>
      <c r="D24" s="409"/>
      <c r="E24" s="409"/>
      <c r="F24" s="409"/>
      <c r="G24" s="409"/>
      <c r="H24" s="409"/>
      <c r="I24" s="409"/>
      <c r="J24" s="409"/>
      <c r="K24" s="409"/>
      <c r="L24" s="409"/>
      <c r="M24" s="409"/>
      <c r="N24" s="409"/>
      <c r="O24" s="409"/>
      <c r="P24" s="409"/>
      <c r="Q24" s="409"/>
      <c r="R24" s="409"/>
      <c r="S24" s="409"/>
    </row>
    <row r="25" spans="1:19">
      <c r="A25" s="159" t="s">
        <v>397</v>
      </c>
      <c r="B25" s="409"/>
      <c r="C25" s="409"/>
      <c r="D25" s="409"/>
      <c r="E25" s="409"/>
      <c r="F25" s="409"/>
      <c r="G25" s="409"/>
      <c r="H25" s="409"/>
      <c r="I25" s="409"/>
      <c r="J25" s="409"/>
      <c r="K25" s="409"/>
      <c r="L25" s="409"/>
      <c r="M25" s="409"/>
      <c r="N25" s="409"/>
      <c r="O25" s="409"/>
      <c r="P25" s="409"/>
      <c r="Q25" s="409"/>
      <c r="R25" s="409"/>
      <c r="S25" s="409"/>
    </row>
    <row r="26" spans="1:19">
      <c r="A26" s="159" t="s">
        <v>473</v>
      </c>
      <c r="B26" s="409"/>
      <c r="C26" s="409"/>
      <c r="D26" s="409"/>
      <c r="E26" s="409"/>
      <c r="F26" s="409"/>
      <c r="G26" s="409"/>
      <c r="H26" s="409"/>
      <c r="I26" s="409"/>
      <c r="J26" s="409"/>
      <c r="K26" s="409"/>
      <c r="L26" s="409"/>
      <c r="M26" s="409"/>
      <c r="N26" s="409"/>
      <c r="O26" s="409"/>
      <c r="P26" s="409"/>
      <c r="Q26" s="409"/>
      <c r="R26" s="409"/>
      <c r="S26" s="409"/>
    </row>
    <row r="27" spans="1:19">
      <c r="A27" s="159" t="s">
        <v>474</v>
      </c>
      <c r="B27" s="409"/>
      <c r="C27" s="409"/>
      <c r="D27" s="409"/>
      <c r="E27" s="409"/>
      <c r="F27" s="409"/>
      <c r="G27" s="409"/>
      <c r="H27" s="409"/>
      <c r="I27" s="409"/>
      <c r="J27" s="409"/>
      <c r="K27" s="409"/>
      <c r="L27" s="409"/>
      <c r="M27" s="409"/>
      <c r="N27" s="409"/>
      <c r="O27" s="409"/>
      <c r="P27" s="409"/>
      <c r="Q27" s="409"/>
      <c r="R27" s="409"/>
      <c r="S27" s="409"/>
    </row>
    <row r="31" spans="1:19">
      <c r="A31" s="4" t="s">
        <v>517</v>
      </c>
    </row>
    <row r="32" spans="1:19">
      <c r="A32" t="s">
        <v>518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3.5" outlineLevelRow="3"/>
  <cols>
    <col min="1" max="1" width="31.3828125" customWidth="1"/>
    <col min="2" max="2" width="32.84375" customWidth="1"/>
    <col min="3" max="3" width="23.61328125" customWidth="1"/>
    <col min="4" max="4" width="15.3828125" customWidth="1"/>
    <col min="5" max="5" width="21.3828125" bestFit="1" customWidth="1"/>
    <col min="6" max="6" width="19.61328125" bestFit="1" customWidth="1"/>
    <col min="7" max="7" width="15.765625" customWidth="1"/>
    <col min="8" max="49" width="14.61328125" customWidth="1"/>
    <col min="50" max="58" width="9" customWidth="1"/>
    <col min="60" max="60" width="9" customWidth="1"/>
  </cols>
  <sheetData>
    <row r="1" spans="1:21" ht="56.9" customHeight="1" thickBot="1"/>
    <row r="2" spans="1:21" ht="15" customHeight="1" thickBot="1">
      <c r="A2" s="12" t="s">
        <v>80</v>
      </c>
      <c r="F2" s="24"/>
      <c r="G2" s="10"/>
      <c r="I2" s="440" t="s">
        <v>344</v>
      </c>
      <c r="J2" s="441"/>
      <c r="K2" s="441"/>
      <c r="L2" s="441"/>
      <c r="M2" s="441"/>
      <c r="N2" s="441"/>
      <c r="O2" s="441"/>
      <c r="P2" s="441"/>
      <c r="Q2" s="441"/>
      <c r="R2" s="441"/>
      <c r="S2" s="441"/>
      <c r="T2" s="441"/>
      <c r="U2" s="442"/>
    </row>
    <row r="3" spans="1:21" ht="13.5" customHeight="1" outlineLevel="1" thickBot="1">
      <c r="A3" s="3"/>
      <c r="B3" s="7"/>
      <c r="F3" s="24"/>
      <c r="G3" s="10"/>
      <c r="I3" s="443" t="s">
        <v>345</v>
      </c>
      <c r="J3" s="444"/>
      <c r="K3" s="444"/>
      <c r="L3" s="444"/>
      <c r="M3" s="444"/>
      <c r="N3" s="445"/>
      <c r="O3" s="1"/>
      <c r="P3" s="449" t="s">
        <v>346</v>
      </c>
      <c r="Q3" s="450"/>
      <c r="R3" s="450"/>
      <c r="S3" s="450"/>
      <c r="T3" s="450"/>
      <c r="U3" s="451"/>
    </row>
    <row r="4" spans="1:21" ht="56.25" customHeight="1" outlineLevel="1">
      <c r="A4" s="31" t="s">
        <v>163</v>
      </c>
      <c r="B4" s="86"/>
      <c r="E4" s="53" t="s">
        <v>347</v>
      </c>
      <c r="F4" s="91"/>
      <c r="G4" s="28"/>
      <c r="H4" s="10"/>
      <c r="I4" s="446"/>
      <c r="J4" s="447"/>
      <c r="K4" s="447"/>
      <c r="L4" s="447"/>
      <c r="M4" s="447"/>
      <c r="N4" s="448"/>
      <c r="P4" s="452"/>
      <c r="Q4" s="453"/>
      <c r="R4" s="453"/>
      <c r="S4" s="453"/>
      <c r="T4" s="453"/>
      <c r="U4" s="454"/>
    </row>
    <row r="5" spans="1:21" outlineLevel="1">
      <c r="A5" s="13" t="s">
        <v>348</v>
      </c>
      <c r="B5" s="88"/>
      <c r="E5" s="14"/>
      <c r="H5" s="10"/>
      <c r="I5" s="482"/>
      <c r="J5" s="467"/>
      <c r="K5" s="467"/>
      <c r="L5" s="467"/>
      <c r="M5" s="467"/>
      <c r="N5" s="468"/>
      <c r="P5" s="482"/>
      <c r="Q5" s="467"/>
      <c r="R5" s="467"/>
      <c r="S5" s="467"/>
      <c r="T5" s="467"/>
      <c r="U5" s="468"/>
    </row>
    <row r="6" spans="1:21" outlineLevel="1">
      <c r="A6" s="13" t="s">
        <v>351</v>
      </c>
      <c r="B6" s="88"/>
      <c r="E6" s="53" t="s">
        <v>353</v>
      </c>
      <c r="F6" s="90"/>
      <c r="H6" s="10"/>
      <c r="I6" s="469"/>
      <c r="J6" s="470"/>
      <c r="K6" s="470"/>
      <c r="L6" s="470"/>
      <c r="M6" s="470"/>
      <c r="N6" s="471"/>
      <c r="P6" s="469"/>
      <c r="Q6" s="470"/>
      <c r="R6" s="470"/>
      <c r="S6" s="470"/>
      <c r="T6" s="470"/>
      <c r="U6" s="471"/>
    </row>
    <row r="7" spans="1:21" outlineLevel="1">
      <c r="A7" s="13" t="s">
        <v>355</v>
      </c>
      <c r="B7" s="88"/>
      <c r="E7" s="14"/>
      <c r="H7" s="10"/>
      <c r="I7" s="469"/>
      <c r="J7" s="470"/>
      <c r="K7" s="470"/>
      <c r="L7" s="470"/>
      <c r="M7" s="470"/>
      <c r="N7" s="471"/>
      <c r="P7" s="469"/>
      <c r="Q7" s="470"/>
      <c r="R7" s="470"/>
      <c r="S7" s="470"/>
      <c r="T7" s="470"/>
      <c r="U7" s="471"/>
    </row>
    <row r="8" spans="1:21" ht="41" outlineLevel="1" thickBot="1">
      <c r="A8" s="34" t="s">
        <v>357</v>
      </c>
      <c r="B8" s="89"/>
      <c r="E8" s="14"/>
      <c r="H8" s="10"/>
      <c r="I8" s="469"/>
      <c r="J8" s="470"/>
      <c r="K8" s="470"/>
      <c r="L8" s="470"/>
      <c r="M8" s="470"/>
      <c r="N8" s="471"/>
      <c r="P8" s="469"/>
      <c r="Q8" s="470"/>
      <c r="R8" s="470"/>
      <c r="S8" s="470"/>
      <c r="T8" s="470"/>
      <c r="U8" s="471"/>
    </row>
    <row r="9" spans="1:21" outlineLevel="1">
      <c r="E9" s="14"/>
      <c r="H9" s="10"/>
      <c r="I9" s="469"/>
      <c r="J9" s="470"/>
      <c r="K9" s="470"/>
      <c r="L9" s="470"/>
      <c r="M9" s="470"/>
      <c r="N9" s="471"/>
      <c r="P9" s="469"/>
      <c r="Q9" s="470"/>
      <c r="R9" s="470"/>
      <c r="S9" s="470"/>
      <c r="T9" s="470"/>
      <c r="U9" s="471"/>
    </row>
    <row r="10" spans="1:21" ht="14" outlineLevel="1" thickBot="1">
      <c r="A10" s="32" t="s">
        <v>359</v>
      </c>
      <c r="B10" s="35">
        <f>Baseline!B10</f>
        <v>2027</v>
      </c>
      <c r="E10" s="14"/>
      <c r="H10" s="10"/>
      <c r="I10" s="469"/>
      <c r="J10" s="470"/>
      <c r="K10" s="470"/>
      <c r="L10" s="470"/>
      <c r="M10" s="470"/>
      <c r="N10" s="471"/>
      <c r="P10" s="469"/>
      <c r="Q10" s="470"/>
      <c r="R10" s="470"/>
      <c r="S10" s="470"/>
      <c r="T10" s="470"/>
      <c r="U10" s="471"/>
    </row>
    <row r="11" spans="1:21" outlineLevel="1">
      <c r="A11" s="16"/>
      <c r="H11" s="10"/>
      <c r="I11" s="469"/>
      <c r="J11" s="470"/>
      <c r="K11" s="470"/>
      <c r="L11" s="470"/>
      <c r="M11" s="470"/>
      <c r="N11" s="471"/>
      <c r="P11" s="469"/>
      <c r="Q11" s="470"/>
      <c r="R11" s="470"/>
      <c r="S11" s="470"/>
      <c r="T11" s="470"/>
      <c r="U11" s="471"/>
    </row>
    <row r="12" spans="1:21" ht="40.5" outlineLevel="1">
      <c r="A12" s="26" t="s">
        <v>360</v>
      </c>
      <c r="B12" s="26" t="s">
        <v>361</v>
      </c>
      <c r="C12" s="26" t="s">
        <v>362</v>
      </c>
      <c r="D12" s="26" t="s">
        <v>363</v>
      </c>
      <c r="E12" s="26" t="s">
        <v>364</v>
      </c>
      <c r="F12" s="26" t="s">
        <v>365</v>
      </c>
      <c r="G12" s="26" t="s">
        <v>366</v>
      </c>
      <c r="I12" s="469"/>
      <c r="J12" s="470"/>
      <c r="K12" s="470"/>
      <c r="L12" s="470"/>
      <c r="M12" s="470"/>
      <c r="N12" s="471"/>
      <c r="P12" s="469"/>
      <c r="Q12" s="470"/>
      <c r="R12" s="470"/>
      <c r="S12" s="470"/>
      <c r="T12" s="470"/>
      <c r="U12" s="471"/>
    </row>
    <row r="13" spans="1:21" outlineLevel="1">
      <c r="A13" s="58">
        <v>2035</v>
      </c>
      <c r="B13" s="21">
        <f t="shared" ref="B13:B18" si="0">INDEX($E$204:$AW$204,1,MATCH($A13,$E$53:$BB$53,0))</f>
        <v>0</v>
      </c>
      <c r="C13" s="21">
        <f>B13-Baseline!B13</f>
        <v>315.58653615548781</v>
      </c>
      <c r="D13" s="21">
        <f t="shared" ref="D13:D18" si="1">INDEX($E$205:$AW$205,1,MATCH($A13,$E$53:$BB$53,0))</f>
        <v>0</v>
      </c>
      <c r="E13" s="21">
        <f>D13-Baseline!D13</f>
        <v>224.16761475508889</v>
      </c>
      <c r="F13" s="21">
        <f t="shared" ref="F13:F18" si="2">INDEX($E$206:$AW$206,1,MATCH($A13,$E$53:$BB$53,0))</f>
        <v>0</v>
      </c>
      <c r="G13" s="21">
        <f>F13-Baseline!F13</f>
        <v>407.00435849289988</v>
      </c>
      <c r="I13" s="469"/>
      <c r="J13" s="470"/>
      <c r="K13" s="470"/>
      <c r="L13" s="470"/>
      <c r="M13" s="470"/>
      <c r="N13" s="471"/>
      <c r="P13" s="469"/>
      <c r="Q13" s="470"/>
      <c r="R13" s="470"/>
      <c r="S13" s="470"/>
      <c r="T13" s="470"/>
      <c r="U13" s="471"/>
    </row>
    <row r="14" spans="1:21" outlineLevel="1">
      <c r="A14" s="58">
        <v>2040</v>
      </c>
      <c r="B14" s="21">
        <f t="shared" si="0"/>
        <v>0</v>
      </c>
      <c r="C14" s="21">
        <f>B14-Baseline!B14</f>
        <v>478.2684289846996</v>
      </c>
      <c r="D14" s="21">
        <f t="shared" si="1"/>
        <v>0</v>
      </c>
      <c r="E14" s="21">
        <f>D14-Baseline!D14</f>
        <v>338.7439355713704</v>
      </c>
      <c r="F14" s="21">
        <f t="shared" si="2"/>
        <v>0</v>
      </c>
      <c r="G14" s="21">
        <f>F14-Baseline!F14</f>
        <v>617.9269246447916</v>
      </c>
      <c r="I14" s="469"/>
      <c r="J14" s="470"/>
      <c r="K14" s="470"/>
      <c r="L14" s="470"/>
      <c r="M14" s="470"/>
      <c r="N14" s="471"/>
      <c r="P14" s="469"/>
      <c r="Q14" s="470"/>
      <c r="R14" s="470"/>
      <c r="S14" s="470"/>
      <c r="T14" s="470"/>
      <c r="U14" s="471"/>
    </row>
    <row r="15" spans="1:21" outlineLevel="1">
      <c r="A15" s="58">
        <v>2045</v>
      </c>
      <c r="B15" s="21">
        <f t="shared" si="0"/>
        <v>0</v>
      </c>
      <c r="C15" s="21">
        <f>B15-Baseline!B15</f>
        <v>633.3398473248576</v>
      </c>
      <c r="D15" s="21">
        <f t="shared" si="1"/>
        <v>0</v>
      </c>
      <c r="E15" s="21">
        <f>D15-Baseline!D15</f>
        <v>447.35170479741481</v>
      </c>
      <c r="F15" s="21">
        <f t="shared" si="2"/>
        <v>0</v>
      </c>
      <c r="G15" s="21">
        <f>F15-Baseline!F15</f>
        <v>819.39636087308054</v>
      </c>
      <c r="I15" s="469"/>
      <c r="J15" s="470"/>
      <c r="K15" s="470"/>
      <c r="L15" s="470"/>
      <c r="M15" s="470"/>
      <c r="N15" s="471"/>
      <c r="P15" s="469"/>
      <c r="Q15" s="470"/>
      <c r="R15" s="470"/>
      <c r="S15" s="470"/>
      <c r="T15" s="470"/>
      <c r="U15" s="471"/>
    </row>
    <row r="16" spans="1:21" outlineLevel="1">
      <c r="A16" s="58">
        <v>2050</v>
      </c>
      <c r="B16" s="21">
        <f t="shared" si="0"/>
        <v>0</v>
      </c>
      <c r="C16" s="21">
        <f>B16-Baseline!B16</f>
        <v>781.61478429724991</v>
      </c>
      <c r="D16" s="21">
        <f t="shared" si="1"/>
        <v>0</v>
      </c>
      <c r="E16" s="21">
        <f>D16-Baseline!D16</f>
        <v>550.78102968243411</v>
      </c>
      <c r="F16" s="21">
        <f t="shared" si="2"/>
        <v>0</v>
      </c>
      <c r="G16" s="21">
        <f>F16-Baseline!F16</f>
        <v>1012.4083180615494</v>
      </c>
      <c r="I16" s="469"/>
      <c r="J16" s="470"/>
      <c r="K16" s="470"/>
      <c r="L16" s="470"/>
      <c r="M16" s="470"/>
      <c r="N16" s="471"/>
      <c r="P16" s="469"/>
      <c r="Q16" s="470"/>
      <c r="R16" s="470"/>
      <c r="S16" s="470"/>
      <c r="T16" s="470"/>
      <c r="U16" s="471"/>
    </row>
    <row r="17" spans="1:21" outlineLevel="1">
      <c r="A17" s="58">
        <v>2060</v>
      </c>
      <c r="B17" s="21">
        <f t="shared" si="0"/>
        <v>0</v>
      </c>
      <c r="C17" s="21">
        <f>B17-Baseline!B17</f>
        <v>1061.0831580976005</v>
      </c>
      <c r="D17" s="21">
        <f t="shared" si="1"/>
        <v>0</v>
      </c>
      <c r="E17" s="21">
        <f>D17-Baseline!D17</f>
        <v>744.96702698939589</v>
      </c>
      <c r="F17" s="21">
        <f t="shared" si="2"/>
        <v>0</v>
      </c>
      <c r="G17" s="21">
        <f>F17-Baseline!F17</f>
        <v>1376.3682472052028</v>
      </c>
      <c r="I17" s="469"/>
      <c r="J17" s="470"/>
      <c r="K17" s="470"/>
      <c r="L17" s="470"/>
      <c r="M17" s="470"/>
      <c r="N17" s="471"/>
      <c r="P17" s="469"/>
      <c r="Q17" s="470"/>
      <c r="R17" s="470"/>
      <c r="S17" s="470"/>
      <c r="T17" s="470"/>
      <c r="U17" s="471"/>
    </row>
    <row r="18" spans="1:21" outlineLevel="1">
      <c r="A18" s="58">
        <v>2070</v>
      </c>
      <c r="B18" s="21">
        <f t="shared" si="0"/>
        <v>0</v>
      </c>
      <c r="C18" s="21">
        <f>B18-Baseline!B18</f>
        <v>1329.0399669661128</v>
      </c>
      <c r="D18" s="21">
        <f t="shared" si="1"/>
        <v>0</v>
      </c>
      <c r="E18" s="21">
        <f>D18-Baseline!D18</f>
        <v>931.18144052458081</v>
      </c>
      <c r="F18" s="21">
        <f t="shared" si="2"/>
        <v>0</v>
      </c>
      <c r="G18" s="21">
        <f>F18-Baseline!F18</f>
        <v>1724.6644591157765</v>
      </c>
      <c r="I18" s="472"/>
      <c r="J18" s="473"/>
      <c r="K18" s="473"/>
      <c r="L18" s="473"/>
      <c r="M18" s="473"/>
      <c r="N18" s="474"/>
      <c r="P18" s="472"/>
      <c r="Q18" s="473"/>
      <c r="R18" s="473"/>
      <c r="S18" s="473"/>
      <c r="T18" s="473"/>
      <c r="U18" s="474"/>
    </row>
    <row r="19" spans="1:21" ht="14" outlineLevel="1" thickBot="1">
      <c r="A19" s="430"/>
      <c r="B19" s="430"/>
      <c r="I19" s="250"/>
      <c r="J19" s="251"/>
      <c r="K19" s="251"/>
      <c r="L19" s="251"/>
      <c r="M19" s="251"/>
      <c r="N19" s="251"/>
      <c r="P19" s="249"/>
      <c r="Q19" s="249"/>
      <c r="R19" s="249"/>
      <c r="S19" s="249"/>
      <c r="T19" s="249"/>
      <c r="U19" s="232"/>
    </row>
    <row r="20" spans="1:21" ht="26.25" customHeight="1" outlineLevel="1">
      <c r="A20" s="54" t="s">
        <v>367</v>
      </c>
      <c r="B20" s="55">
        <f>Baseline!B20</f>
        <v>1</v>
      </c>
      <c r="E20" s="154"/>
      <c r="I20" s="464" t="s">
        <v>368</v>
      </c>
      <c r="J20" s="465"/>
      <c r="K20" s="465"/>
      <c r="L20" s="465"/>
      <c r="M20" s="465"/>
      <c r="N20" s="466"/>
      <c r="P20" s="464" t="s">
        <v>369</v>
      </c>
      <c r="Q20" s="465"/>
      <c r="R20" s="465"/>
      <c r="S20" s="465"/>
      <c r="T20" s="465"/>
      <c r="U20" s="466"/>
    </row>
    <row r="21" spans="1:21" ht="12.75" customHeight="1" outlineLevel="1">
      <c r="A21" s="154"/>
      <c r="B21" s="155"/>
      <c r="I21" s="482"/>
      <c r="J21" s="467"/>
      <c r="K21" s="467"/>
      <c r="L21" s="467"/>
      <c r="M21" s="467"/>
      <c r="N21" s="468"/>
      <c r="P21" s="482"/>
      <c r="Q21" s="467"/>
      <c r="R21" s="467"/>
      <c r="S21" s="467"/>
      <c r="T21" s="467"/>
      <c r="U21" s="468"/>
    </row>
    <row r="22" spans="1:21" ht="12.75" customHeight="1" outlineLevel="1">
      <c r="A22" s="154"/>
      <c r="B22" s="155"/>
      <c r="I22" s="469"/>
      <c r="J22" s="470"/>
      <c r="K22" s="470"/>
      <c r="L22" s="470"/>
      <c r="M22" s="470"/>
      <c r="N22" s="471"/>
      <c r="P22" s="469"/>
      <c r="Q22" s="470"/>
      <c r="R22" s="470"/>
      <c r="S22" s="470"/>
      <c r="T22" s="470"/>
      <c r="U22" s="471"/>
    </row>
    <row r="23" spans="1:21" outlineLevel="1">
      <c r="A23" s="154"/>
      <c r="B23" s="412" t="s">
        <v>371</v>
      </c>
      <c r="C23" s="413"/>
      <c r="D23" s="413"/>
      <c r="E23" s="413"/>
      <c r="F23" s="413"/>
      <c r="G23" s="414"/>
      <c r="I23" s="469"/>
      <c r="J23" s="470"/>
      <c r="K23" s="470"/>
      <c r="L23" s="470"/>
      <c r="M23" s="470"/>
      <c r="N23" s="471"/>
      <c r="P23" s="469"/>
      <c r="Q23" s="470"/>
      <c r="R23" s="470"/>
      <c r="S23" s="470"/>
      <c r="T23" s="470"/>
      <c r="U23" s="471"/>
    </row>
    <row r="24" spans="1:21" outlineLevel="1">
      <c r="B24" s="17">
        <v>2027</v>
      </c>
      <c r="C24" s="17">
        <v>2028</v>
      </c>
      <c r="D24" s="17">
        <v>2029</v>
      </c>
      <c r="E24" s="17">
        <v>2030</v>
      </c>
      <c r="F24" s="17">
        <v>2031</v>
      </c>
      <c r="G24" s="17" t="s">
        <v>372</v>
      </c>
      <c r="I24" s="469"/>
      <c r="J24" s="470"/>
      <c r="K24" s="470"/>
      <c r="L24" s="470"/>
      <c r="M24" s="470"/>
      <c r="N24" s="471"/>
      <c r="P24" s="469"/>
      <c r="Q24" s="470"/>
      <c r="R24" s="470"/>
      <c r="S24" s="470"/>
      <c r="T24" s="470"/>
      <c r="U24" s="471"/>
    </row>
    <row r="25" spans="1:21" ht="14" outlineLevel="1" thickBot="1">
      <c r="B25" s="30" t="s">
        <v>373</v>
      </c>
      <c r="C25" s="30" t="s">
        <v>373</v>
      </c>
      <c r="D25" s="30" t="s">
        <v>373</v>
      </c>
      <c r="E25" s="30" t="s">
        <v>373</v>
      </c>
      <c r="F25" s="30" t="s">
        <v>373</v>
      </c>
      <c r="G25" s="30" t="s">
        <v>373</v>
      </c>
      <c r="I25" s="469"/>
      <c r="J25" s="470"/>
      <c r="K25" s="470"/>
      <c r="L25" s="470"/>
      <c r="M25" s="470"/>
      <c r="N25" s="471"/>
      <c r="P25" s="469"/>
      <c r="Q25" s="470"/>
      <c r="R25" s="470"/>
      <c r="S25" s="470"/>
      <c r="T25" s="470"/>
      <c r="U25" s="471"/>
    </row>
    <row r="26" spans="1:21" outlineLevel="1">
      <c r="A26" s="54" t="s">
        <v>374</v>
      </c>
      <c r="B26" s="21">
        <f>E64</f>
        <v>0</v>
      </c>
      <c r="C26" s="21">
        <f>F64</f>
        <v>0</v>
      </c>
      <c r="D26" s="21">
        <f>G64</f>
        <v>0</v>
      </c>
      <c r="E26" s="21">
        <f>H64</f>
        <v>0</v>
      </c>
      <c r="F26" s="21">
        <f>I64</f>
        <v>0</v>
      </c>
      <c r="G26" s="21">
        <f>SUM(J64:BB64)</f>
        <v>0</v>
      </c>
      <c r="I26" s="469"/>
      <c r="J26" s="470"/>
      <c r="K26" s="470"/>
      <c r="L26" s="470"/>
      <c r="M26" s="470"/>
      <c r="N26" s="471"/>
      <c r="P26" s="469"/>
      <c r="Q26" s="470"/>
      <c r="R26" s="470"/>
      <c r="S26" s="470"/>
      <c r="T26" s="470"/>
      <c r="U26" s="471"/>
    </row>
    <row r="27" spans="1:21" outlineLevel="1">
      <c r="A27" s="54" t="s">
        <v>375</v>
      </c>
      <c r="B27" s="21">
        <f>E71+E77</f>
        <v>0</v>
      </c>
      <c r="C27" s="21">
        <f>F71+F77</f>
        <v>0</v>
      </c>
      <c r="D27" s="21">
        <f>G71+G77</f>
        <v>0</v>
      </c>
      <c r="E27" s="21">
        <f>H71+H77</f>
        <v>0</v>
      </c>
      <c r="F27" s="21">
        <f>I71+I77</f>
        <v>0</v>
      </c>
      <c r="G27" s="21">
        <f>SUM(J71:BB71)+SUM(J77:BB77)</f>
        <v>0</v>
      </c>
      <c r="I27" s="469"/>
      <c r="J27" s="470"/>
      <c r="K27" s="470"/>
      <c r="L27" s="470"/>
      <c r="M27" s="470"/>
      <c r="N27" s="471"/>
      <c r="P27" s="469"/>
      <c r="Q27" s="470"/>
      <c r="R27" s="470"/>
      <c r="S27" s="470"/>
      <c r="T27" s="470"/>
      <c r="U27" s="471"/>
    </row>
    <row r="28" spans="1:21" outlineLevel="1">
      <c r="A28" s="154"/>
      <c r="B28" s="248"/>
      <c r="C28" s="248"/>
      <c r="D28" s="248"/>
      <c r="E28" s="248"/>
      <c r="F28" s="248"/>
      <c r="G28" s="248"/>
      <c r="I28" s="469"/>
      <c r="J28" s="470"/>
      <c r="K28" s="470"/>
      <c r="L28" s="470"/>
      <c r="M28" s="470"/>
      <c r="N28" s="471"/>
      <c r="P28" s="469"/>
      <c r="Q28" s="470"/>
      <c r="R28" s="470"/>
      <c r="S28" s="470"/>
      <c r="T28" s="470"/>
      <c r="U28" s="471"/>
    </row>
    <row r="29" spans="1:21" ht="14" outlineLevel="1" thickBot="1">
      <c r="A29" s="154"/>
      <c r="B29" s="248"/>
      <c r="C29" s="248"/>
      <c r="D29" s="248"/>
      <c r="E29" s="248"/>
      <c r="F29" s="248"/>
      <c r="G29" s="248"/>
      <c r="I29" s="469"/>
      <c r="J29" s="470"/>
      <c r="K29" s="470"/>
      <c r="L29" s="470"/>
      <c r="M29" s="470"/>
      <c r="N29" s="471"/>
      <c r="P29" s="469"/>
      <c r="Q29" s="470"/>
      <c r="R29" s="470"/>
      <c r="S29" s="470"/>
      <c r="T29" s="470"/>
      <c r="U29" s="471"/>
    </row>
    <row r="30" spans="1:21" ht="14" outlineLevel="1" thickBot="1">
      <c r="A30" s="308"/>
      <c r="B30" s="309" t="s">
        <v>376</v>
      </c>
      <c r="C30" s="310" t="s">
        <v>377</v>
      </c>
      <c r="D30" s="416" t="s">
        <v>330</v>
      </c>
      <c r="E30" s="417"/>
      <c r="F30" s="417"/>
      <c r="G30" s="418"/>
      <c r="I30" s="469"/>
      <c r="J30" s="470"/>
      <c r="K30" s="470"/>
      <c r="L30" s="470"/>
      <c r="M30" s="470"/>
      <c r="N30" s="471"/>
      <c r="P30" s="469"/>
      <c r="Q30" s="470"/>
      <c r="R30" s="470"/>
      <c r="S30" s="470"/>
      <c r="T30" s="470"/>
      <c r="U30" s="471"/>
    </row>
    <row r="31" spans="1:21" outlineLevel="1">
      <c r="A31" s="436" t="s">
        <v>378</v>
      </c>
      <c r="B31" s="311"/>
      <c r="C31" s="307"/>
      <c r="D31" s="438"/>
      <c r="E31" s="438"/>
      <c r="F31" s="438"/>
      <c r="G31" s="439"/>
      <c r="I31" s="469"/>
      <c r="J31" s="470"/>
      <c r="K31" s="470"/>
      <c r="L31" s="470"/>
      <c r="M31" s="470"/>
      <c r="N31" s="471"/>
      <c r="P31" s="469"/>
      <c r="Q31" s="470"/>
      <c r="R31" s="470"/>
      <c r="S31" s="470"/>
      <c r="T31" s="470"/>
      <c r="U31" s="471"/>
    </row>
    <row r="32" spans="1:21" outlineLevel="1">
      <c r="A32" s="436"/>
      <c r="B32" s="312"/>
      <c r="C32" s="252"/>
      <c r="D32" s="421"/>
      <c r="E32" s="421"/>
      <c r="F32" s="421"/>
      <c r="G32" s="422"/>
      <c r="I32" s="469"/>
      <c r="J32" s="470"/>
      <c r="K32" s="470"/>
      <c r="L32" s="470"/>
      <c r="M32" s="470"/>
      <c r="N32" s="471"/>
      <c r="P32" s="469"/>
      <c r="Q32" s="470"/>
      <c r="R32" s="470"/>
      <c r="S32" s="470"/>
      <c r="T32" s="470"/>
      <c r="U32" s="471"/>
    </row>
    <row r="33" spans="1:21" outlineLevel="1">
      <c r="A33" s="436"/>
      <c r="B33" s="312"/>
      <c r="C33" s="252"/>
      <c r="D33" s="421"/>
      <c r="E33" s="421"/>
      <c r="F33" s="421"/>
      <c r="G33" s="422"/>
      <c r="I33" s="469"/>
      <c r="J33" s="470"/>
      <c r="K33" s="470"/>
      <c r="L33" s="470"/>
      <c r="M33" s="470"/>
      <c r="N33" s="471"/>
      <c r="P33" s="469"/>
      <c r="Q33" s="470"/>
      <c r="R33" s="470"/>
      <c r="S33" s="470"/>
      <c r="T33" s="470"/>
      <c r="U33" s="471"/>
    </row>
    <row r="34" spans="1:21" outlineLevel="1">
      <c r="A34" s="436"/>
      <c r="B34" s="312"/>
      <c r="C34" s="252"/>
      <c r="D34" s="421"/>
      <c r="E34" s="421"/>
      <c r="F34" s="421"/>
      <c r="G34" s="422"/>
      <c r="I34" s="469"/>
      <c r="J34" s="470"/>
      <c r="K34" s="470"/>
      <c r="L34" s="470"/>
      <c r="M34" s="470"/>
      <c r="N34" s="471"/>
      <c r="P34" s="469"/>
      <c r="Q34" s="470"/>
      <c r="R34" s="470"/>
      <c r="S34" s="470"/>
      <c r="T34" s="470"/>
      <c r="U34" s="471"/>
    </row>
    <row r="35" spans="1:21" outlineLevel="1">
      <c r="A35" s="436"/>
      <c r="B35" s="312"/>
      <c r="C35" s="252"/>
      <c r="D35" s="421"/>
      <c r="E35" s="421"/>
      <c r="F35" s="421"/>
      <c r="G35" s="422"/>
      <c r="I35" s="469"/>
      <c r="J35" s="470"/>
      <c r="K35" s="470"/>
      <c r="L35" s="470"/>
      <c r="M35" s="470"/>
      <c r="N35" s="471"/>
      <c r="P35" s="469"/>
      <c r="Q35" s="470"/>
      <c r="R35" s="470"/>
      <c r="S35" s="470"/>
      <c r="T35" s="470"/>
      <c r="U35" s="471"/>
    </row>
    <row r="36" spans="1:21" outlineLevel="1">
      <c r="A36" s="436"/>
      <c r="B36" s="312"/>
      <c r="C36" s="252"/>
      <c r="D36" s="421"/>
      <c r="E36" s="421"/>
      <c r="F36" s="421"/>
      <c r="G36" s="422"/>
      <c r="I36" s="469"/>
      <c r="J36" s="470"/>
      <c r="K36" s="470"/>
      <c r="L36" s="470"/>
      <c r="M36" s="470"/>
      <c r="N36" s="471"/>
      <c r="P36" s="469"/>
      <c r="Q36" s="470"/>
      <c r="R36" s="470"/>
      <c r="S36" s="470"/>
      <c r="T36" s="470"/>
      <c r="U36" s="471"/>
    </row>
    <row r="37" spans="1:21" outlineLevel="1">
      <c r="A37" s="436"/>
      <c r="B37" s="312"/>
      <c r="C37" s="252"/>
      <c r="D37" s="421"/>
      <c r="E37" s="421"/>
      <c r="F37" s="421"/>
      <c r="G37" s="422"/>
      <c r="I37" s="469"/>
      <c r="J37" s="470"/>
      <c r="K37" s="470"/>
      <c r="L37" s="470"/>
      <c r="M37" s="470"/>
      <c r="N37" s="471"/>
      <c r="P37" s="469"/>
      <c r="Q37" s="470"/>
      <c r="R37" s="470"/>
      <c r="S37" s="470"/>
      <c r="T37" s="470"/>
      <c r="U37" s="471"/>
    </row>
    <row r="38" spans="1:21" outlineLevel="1">
      <c r="A38" s="436"/>
      <c r="B38" s="312"/>
      <c r="C38" s="252"/>
      <c r="D38" s="421"/>
      <c r="E38" s="421"/>
      <c r="F38" s="421"/>
      <c r="G38" s="422"/>
      <c r="I38" s="469"/>
      <c r="J38" s="470"/>
      <c r="K38" s="470"/>
      <c r="L38" s="470"/>
      <c r="M38" s="470"/>
      <c r="N38" s="471"/>
      <c r="P38" s="469"/>
      <c r="Q38" s="470"/>
      <c r="R38" s="470"/>
      <c r="S38" s="470"/>
      <c r="T38" s="470"/>
      <c r="U38" s="471"/>
    </row>
    <row r="39" spans="1:21" outlineLevel="1">
      <c r="A39" s="436"/>
      <c r="B39" s="312"/>
      <c r="C39" s="252"/>
      <c r="D39" s="421"/>
      <c r="E39" s="421"/>
      <c r="F39" s="421"/>
      <c r="G39" s="422"/>
      <c r="I39" s="469"/>
      <c r="J39" s="470"/>
      <c r="K39" s="470"/>
      <c r="L39" s="470"/>
      <c r="M39" s="470"/>
      <c r="N39" s="471"/>
      <c r="P39" s="469"/>
      <c r="Q39" s="470"/>
      <c r="R39" s="470"/>
      <c r="S39" s="470"/>
      <c r="T39" s="470"/>
      <c r="U39" s="471"/>
    </row>
    <row r="40" spans="1:21" ht="14" outlineLevel="1" thickBot="1">
      <c r="A40" s="437"/>
      <c r="B40" s="313"/>
      <c r="C40" s="314"/>
      <c r="D40" s="419"/>
      <c r="E40" s="419"/>
      <c r="F40" s="419"/>
      <c r="G40" s="420"/>
      <c r="I40" s="469"/>
      <c r="J40" s="470"/>
      <c r="K40" s="470"/>
      <c r="L40" s="470"/>
      <c r="M40" s="470"/>
      <c r="N40" s="471"/>
      <c r="P40" s="469"/>
      <c r="Q40" s="470"/>
      <c r="R40" s="470"/>
      <c r="S40" s="470"/>
      <c r="T40" s="470"/>
      <c r="U40" s="471"/>
    </row>
    <row r="41" spans="1:21" outlineLevel="1">
      <c r="A41" s="154"/>
      <c r="B41" s="248"/>
      <c r="C41" s="248"/>
      <c r="D41" s="248"/>
      <c r="E41" s="248"/>
      <c r="F41" s="248"/>
      <c r="G41" s="248"/>
      <c r="I41" s="469"/>
      <c r="J41" s="470"/>
      <c r="K41" s="470"/>
      <c r="L41" s="470"/>
      <c r="M41" s="470"/>
      <c r="N41" s="471"/>
      <c r="P41" s="469"/>
      <c r="Q41" s="470"/>
      <c r="R41" s="470"/>
      <c r="S41" s="470"/>
      <c r="T41" s="470"/>
      <c r="U41" s="471"/>
    </row>
    <row r="42" spans="1:21" outlineLevel="1">
      <c r="A42" s="154"/>
      <c r="B42" s="248"/>
      <c r="C42" s="248"/>
      <c r="D42" s="248"/>
      <c r="E42" s="248"/>
      <c r="F42" s="248"/>
      <c r="G42" s="248"/>
      <c r="I42" s="469"/>
      <c r="J42" s="470"/>
      <c r="K42" s="470"/>
      <c r="L42" s="470"/>
      <c r="M42" s="470"/>
      <c r="N42" s="471"/>
      <c r="P42" s="469"/>
      <c r="Q42" s="470"/>
      <c r="R42" s="470"/>
      <c r="S42" s="470"/>
      <c r="T42" s="470"/>
      <c r="U42" s="471"/>
    </row>
    <row r="43" spans="1:21" outlineLevel="1">
      <c r="A43" s="154"/>
      <c r="B43" s="248"/>
      <c r="C43" s="248"/>
      <c r="D43" s="248"/>
      <c r="E43" s="248"/>
      <c r="F43" s="248"/>
      <c r="G43" s="248"/>
      <c r="I43" s="469"/>
      <c r="J43" s="470"/>
      <c r="K43" s="470"/>
      <c r="L43" s="470"/>
      <c r="M43" s="470"/>
      <c r="N43" s="471"/>
      <c r="P43" s="469"/>
      <c r="Q43" s="470"/>
      <c r="R43" s="470"/>
      <c r="S43" s="470"/>
      <c r="T43" s="470"/>
      <c r="U43" s="471"/>
    </row>
    <row r="44" spans="1:21" outlineLevel="1">
      <c r="A44" s="154"/>
      <c r="B44" s="248"/>
      <c r="C44" s="248"/>
      <c r="D44" s="248"/>
      <c r="E44" s="248"/>
      <c r="F44" s="248"/>
      <c r="G44" s="248"/>
      <c r="I44" s="469"/>
      <c r="J44" s="470"/>
      <c r="K44" s="470"/>
      <c r="L44" s="470"/>
      <c r="M44" s="470"/>
      <c r="N44" s="471"/>
      <c r="P44" s="469"/>
      <c r="Q44" s="470"/>
      <c r="R44" s="470"/>
      <c r="S44" s="470"/>
      <c r="T44" s="470"/>
      <c r="U44" s="471"/>
    </row>
    <row r="45" spans="1:21" outlineLevel="1">
      <c r="A45" s="154"/>
      <c r="B45" s="248"/>
      <c r="C45" s="248"/>
      <c r="D45" s="248"/>
      <c r="E45" s="248"/>
      <c r="F45" s="248"/>
      <c r="G45" s="248"/>
      <c r="I45" s="472"/>
      <c r="J45" s="473"/>
      <c r="K45" s="473"/>
      <c r="L45" s="473"/>
      <c r="M45" s="473"/>
      <c r="N45" s="474"/>
      <c r="P45" s="472"/>
      <c r="Q45" s="473"/>
      <c r="R45" s="473"/>
      <c r="S45" s="473"/>
      <c r="T45" s="473"/>
      <c r="U45" s="474"/>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3" t="s">
        <v>277</v>
      </c>
      <c r="F51" s="411"/>
      <c r="G51" s="411"/>
      <c r="H51" s="411"/>
      <c r="I51" s="411"/>
      <c r="J51" s="411" t="s">
        <v>278</v>
      </c>
      <c r="K51" s="411"/>
      <c r="L51" s="411"/>
      <c r="M51" s="411"/>
      <c r="N51" s="411"/>
      <c r="O51" s="411" t="s">
        <v>279</v>
      </c>
      <c r="P51" s="411"/>
      <c r="Q51" s="411"/>
      <c r="R51" s="411"/>
      <c r="S51" s="411"/>
      <c r="T51" s="411" t="s">
        <v>280</v>
      </c>
      <c r="U51" s="411"/>
      <c r="V51" s="411"/>
      <c r="W51" s="411"/>
      <c r="X51" s="411"/>
      <c r="Y51" s="411" t="s">
        <v>383</v>
      </c>
      <c r="Z51" s="411"/>
      <c r="AA51" s="411"/>
      <c r="AB51" s="411"/>
      <c r="AC51" s="411"/>
      <c r="AD51" s="411" t="s">
        <v>384</v>
      </c>
      <c r="AE51" s="411"/>
      <c r="AF51" s="411"/>
      <c r="AG51" s="411"/>
      <c r="AH51" s="411"/>
      <c r="AI51" s="411" t="s">
        <v>385</v>
      </c>
      <c r="AJ51" s="411"/>
      <c r="AK51" s="411"/>
      <c r="AL51" s="411"/>
      <c r="AM51" s="411"/>
      <c r="AN51" s="411" t="s">
        <v>386</v>
      </c>
      <c r="AO51" s="411"/>
      <c r="AP51" s="411"/>
      <c r="AQ51" s="411"/>
      <c r="AR51" s="411"/>
      <c r="AS51" s="411" t="s">
        <v>387</v>
      </c>
      <c r="AT51" s="411"/>
      <c r="AU51" s="411"/>
      <c r="AV51" s="411"/>
      <c r="AW51" s="411"/>
      <c r="AX51" s="411" t="s">
        <v>388</v>
      </c>
      <c r="AY51" s="411"/>
      <c r="AZ51" s="411"/>
      <c r="BA51" s="411"/>
      <c r="BB51" s="41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1"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32"/>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2"/>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2"/>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2"/>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2"/>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2"/>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2"/>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2"/>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2"/>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3"/>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4"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5"/>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5"/>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5"/>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5"/>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6"/>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4" t="s">
        <v>396</v>
      </c>
      <c r="B75" s="127" t="s">
        <v>397</v>
      </c>
      <c r="C75" s="274"/>
      <c r="D75" s="124" t="s">
        <v>391</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5"/>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6"/>
      <c r="B77" s="273" t="s">
        <v>398</v>
      </c>
      <c r="C77" s="271"/>
      <c r="D77" s="123" t="s">
        <v>391</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405</v>
      </c>
      <c r="C83" t="s">
        <v>406</v>
      </c>
      <c r="D83" t="s">
        <v>391</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522</v>
      </c>
      <c r="C108" t="s">
        <v>523</v>
      </c>
      <c r="D108" t="s">
        <v>391</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524</v>
      </c>
      <c r="C109" t="s">
        <v>525</v>
      </c>
      <c r="D109" t="s">
        <v>391</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526</v>
      </c>
      <c r="C110" t="s">
        <v>527</v>
      </c>
      <c r="D110" t="s">
        <v>391</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528</v>
      </c>
      <c r="C111" t="s">
        <v>529</v>
      </c>
      <c r="D111" t="s">
        <v>391</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530</v>
      </c>
      <c r="C112" t="s">
        <v>531</v>
      </c>
      <c r="D112" t="s">
        <v>391</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532</v>
      </c>
      <c r="C113" t="s">
        <v>533</v>
      </c>
      <c r="D113" t="s">
        <v>391</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534</v>
      </c>
      <c r="C114" t="s">
        <v>535</v>
      </c>
      <c r="D114" t="s">
        <v>391</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536</v>
      </c>
      <c r="C115" t="s">
        <v>537</v>
      </c>
      <c r="D115" t="s">
        <v>391</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538</v>
      </c>
      <c r="C116" t="s">
        <v>539</v>
      </c>
      <c r="D116" t="s">
        <v>391</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540</v>
      </c>
      <c r="C117" t="s">
        <v>541</v>
      </c>
      <c r="D117" t="s">
        <v>391</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542</v>
      </c>
      <c r="C118" t="s">
        <v>543</v>
      </c>
      <c r="D118" t="s">
        <v>391</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544</v>
      </c>
      <c r="C119" t="s">
        <v>545</v>
      </c>
      <c r="D119" t="s">
        <v>391</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546</v>
      </c>
      <c r="C120" t="s">
        <v>547</v>
      </c>
      <c r="D120" t="s">
        <v>391</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548</v>
      </c>
      <c r="C121" t="s">
        <v>549</v>
      </c>
      <c r="D121" t="s">
        <v>391</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550</v>
      </c>
      <c r="C122" t="s">
        <v>551</v>
      </c>
      <c r="D122" t="s">
        <v>391</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552</v>
      </c>
      <c r="C123" t="s">
        <v>553</v>
      </c>
      <c r="D123" t="s">
        <v>391</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554</v>
      </c>
      <c r="C124" t="s">
        <v>555</v>
      </c>
      <c r="D124" t="s">
        <v>391</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556</v>
      </c>
      <c r="C125" t="s">
        <v>557</v>
      </c>
      <c r="D125" t="s">
        <v>391</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558</v>
      </c>
      <c r="C126" t="s">
        <v>559</v>
      </c>
      <c r="D126" t="s">
        <v>391</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560</v>
      </c>
      <c r="C127" t="s">
        <v>561</v>
      </c>
      <c r="D127" t="s">
        <v>391</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4" outlineLevel="2" thickBot="1">
      <c r="A134" s="139"/>
      <c r="B134" s="142" t="s">
        <v>467</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4" outlineLevel="2" thickBot="1">
      <c r="A135" s="138"/>
      <c r="B135" s="140" t="s">
        <v>468</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7" t="s">
        <v>472</v>
      </c>
      <c r="B143" s="135" t="s">
        <v>289</v>
      </c>
      <c r="C143" s="135" t="s">
        <v>397</v>
      </c>
      <c r="D143" s="135" t="s">
        <v>391</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8"/>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8"/>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8"/>
      <c r="B146" s="135" t="s">
        <v>292</v>
      </c>
      <c r="C146" s="135" t="s">
        <v>473</v>
      </c>
      <c r="D146" s="135" t="s">
        <v>391</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8"/>
      <c r="B147" s="135" t="s">
        <v>292</v>
      </c>
      <c r="C147" s="135" t="s">
        <v>474</v>
      </c>
      <c r="D147" s="135" t="s">
        <v>391</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8"/>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8"/>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8"/>
      <c r="B150" s="135" t="s">
        <v>295</v>
      </c>
      <c r="C150" s="315" t="s">
        <v>475</v>
      </c>
      <c r="D150" s="135" t="s">
        <v>391</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8"/>
      <c r="B151" s="135" t="s">
        <v>295</v>
      </c>
      <c r="C151" s="315" t="s">
        <v>476</v>
      </c>
      <c r="D151" s="135" t="s">
        <v>391</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8"/>
      <c r="B152" s="135" t="s">
        <v>295</v>
      </c>
      <c r="C152" s="315" t="s">
        <v>477</v>
      </c>
      <c r="D152" s="135" t="s">
        <v>391</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8"/>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9"/>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7" t="s">
        <v>479</v>
      </c>
      <c r="B158" s="135" t="s">
        <v>289</v>
      </c>
      <c r="C158" s="315" t="s">
        <v>397</v>
      </c>
      <c r="D158" s="135" t="s">
        <v>480</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8"/>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8"/>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8"/>
      <c r="B161" s="135" t="s">
        <v>292</v>
      </c>
      <c r="C161" s="315" t="s">
        <v>473</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8"/>
      <c r="B162" s="135" t="s">
        <v>292</v>
      </c>
      <c r="C162" s="315" t="s">
        <v>474</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8"/>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8"/>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8"/>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8"/>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8"/>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8"/>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9"/>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7" t="s">
        <v>484</v>
      </c>
      <c r="B172" s="135" t="s">
        <v>289</v>
      </c>
      <c r="C172" s="135" t="s">
        <v>397</v>
      </c>
      <c r="D172" s="135" t="s">
        <v>391</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8"/>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9"/>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7" t="s">
        <v>485</v>
      </c>
      <c r="B176" s="135" t="s">
        <v>289</v>
      </c>
      <c r="C176" s="135" t="s">
        <v>397</v>
      </c>
      <c r="D176" s="135" t="s">
        <v>391</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8"/>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9"/>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4"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5"/>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7" t="s">
        <v>493</v>
      </c>
      <c r="B190" s="150" t="s">
        <v>494</v>
      </c>
      <c r="C190" s="19"/>
      <c r="D190" s="135" t="s">
        <v>391</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8"/>
      <c r="B191" s="150" t="s">
        <v>495</v>
      </c>
      <c r="C191" s="19"/>
      <c r="D191" s="135" t="s">
        <v>391</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8"/>
      <c r="B192" s="150" t="s">
        <v>564</v>
      </c>
      <c r="C192" s="19"/>
      <c r="D192" s="135" t="s">
        <v>391</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8"/>
      <c r="B193" s="150" t="s">
        <v>496</v>
      </c>
      <c r="C193" s="19"/>
      <c r="D193" s="135" t="s">
        <v>391</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8"/>
      <c r="B194" s="150" t="s">
        <v>497</v>
      </c>
      <c r="C194" s="19"/>
      <c r="D194" s="135" t="s">
        <v>391</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8"/>
      <c r="B195" s="150" t="s">
        <v>498</v>
      </c>
      <c r="C195" s="19"/>
      <c r="D195" s="135" t="s">
        <v>391</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8"/>
      <c r="B196" s="150" t="s">
        <v>292</v>
      </c>
      <c r="C196" s="19"/>
      <c r="D196" s="135" t="s">
        <v>391</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8"/>
      <c r="B197" s="150" t="s">
        <v>295</v>
      </c>
      <c r="C197" s="19"/>
      <c r="D197" s="135" t="s">
        <v>391</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9"/>
      <c r="B198" s="150" t="s">
        <v>478</v>
      </c>
      <c r="C198" s="19"/>
      <c r="D198" s="135" t="s">
        <v>391</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7" t="s">
        <v>499</v>
      </c>
      <c r="B200" s="150" t="s">
        <v>500</v>
      </c>
      <c r="C200" s="19"/>
      <c r="D200" s="135" t="s">
        <v>391</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8"/>
      <c r="B201" s="150" t="s">
        <v>501</v>
      </c>
      <c r="C201" s="19"/>
      <c r="D201" s="135" t="s">
        <v>391</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9"/>
      <c r="B202" s="150" t="s">
        <v>502</v>
      </c>
      <c r="C202" s="19"/>
      <c r="D202" s="135" t="s">
        <v>391</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7" t="s">
        <v>503</v>
      </c>
      <c r="B204" s="150" t="s">
        <v>504</v>
      </c>
      <c r="C204" s="19"/>
      <c r="D204" s="135" t="s">
        <v>391</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8"/>
      <c r="B205" s="150" t="s">
        <v>505</v>
      </c>
      <c r="C205" s="19"/>
      <c r="D205" s="135" t="s">
        <v>391</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9"/>
      <c r="B206" s="150" t="s">
        <v>506</v>
      </c>
      <c r="C206" s="19"/>
      <c r="D206" s="135" t="s">
        <v>391</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565</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7" t="s">
        <v>493</v>
      </c>
      <c r="B210" s="150" t="s">
        <v>566</v>
      </c>
      <c r="C210" s="19"/>
      <c r="D210" s="135" t="s">
        <v>391</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8"/>
      <c r="B211" s="150" t="s">
        <v>495</v>
      </c>
      <c r="C211" s="19"/>
      <c r="D211" s="135" t="s">
        <v>391</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8"/>
      <c r="B212" s="150" t="s">
        <v>564</v>
      </c>
      <c r="C212" s="19"/>
      <c r="D212" s="135" t="s">
        <v>391</v>
      </c>
      <c r="E212" s="21">
        <f>E192-Baseline!E192</f>
        <v>3.5076575656736999</v>
      </c>
      <c r="F212" s="21">
        <f>F77*F186-Baseline!F77*Baseline!F186</f>
        <v>3.4281684152957497</v>
      </c>
      <c r="G212" s="21">
        <f>G77*G186-Baseline!G77*Baseline!G186</f>
        <v>3.3506095888096232</v>
      </c>
      <c r="H212" s="21">
        <f>H77*H186-Baseline!H77*Baseline!H186</f>
        <v>3.2749343835980045</v>
      </c>
      <c r="I212" s="21">
        <f>I77*I186-Baseline!I77*Baseline!I186</f>
        <v>3.2010972326007399</v>
      </c>
      <c r="J212" s="21">
        <f>J77*J186-Baseline!J77*Baseline!J186</f>
        <v>3.1290536733920389</v>
      </c>
      <c r="K212" s="21">
        <f>K77*K186-Baseline!K77*Baseline!K186</f>
        <v>3.0587603218219721</v>
      </c>
      <c r="L212" s="21">
        <f>L77*L186-Baseline!L77*Baseline!L186</f>
        <v>2.990174846985135</v>
      </c>
      <c r="M212" s="21">
        <f>M77*M186-Baseline!M77*Baseline!M186</f>
        <v>2.9232559450329472</v>
      </c>
      <c r="N212" s="21">
        <f>N77*N186-Baseline!N77*Baseline!N186</f>
        <v>2.8579633127470965</v>
      </c>
      <c r="O212" s="21">
        <f>O77*O186-Baseline!O77*Baseline!O186</f>
        <v>2.7942576258547178</v>
      </c>
      <c r="P212" s="21">
        <f>P77*P186-Baseline!P77*Baseline!P186</f>
        <v>2.7321005133930187</v>
      </c>
      <c r="Q212" s="21">
        <f>Q77*Q186-Baseline!Q77*Baseline!Q186</f>
        <v>2.6714545340787743</v>
      </c>
      <c r="R212" s="21">
        <f>R77*R186-Baseline!R77*Baseline!R186</f>
        <v>2.6122831558001387</v>
      </c>
      <c r="S212" s="21">
        <f>S77*S186-Baseline!S77*Baseline!S186</f>
        <v>2.5545507320382335</v>
      </c>
      <c r="T212" s="21">
        <f>T77*T186-Baseline!T77*Baseline!T186</f>
        <v>2.4982224795850909</v>
      </c>
      <c r="U212" s="21">
        <f>U77*U186-Baseline!U77*Baseline!U186</f>
        <v>2.4432644595510133</v>
      </c>
      <c r="V212" s="21">
        <f>V77*V186-Baseline!V77*Baseline!V186</f>
        <v>2.389643555136638</v>
      </c>
      <c r="W212" s="21">
        <f>W77*W186-Baseline!W77*Baseline!W186</f>
        <v>2.3373274530488648</v>
      </c>
      <c r="X212" s="21">
        <f>X77*X186-Baseline!X77*Baseline!X186</f>
        <v>2.2862846227490019</v>
      </c>
      <c r="Y212" s="21">
        <f>Y77*Y186-Baseline!Y77*Baseline!Y186</f>
        <v>2.2364842974995711</v>
      </c>
      <c r="Z212" s="21">
        <f>Z77*Z186-Baseline!Z77*Baseline!Z186</f>
        <v>2.1878964572633861</v>
      </c>
      <c r="AA212" s="21">
        <f>AA77*AA186-Baseline!AA77*Baseline!AA186</f>
        <v>2.1404918081638398</v>
      </c>
      <c r="AB212" s="21">
        <f>AB77*AB186-Baseline!AB77*Baseline!AB186</f>
        <v>2.0942417675395646</v>
      </c>
      <c r="AC212" s="21">
        <f>AC77*AC186-Baseline!AC77*Baseline!AC186</f>
        <v>2.0491184445205737</v>
      </c>
      <c r="AD212" s="21">
        <f>AD77*AD186-Baseline!AD77*Baseline!AD186</f>
        <v>2.0050946241921714</v>
      </c>
      <c r="AE212" s="21">
        <f>AE77*AE186-Baseline!AE77*Baseline!AE186</f>
        <v>1.9621437506287291</v>
      </c>
      <c r="AF212" s="21">
        <f>AF77*AF186-Baseline!AF77*Baseline!AF186</f>
        <v>1.9202399117846292</v>
      </c>
      <c r="AG212" s="21">
        <f>AG77*AG186-Baseline!AG77*Baseline!AG186</f>
        <v>1.8793578230179375</v>
      </c>
      <c r="AH212" s="21">
        <f>AH77*AH186-Baseline!AH77*Baseline!AH186</f>
        <v>1.8394728121098434</v>
      </c>
      <c r="AI212" s="21">
        <f>AI77*AI186-Baseline!AI77*Baseline!AI186</f>
        <v>1.8005608047078274</v>
      </c>
      <c r="AJ212" s="21">
        <f>AJ77*AJ186-Baseline!AJ77*Baseline!AJ186</f>
        <v>1.771154611586631</v>
      </c>
      <c r="AK212" s="21">
        <f>AK77*AK186-Baseline!AK77*Baseline!AK186</f>
        <v>1.7423560986235735</v>
      </c>
      <c r="AL212" s="21">
        <f>AL77*AL186-Baseline!AL77*Baseline!AL186</f>
        <v>1.7141537054705251</v>
      </c>
      <c r="AM212" s="21">
        <f>AM77*AM186-Baseline!AM77*Baseline!AM186</f>
        <v>1.6865360992113851</v>
      </c>
      <c r="AN212" s="21">
        <f>AN77*AN186-Baseline!AN77*Baseline!AN186</f>
        <v>1.6594921701629344</v>
      </c>
      <c r="AO212" s="21">
        <f>AO77*AO186-Baseline!AO77*Baseline!AO186</f>
        <v>1.6330110265948903</v>
      </c>
      <c r="AP212" s="21">
        <f>AP77*AP186-Baseline!AP77*Baseline!AP186</f>
        <v>1.6070819916319043</v>
      </c>
      <c r="AQ212" s="21">
        <f>AQ77*AQ186-Baseline!AQ77*Baseline!AQ186</f>
        <v>1.5816945981049313</v>
      </c>
      <c r="AR212" s="21">
        <f>AR77*AR186-Baseline!AR77*Baseline!AR186</f>
        <v>1.5568385850310134</v>
      </c>
      <c r="AS212" s="21">
        <f>AS77*AS186-Baseline!AS77*Baseline!AS186</f>
        <v>1.5325038936122546</v>
      </c>
      <c r="AT212" s="21">
        <f>AT77*AT186-Baseline!AT77*Baseline!AT186</f>
        <v>1.5086806624534119</v>
      </c>
      <c r="AU212" s="21">
        <f>AU77*AU186-Baseline!AU77*Baseline!AU186</f>
        <v>1.4853592251584375</v>
      </c>
      <c r="AV212" s="21">
        <f>AV77*AV186-Baseline!AV77*Baseline!AV186</f>
        <v>1.4625301052764168</v>
      </c>
      <c r="AW212" s="21">
        <f>AW77*AW186-Baseline!AW77*Baseline!AW186</f>
        <v>1.4401840126479695</v>
      </c>
      <c r="AX212" s="21">
        <f>AX77*AX186-Baseline!AX77*Baseline!AX186</f>
        <v>1.4183118408849908</v>
      </c>
      <c r="AY212" s="21">
        <f>AY77*AY186-Baseline!AY77*Baseline!AY186</f>
        <v>1.3969046625789516</v>
      </c>
      <c r="AZ212" s="21">
        <f>AZ77*AZ186-Baseline!AZ77*Baseline!AZ186</f>
        <v>1.3759537262397479</v>
      </c>
      <c r="BA212" s="21">
        <f>BA77*BA186-Baseline!BA77*Baseline!BA186</f>
        <v>1.3554504532138176</v>
      </c>
      <c r="BB212" s="21">
        <f>BB77*BB186-Baseline!BB77*Baseline!BB186</f>
        <v>1.3352527022390714</v>
      </c>
    </row>
    <row r="213" spans="1:54" outlineLevel="2">
      <c r="A213" s="478"/>
      <c r="B213" s="150" t="s">
        <v>496</v>
      </c>
      <c r="C213" s="19"/>
      <c r="D213" s="135" t="s">
        <v>391</v>
      </c>
      <c r="E213" s="21">
        <f>E193-Baseline!E193</f>
        <v>20.914748955515304</v>
      </c>
      <c r="F213" s="21">
        <f>F193-Baseline!F193</f>
        <v>20.804502249410884</v>
      </c>
      <c r="G213" s="21">
        <f>G193-Baseline!G193</f>
        <v>20.618210641089316</v>
      </c>
      <c r="H213" s="21">
        <f>H193-Baseline!H193</f>
        <v>20.430504009645599</v>
      </c>
      <c r="I213" s="21">
        <f>I193-Baseline!I193</f>
        <v>20.309498591658485</v>
      </c>
      <c r="J213" s="21">
        <f>J193-Baseline!J193</f>
        <v>20.184395328791844</v>
      </c>
      <c r="K213" s="21">
        <f>K193-Baseline!K193</f>
        <v>19.990576173507225</v>
      </c>
      <c r="L213" s="21">
        <f>L193-Baseline!L193</f>
        <v>19.859580417978989</v>
      </c>
      <c r="M213" s="21">
        <f>M193-Baseline!M193</f>
        <v>19.725276915486685</v>
      </c>
      <c r="N213" s="21">
        <f>N193-Baseline!N193</f>
        <v>19.527276171183651</v>
      </c>
      <c r="O213" s="21">
        <f>O193-Baseline!O193</f>
        <v>19.388461328141272</v>
      </c>
      <c r="P213" s="21">
        <f>P193-Baseline!P193</f>
        <v>19.247038004644576</v>
      </c>
      <c r="Q213" s="21">
        <f>Q193-Baseline!Q193</f>
        <v>19.103231355661119</v>
      </c>
      <c r="R213" s="21">
        <f>R193-Baseline!R193</f>
        <v>19.012687821238341</v>
      </c>
      <c r="S213" s="21">
        <f>S193-Baseline!S193</f>
        <v>18.863528091994315</v>
      </c>
      <c r="T213" s="21">
        <f>T193-Baseline!T193</f>
        <v>18.712635777042546</v>
      </c>
      <c r="U213" s="21">
        <f>U193-Baseline!U193</f>
        <v>18.560199991442349</v>
      </c>
      <c r="V213" s="21">
        <f>V193-Baseline!V193</f>
        <v>18.457108120326602</v>
      </c>
      <c r="W213" s="21">
        <f>W193-Baseline!W193</f>
        <v>18.301010639733978</v>
      </c>
      <c r="X213" s="21">
        <f>X193-Baseline!X193</f>
        <v>18.192429907365291</v>
      </c>
      <c r="Y213" s="21">
        <f>Y193-Baseline!Y193</f>
        <v>18.033440745692982</v>
      </c>
      <c r="Z213" s="21">
        <f>Z193-Baseline!Z193</f>
        <v>17.920215046138409</v>
      </c>
      <c r="AA213" s="21">
        <f>AA193-Baseline!AA193</f>
        <v>17.804459101359456</v>
      </c>
      <c r="AB213" s="21">
        <f>AB193-Baseline!AB193</f>
        <v>17.686383438592269</v>
      </c>
      <c r="AC213" s="21">
        <f>AC193-Baseline!AC193</f>
        <v>17.556251521012605</v>
      </c>
      <c r="AD213" s="21">
        <f>AD193-Baseline!AD193</f>
        <v>17.426879976267511</v>
      </c>
      <c r="AE213" s="21">
        <f>AE193-Baseline!AE193</f>
        <v>17.300172694798707</v>
      </c>
      <c r="AF213" s="21">
        <f>AF193-Baseline!AF193</f>
        <v>17.170703885804745</v>
      </c>
      <c r="AG213" s="21">
        <f>AG193-Baseline!AG193</f>
        <v>17.039194601275529</v>
      </c>
      <c r="AH213" s="21">
        <f>AH193-Baseline!AH193</f>
        <v>16.906443846965534</v>
      </c>
      <c r="AI213" s="21">
        <f>AI193-Baseline!AI193</f>
        <v>16.773445703915787</v>
      </c>
      <c r="AJ213" s="21">
        <f>AJ193-Baseline!AJ193</f>
        <v>16.720560292464132</v>
      </c>
      <c r="AK213" s="21">
        <f>AK193-Baseline!AK193</f>
        <v>16.665892275349361</v>
      </c>
      <c r="AL213" s="21">
        <f>AL193-Baseline!AL193</f>
        <v>16.60979760883631</v>
      </c>
      <c r="AM213" s="21">
        <f>AM193-Baseline!AM193</f>
        <v>16.552474498742328</v>
      </c>
      <c r="AN213" s="21">
        <f>AN193-Baseline!AN193</f>
        <v>16.494006179169965</v>
      </c>
      <c r="AO213" s="21">
        <f>AO193-Baseline!AO193</f>
        <v>16.43442667806859</v>
      </c>
      <c r="AP213" s="21">
        <f>AP193-Baseline!AP193</f>
        <v>16.373850038244147</v>
      </c>
      <c r="AQ213" s="21">
        <f>AQ193-Baseline!AQ193</f>
        <v>16.312404930032574</v>
      </c>
      <c r="AR213" s="21">
        <f>AR193-Baseline!AR193</f>
        <v>16.250182454207842</v>
      </c>
      <c r="AS213" s="21">
        <f>AS193-Baseline!AS193</f>
        <v>16.18726567963683</v>
      </c>
      <c r="AT213" s="21">
        <f>AT193-Baseline!AT193</f>
        <v>16.12374257371108</v>
      </c>
      <c r="AU213" s="21">
        <f>AU193-Baseline!AU193</f>
        <v>16.059704614343286</v>
      </c>
      <c r="AV213" s="21">
        <f>AV193-Baseline!AV193</f>
        <v>15.995236865668575</v>
      </c>
      <c r="AW213" s="21">
        <f>AW193-Baseline!AW193</f>
        <v>15.930418885618181</v>
      </c>
      <c r="AX213" s="21">
        <f>AX193-Baseline!AX193</f>
        <v>15.865328999234862</v>
      </c>
      <c r="AY213" s="21">
        <f>AY193-Baseline!AY193</f>
        <v>15.800044061939994</v>
      </c>
      <c r="AZ213" s="21">
        <f>AZ193-Baseline!AZ193</f>
        <v>15.734638284384667</v>
      </c>
      <c r="BA213" s="21">
        <f>BA193-Baseline!BA193</f>
        <v>15.669182948584954</v>
      </c>
      <c r="BB213" s="21">
        <f>BB193-Baseline!BB193</f>
        <v>15.602184449279937</v>
      </c>
    </row>
    <row r="214" spans="1:54" outlineLevel="2">
      <c r="A214" s="478"/>
      <c r="B214" s="150" t="s">
        <v>497</v>
      </c>
      <c r="C214" s="19"/>
      <c r="D214" s="135" t="s">
        <v>391</v>
      </c>
      <c r="E214" s="21">
        <f>E194-Baseline!E194</f>
        <v>10.473924690754705</v>
      </c>
      <c r="F214" s="21">
        <f>F194-Baseline!F194</f>
        <v>10.392455579421863</v>
      </c>
      <c r="G214" s="21">
        <f>G194-Baseline!G194</f>
        <v>10.312017088238941</v>
      </c>
      <c r="H214" s="21">
        <f>H194-Baseline!H194</f>
        <v>10.232604048827254</v>
      </c>
      <c r="I214" s="21">
        <f>I194-Baseline!I194</f>
        <v>10.154211426947811</v>
      </c>
      <c r="J214" s="21">
        <f>J194-Baseline!J194</f>
        <v>10.076834325170617</v>
      </c>
      <c r="K214" s="21">
        <f>K194-Baseline!K194</f>
        <v>10.000467963072063</v>
      </c>
      <c r="L214" s="21">
        <f>L194-Baseline!L194</f>
        <v>9.9251077069666813</v>
      </c>
      <c r="M214" s="21">
        <f>M194-Baseline!M194</f>
        <v>9.8507490532854494</v>
      </c>
      <c r="N214" s="21">
        <f>N194-Baseline!N194</f>
        <v>9.7773876227993597</v>
      </c>
      <c r="O214" s="21">
        <f>O194-Baseline!O194</f>
        <v>9.7050191747487116</v>
      </c>
      <c r="P214" s="21">
        <f>P194-Baseline!P194</f>
        <v>9.6336396050675841</v>
      </c>
      <c r="Q214" s="21">
        <f>Q194-Baseline!Q194</f>
        <v>9.5632449371424482</v>
      </c>
      <c r="R214" s="21">
        <f>R194-Baseline!R194</f>
        <v>9.4938313281805531</v>
      </c>
      <c r="S214" s="21">
        <f>S194-Baseline!S194</f>
        <v>9.4232743579832867</v>
      </c>
      <c r="T214" s="21">
        <f>T194-Baseline!T194</f>
        <v>9.3537219953514512</v>
      </c>
      <c r="U214" s="21">
        <f>U194-Baseline!U194</f>
        <v>9.2851701342863233</v>
      </c>
      <c r="V214" s="21">
        <f>V194-Baseline!V194</f>
        <v>9.2176148161358942</v>
      </c>
      <c r="W214" s="21">
        <f>W194-Baseline!W194</f>
        <v>9.1510522026692129</v>
      </c>
      <c r="X214" s="21">
        <f>X194-Baseline!X194</f>
        <v>9.0854786111261205</v>
      </c>
      <c r="Y214" s="21">
        <f>Y194-Baseline!Y194</f>
        <v>9.0208904873778746</v>
      </c>
      <c r="Z214" s="21">
        <f>Z194-Baseline!Z194</f>
        <v>8.9572844206732825</v>
      </c>
      <c r="AA214" s="21">
        <f>AA194-Baseline!AA194</f>
        <v>8.8946571325457668</v>
      </c>
      <c r="AB214" s="21">
        <f>AB194-Baseline!AB194</f>
        <v>8.8330055000521277</v>
      </c>
      <c r="AC214" s="21">
        <f>AC194-Baseline!AC194</f>
        <v>8.7666854345556207</v>
      </c>
      <c r="AD214" s="21">
        <f>AD194-Baseline!AD194</f>
        <v>8.7007062110271836</v>
      </c>
      <c r="AE214" s="21">
        <f>AE194-Baseline!AE194</f>
        <v>8.6345262248323795</v>
      </c>
      <c r="AF214" s="21">
        <f>AF194-Baseline!AF194</f>
        <v>8.5678002311446093</v>
      </c>
      <c r="AG214" s="21">
        <f>AG194-Baseline!AG194</f>
        <v>8.5003799068002319</v>
      </c>
      <c r="AH214" s="21">
        <f>AH194-Baseline!AH194</f>
        <v>8.4323595541314926</v>
      </c>
      <c r="AI214" s="21">
        <f>AI194-Baseline!AI194</f>
        <v>8.3641603270484204</v>
      </c>
      <c r="AJ214" s="21">
        <f>AJ194-Baseline!AJ194</f>
        <v>8.3359496006622535</v>
      </c>
      <c r="AK214" s="21">
        <f>AK194-Baseline!AK194</f>
        <v>8.3070039025227462</v>
      </c>
      <c r="AL214" s="21">
        <f>AL194-Baseline!AL194</f>
        <v>8.2773945205763404</v>
      </c>
      <c r="AM214" s="21">
        <f>AM194-Baseline!AM194</f>
        <v>8.2472029137855536</v>
      </c>
      <c r="AN214" s="21">
        <f>AN194-Baseline!AN194</f>
        <v>8.2164872606695916</v>
      </c>
      <c r="AO214" s="21">
        <f>AO194-Baseline!AO194</f>
        <v>8.1852771005447167</v>
      </c>
      <c r="AP214" s="21">
        <f>AP194-Baseline!AP194</f>
        <v>8.1536240211740907</v>
      </c>
      <c r="AQ214" s="21">
        <f>AQ194-Baseline!AQ194</f>
        <v>8.1215806416234599</v>
      </c>
      <c r="AR214" s="21">
        <f>AR194-Baseline!AR194</f>
        <v>8.0891940029503679</v>
      </c>
      <c r="AS214" s="21">
        <f>AS194-Baseline!AS194</f>
        <v>8.0565068420359847</v>
      </c>
      <c r="AT214" s="21">
        <f>AT194-Baseline!AT194</f>
        <v>8.0235613072272507</v>
      </c>
      <c r="AU214" s="21">
        <f>AU194-Baseline!AU194</f>
        <v>7.9904003303714815</v>
      </c>
      <c r="AV214" s="21">
        <f>AV194-Baseline!AV194</f>
        <v>7.9570647581148446</v>
      </c>
      <c r="AW214" s="21">
        <f>AW194-Baseline!AW194</f>
        <v>7.923593562238759</v>
      </c>
      <c r="AX214" s="21">
        <f>AX194-Baseline!AX194</f>
        <v>7.8900245409240979</v>
      </c>
      <c r="AY214" s="21">
        <f>AY194-Baseline!AY194</f>
        <v>7.8563945377606288</v>
      </c>
      <c r="AZ214" s="21">
        <f>AZ194-Baseline!AZ194</f>
        <v>7.8227392463114347</v>
      </c>
      <c r="BA214" s="21">
        <f>BA194-Baseline!BA194</f>
        <v>7.7890930705181534</v>
      </c>
      <c r="BB214" s="21">
        <f>BB194-Baseline!BB194</f>
        <v>7.7547126200724872</v>
      </c>
    </row>
    <row r="215" spans="1:54" outlineLevel="2">
      <c r="A215" s="478"/>
      <c r="B215" s="150" t="s">
        <v>498</v>
      </c>
      <c r="C215" s="19"/>
      <c r="D215" s="135" t="s">
        <v>391</v>
      </c>
      <c r="E215" s="21">
        <f>E195-Baseline!E195</f>
        <v>31.421774064821154</v>
      </c>
      <c r="F215" s="21">
        <f>F195-Baseline!F195</f>
        <v>31.177366730991277</v>
      </c>
      <c r="G215" s="21">
        <f>G195-Baseline!G195</f>
        <v>30.936051264716831</v>
      </c>
      <c r="H215" s="21">
        <f>H195-Baseline!H195</f>
        <v>30.697812146481763</v>
      </c>
      <c r="I215" s="21">
        <f>I195-Baseline!I195</f>
        <v>30.462634280843428</v>
      </c>
      <c r="J215" s="21">
        <f>J195-Baseline!J195</f>
        <v>30.230502968872255</v>
      </c>
      <c r="K215" s="21">
        <f>K195-Baseline!K195</f>
        <v>30.001403889216189</v>
      </c>
      <c r="L215" s="21">
        <f>L195-Baseline!L195</f>
        <v>29.77532312090004</v>
      </c>
      <c r="M215" s="21">
        <f>M195-Baseline!M195</f>
        <v>29.552247153653436</v>
      </c>
      <c r="N215" s="21">
        <f>N195-Baseline!N195</f>
        <v>29.332162862333703</v>
      </c>
      <c r="O215" s="21">
        <f>O195-Baseline!O195</f>
        <v>29.115057524246136</v>
      </c>
      <c r="P215" s="21">
        <f>P195-Baseline!P195</f>
        <v>28.900918821000044</v>
      </c>
      <c r="Q215" s="21">
        <f>Q195-Baseline!Q195</f>
        <v>28.689734811427346</v>
      </c>
      <c r="R215" s="21">
        <f>R195-Baseline!R195</f>
        <v>28.481493984541657</v>
      </c>
      <c r="S215" s="21">
        <f>S195-Baseline!S195</f>
        <v>28.269823068529302</v>
      </c>
      <c r="T215" s="21">
        <f>T195-Baseline!T195</f>
        <v>28.061165980753319</v>
      </c>
      <c r="U215" s="21">
        <f>U195-Baseline!U195</f>
        <v>27.855510408043379</v>
      </c>
      <c r="V215" s="21">
        <f>V195-Baseline!V195</f>
        <v>27.652844443337042</v>
      </c>
      <c r="W215" s="21">
        <f>W195-Baseline!W195</f>
        <v>27.453156608007642</v>
      </c>
      <c r="X215" s="21">
        <f>X195-Baseline!X195</f>
        <v>27.256435833378362</v>
      </c>
      <c r="Y215" s="21">
        <f>Y195-Baseline!Y195</f>
        <v>27.062671462133629</v>
      </c>
      <c r="Z215" s="21">
        <f>Z195-Baseline!Z195</f>
        <v>26.871853257377307</v>
      </c>
      <c r="AA215" s="21">
        <f>AA195-Baseline!AA195</f>
        <v>26.683971402179257</v>
      </c>
      <c r="AB215" s="21">
        <f>AB195-Baseline!AB195</f>
        <v>26.499016500156387</v>
      </c>
      <c r="AC215" s="21">
        <f>AC195-Baseline!AC195</f>
        <v>26.300056303915326</v>
      </c>
      <c r="AD215" s="21">
        <f>AD195-Baseline!AD195</f>
        <v>26.102118633602526</v>
      </c>
      <c r="AE215" s="21">
        <f>AE195-Baseline!AE195</f>
        <v>25.903578675338096</v>
      </c>
      <c r="AF215" s="21">
        <f>AF195-Baseline!AF195</f>
        <v>25.703400694656647</v>
      </c>
      <c r="AG215" s="21">
        <f>AG195-Baseline!AG195</f>
        <v>25.501139721275244</v>
      </c>
      <c r="AH215" s="21">
        <f>AH195-Baseline!AH195</f>
        <v>25.297078663462901</v>
      </c>
      <c r="AI215" s="21">
        <f>AI195-Baseline!AI195</f>
        <v>25.092480982351717</v>
      </c>
      <c r="AJ215" s="21">
        <f>AJ195-Baseline!AJ195</f>
        <v>25.007848803291751</v>
      </c>
      <c r="AK215" s="21">
        <f>AK195-Baseline!AK195</f>
        <v>24.921011708939432</v>
      </c>
      <c r="AL215" s="21">
        <f>AL195-Baseline!AL195</f>
        <v>24.832183563159038</v>
      </c>
      <c r="AM215" s="21">
        <f>AM195-Baseline!AM195</f>
        <v>24.741608742885539</v>
      </c>
      <c r="AN215" s="21">
        <f>AN195-Baseline!AN195</f>
        <v>24.649461783616086</v>
      </c>
      <c r="AO215" s="21">
        <f>AO195-Baseline!AO195</f>
        <v>24.555831303311415</v>
      </c>
      <c r="AP215" s="21">
        <f>AP195-Baseline!AP195</f>
        <v>24.460872065267875</v>
      </c>
      <c r="AQ215" s="21">
        <f>AQ195-Baseline!AQ195</f>
        <v>24.364741926684978</v>
      </c>
      <c r="AR215" s="21">
        <f>AR195-Baseline!AR195</f>
        <v>24.267582010733378</v>
      </c>
      <c r="AS215" s="21">
        <f>AS195-Baseline!AS195</f>
        <v>24.169520528053095</v>
      </c>
      <c r="AT215" s="21">
        <f>AT195-Baseline!AT195</f>
        <v>24.070683923687621</v>
      </c>
      <c r="AU215" s="21">
        <f>AU195-Baseline!AU195</f>
        <v>23.971200993179412</v>
      </c>
      <c r="AV215" s="21">
        <f>AV195-Baseline!AV195</f>
        <v>23.871194276466653</v>
      </c>
      <c r="AW215" s="21">
        <f>AW195-Baseline!AW195</f>
        <v>23.770780688893311</v>
      </c>
      <c r="AX215" s="21">
        <f>AX195-Baseline!AX195</f>
        <v>23.670073625002122</v>
      </c>
      <c r="AY215" s="21">
        <f>AY195-Baseline!AY195</f>
        <v>23.569183615562743</v>
      </c>
      <c r="AZ215" s="21">
        <f>AZ195-Baseline!AZ195</f>
        <v>23.46821774126439</v>
      </c>
      <c r="BA215" s="21">
        <f>BA195-Baseline!BA195</f>
        <v>23.367279213932008</v>
      </c>
      <c r="BB215" s="21">
        <f>BB195-Baseline!BB195</f>
        <v>23.264137862640517</v>
      </c>
    </row>
    <row r="216" spans="1:54" outlineLevel="2">
      <c r="A216" s="478"/>
      <c r="B216" s="150" t="s">
        <v>292</v>
      </c>
      <c r="C216" s="19"/>
      <c r="D216" s="135" t="s">
        <v>391</v>
      </c>
      <c r="E216" s="21">
        <f>E196-Baseline!E196</f>
        <v>0.79657749171158598</v>
      </c>
      <c r="F216" s="21">
        <f>F196-Baseline!F196</f>
        <v>0.80743220705672325</v>
      </c>
      <c r="G216" s="21">
        <f>G196-Baseline!G196</f>
        <v>0.818555189563687</v>
      </c>
      <c r="H216" s="21">
        <f>H196-Baseline!H196</f>
        <v>0.82995199773734962</v>
      </c>
      <c r="I216" s="21">
        <f>I196-Baseline!I196</f>
        <v>0.84162825374384864</v>
      </c>
      <c r="J216" s="21">
        <f>J196-Baseline!J196</f>
        <v>0.85358974022397138</v>
      </c>
      <c r="K216" s="21">
        <f>K196-Baseline!K196</f>
        <v>0.86584238472179886</v>
      </c>
      <c r="L216" s="21">
        <f>L196-Baseline!L196</f>
        <v>0.87839218488706372</v>
      </c>
      <c r="M216" s="21">
        <f>M196-Baseline!M196</f>
        <v>0.89124535674811911</v>
      </c>
      <c r="N216" s="21">
        <f>N196-Baseline!N196</f>
        <v>0.90440819559501717</v>
      </c>
      <c r="O216" s="21">
        <f>O196-Baseline!O196</f>
        <v>0.9178871403349671</v>
      </c>
      <c r="P216" s="21">
        <f>P196-Baseline!P196</f>
        <v>0.93168881218978061</v>
      </c>
      <c r="Q216" s="21">
        <f>Q196-Baseline!Q196</f>
        <v>0.94581991865980708</v>
      </c>
      <c r="R216" s="21">
        <f>R196-Baseline!R196</f>
        <v>0.96028736614526611</v>
      </c>
      <c r="S216" s="21">
        <f>S196-Baseline!S196</f>
        <v>0.97509819912368967</v>
      </c>
      <c r="T216" s="21">
        <f>T196-Baseline!T196</f>
        <v>0.99025959685119869</v>
      </c>
      <c r="U216" s="21">
        <f>U196-Baseline!U196</f>
        <v>1.0057789575386324</v>
      </c>
      <c r="V216" s="21">
        <f>V196-Baseline!V196</f>
        <v>1.0216637645661155</v>
      </c>
      <c r="W216" s="21">
        <f>W196-Baseline!W196</f>
        <v>1.0379217207820088</v>
      </c>
      <c r="X216" s="21">
        <f>X196-Baseline!X196</f>
        <v>1.0545607007670179</v>
      </c>
      <c r="Y216" s="21">
        <f>Y196-Baseline!Y196</f>
        <v>1.0715887060223463</v>
      </c>
      <c r="Z216" s="21">
        <f>Z196-Baseline!Z196</f>
        <v>1.0890139533864553</v>
      </c>
      <c r="AA216" s="21">
        <f>AA196-Baseline!AA196</f>
        <v>1.1068448420918662</v>
      </c>
      <c r="AB216" s="21">
        <f>AB196-Baseline!AB196</f>
        <v>1.1250899528040545</v>
      </c>
      <c r="AC216" s="21">
        <f>AC196-Baseline!AC196</f>
        <v>1.1437580312737108</v>
      </c>
      <c r="AD216" s="21">
        <f>AD196-Baseline!AD196</f>
        <v>1.1628580632203001</v>
      </c>
      <c r="AE216" s="21">
        <f>AE196-Baseline!AE196</f>
        <v>1.1823991742955413</v>
      </c>
      <c r="AF216" s="21">
        <f>AF196-Baseline!AF196</f>
        <v>1.202390732307457</v>
      </c>
      <c r="AG216" s="21">
        <f>AG196-Baseline!AG196</f>
        <v>1.2228422905078207</v>
      </c>
      <c r="AH216" s="21">
        <f>AH196-Baseline!AH196</f>
        <v>1.2437636519667488</v>
      </c>
      <c r="AI216" s="21">
        <f>AI196-Baseline!AI196</f>
        <v>1.2651647817599736</v>
      </c>
      <c r="AJ216" s="21">
        <f>AJ196-Baseline!AJ196</f>
        <v>1.2897752101829656</v>
      </c>
      <c r="AK216" s="21">
        <f>AK196-Baseline!AK196</f>
        <v>1.3149865209844269</v>
      </c>
      <c r="AL216" s="21">
        <f>AL196-Baseline!AL196</f>
        <v>1.3408129343115025</v>
      </c>
      <c r="AM216" s="21">
        <f>AM196-Baseline!AM196</f>
        <v>1.3672690122840836</v>
      </c>
      <c r="AN216" s="21">
        <f>AN196-Baseline!AN196</f>
        <v>1.3943696533108585</v>
      </c>
      <c r="AO216" s="21">
        <f>AO196-Baseline!AO196</f>
        <v>1.4221301377011042</v>
      </c>
      <c r="AP216" s="21">
        <f>AP196-Baseline!AP196</f>
        <v>1.4505661038926088</v>
      </c>
      <c r="AQ216" s="21">
        <f>AQ196-Baseline!AQ196</f>
        <v>1.4796935489666143</v>
      </c>
      <c r="AR216" s="21">
        <f>AR196-Baseline!AR196</f>
        <v>1.5095288797963875</v>
      </c>
      <c r="AS216" s="21">
        <f>AS196-Baseline!AS196</f>
        <v>1.54008888229118</v>
      </c>
      <c r="AT216" s="21">
        <f>AT196-Baseline!AT196</f>
        <v>1.5713907282029382</v>
      </c>
      <c r="AU216" s="21">
        <f>AU196-Baseline!AU196</f>
        <v>1.603452041379321</v>
      </c>
      <c r="AV216" s="21">
        <f>AV196-Baseline!AV196</f>
        <v>1.6362908356279264</v>
      </c>
      <c r="AW216" s="21">
        <f>AW196-Baseline!AW196</f>
        <v>1.669925562784889</v>
      </c>
      <c r="AX216" s="21">
        <f>AX196-Baseline!AX196</f>
        <v>1.7043751437467562</v>
      </c>
      <c r="AY216" s="21">
        <f>AY196-Baseline!AY196</f>
        <v>1.7396589012095627</v>
      </c>
      <c r="AZ216" s="21">
        <f>AZ196-Baseline!AZ196</f>
        <v>1.7757966569688963</v>
      </c>
      <c r="BA216" s="21">
        <f>BA196-Baseline!BA196</f>
        <v>1.8128087056570805</v>
      </c>
      <c r="BB216" s="21">
        <f>BB196-Baseline!BB196</f>
        <v>1.8505921781131385</v>
      </c>
    </row>
    <row r="217" spans="1:54" outlineLevel="2">
      <c r="A217" s="478"/>
      <c r="B217" s="150" t="s">
        <v>295</v>
      </c>
      <c r="C217" s="19"/>
      <c r="D217" s="135"/>
      <c r="E217" s="21">
        <f>E197-Baseline!E197</f>
        <v>11.4113772423</v>
      </c>
      <c r="F217" s="21">
        <f>F197-Baseline!F197</f>
        <v>11.220181241932369</v>
      </c>
      <c r="G217" s="21">
        <f>G197-Baseline!G197</f>
        <v>11.035003203622022</v>
      </c>
      <c r="H217" s="21">
        <f>H197-Baseline!H197</f>
        <v>10.855658633175734</v>
      </c>
      <c r="I217" s="21">
        <f>I197-Baseline!I197</f>
        <v>10.681968819033495</v>
      </c>
      <c r="J217" s="21">
        <f>J197-Baseline!J197</f>
        <v>10.513760687085563</v>
      </c>
      <c r="K217" s="21">
        <f>K197-Baseline!K197</f>
        <v>10.350866549211901</v>
      </c>
      <c r="L217" s="21">
        <f>L197-Baseline!L197</f>
        <v>10.193124002744472</v>
      </c>
      <c r="M217" s="21">
        <f>M197-Baseline!M197</f>
        <v>10.040375713693898</v>
      </c>
      <c r="N217" s="21">
        <f>N197-Baseline!N197</f>
        <v>9.8924692725237318</v>
      </c>
      <c r="O217" s="21">
        <f>O197-Baseline!O197</f>
        <v>9.749257041700881</v>
      </c>
      <c r="P217" s="21">
        <f>P197-Baseline!P197</f>
        <v>9.6105960059896027</v>
      </c>
      <c r="Q217" s="21">
        <f>Q197-Baseline!Q197</f>
        <v>9.4763476105359832</v>
      </c>
      <c r="R217" s="21">
        <f>R197-Baseline!R197</f>
        <v>9.3463776427940157</v>
      </c>
      <c r="S217" s="21">
        <f>S197-Baseline!S197</f>
        <v>9.2205560552360719</v>
      </c>
      <c r="T217" s="21">
        <f>T197-Baseline!T197</f>
        <v>9.098756892889158</v>
      </c>
      <c r="U217" s="21">
        <f>U197-Baseline!U197</f>
        <v>8.9808580938404514</v>
      </c>
      <c r="V217" s="21">
        <f>V197-Baseline!V197</f>
        <v>8.8667414271958922</v>
      </c>
      <c r="W217" s="21">
        <f>W197-Baseline!W197</f>
        <v>8.7562923322351622</v>
      </c>
      <c r="X217" s="21">
        <f>X197-Baseline!X197</f>
        <v>8.6493998277978275</v>
      </c>
      <c r="Y217" s="21">
        <f>Y197-Baseline!Y197</f>
        <v>8.545956375884554</v>
      </c>
      <c r="Z217" s="21">
        <f>Z197-Baseline!Z197</f>
        <v>8.4458577822251524</v>
      </c>
      <c r="AA217" s="21">
        <f>AA197-Baseline!AA197</f>
        <v>8.3490031087340082</v>
      </c>
      <c r="AB217" s="21">
        <f>AB197-Baseline!AB197</f>
        <v>8.2552945303154175</v>
      </c>
      <c r="AC217" s="21">
        <f>AC197-Baseline!AC197</f>
        <v>8.1646372812710535</v>
      </c>
      <c r="AD217" s="21">
        <f>AD197-Baseline!AD197</f>
        <v>8.0769395272915716</v>
      </c>
      <c r="AE217" s="21">
        <f>AE197-Baseline!AE197</f>
        <v>7.9921122822124939</v>
      </c>
      <c r="AF217" s="21">
        <f>AF197-Baseline!AF197</f>
        <v>7.9100693202136263</v>
      </c>
      <c r="AG217" s="21">
        <f>AG197-Baseline!AG197</f>
        <v>7.830727092551137</v>
      </c>
      <c r="AH217" s="21">
        <f>AH197-Baseline!AH197</f>
        <v>7.7540046294570244</v>
      </c>
      <c r="AI217" s="21">
        <f>AI197-Baseline!AI197</f>
        <v>7.6798234765827837</v>
      </c>
      <c r="AJ217" s="21">
        <f>AJ197-Baseline!AJ197</f>
        <v>7.6450401586560446</v>
      </c>
      <c r="AK217" s="21">
        <f>AK197-Baseline!AK197</f>
        <v>7.6121530371360775</v>
      </c>
      <c r="AL217" s="21">
        <f>AL197-Baseline!AL197</f>
        <v>7.5811206108357991</v>
      </c>
      <c r="AM217" s="21">
        <f>AM197-Baseline!AM197</f>
        <v>7.5519025380813831</v>
      </c>
      <c r="AN217" s="21">
        <f>AN197-Baseline!AN197</f>
        <v>7.524459601207897</v>
      </c>
      <c r="AO217" s="21">
        <f>AO197-Baseline!AO197</f>
        <v>7.4987536715989487</v>
      </c>
      <c r="AP217" s="21">
        <f>AP197-Baseline!AP197</f>
        <v>7.4747476864545606</v>
      </c>
      <c r="AQ217" s="21">
        <f>AQ197-Baseline!AQ197</f>
        <v>7.4524056210824723</v>
      </c>
      <c r="AR217" s="21">
        <f>AR197-Baseline!AR197</f>
        <v>7.4316924515225473</v>
      </c>
      <c r="AS217" s="21">
        <f>AS197-Baseline!AS197</f>
        <v>7.4125741438388442</v>
      </c>
      <c r="AT217" s="21">
        <f>AT197-Baseline!AT197</f>
        <v>7.3950176104603473</v>
      </c>
      <c r="AU217" s="21">
        <f>AU197-Baseline!AU197</f>
        <v>7.3789906973229433</v>
      </c>
      <c r="AV217" s="21">
        <f>AV197-Baseline!AV197</f>
        <v>7.3644621544270246</v>
      </c>
      <c r="AW217" s="21">
        <f>AW197-Baseline!AW197</f>
        <v>7.35140161072444</v>
      </c>
      <c r="AX217" s="21">
        <f>AX197-Baseline!AX197</f>
        <v>7.3397795522566858</v>
      </c>
      <c r="AY217" s="21">
        <f>AY197-Baseline!AY197</f>
        <v>7.3295673013979021</v>
      </c>
      <c r="AZ217" s="21">
        <f>AZ197-Baseline!AZ197</f>
        <v>7.320736988903854</v>
      </c>
      <c r="BA217" s="21">
        <f>BA197-Baseline!BA197</f>
        <v>7.3132615400788463</v>
      </c>
      <c r="BB217" s="21">
        <f>BB197-Baseline!BB197</f>
        <v>7.3058117629641126</v>
      </c>
    </row>
    <row r="218" spans="1:54" outlineLevel="2">
      <c r="A218" s="479"/>
      <c r="B218" s="150" t="s">
        <v>478</v>
      </c>
      <c r="C218" s="19"/>
      <c r="D218" s="135" t="s">
        <v>391</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7" t="s">
        <v>499</v>
      </c>
      <c r="B220" s="150" t="s">
        <v>500</v>
      </c>
      <c r="C220" s="19"/>
      <c r="D220" s="135" t="s">
        <v>391</v>
      </c>
      <c r="E220" s="21">
        <f>SUM(E210:E213,E216:E218)</f>
        <v>36.63036125520059</v>
      </c>
      <c r="F220" s="21">
        <f t="shared" ref="F220:BB220" si="31">SUM(F210:F213,F216:F218)</f>
        <v>36.260284113695732</v>
      </c>
      <c r="G220" s="21">
        <f t="shared" si="31"/>
        <v>35.822378623084646</v>
      </c>
      <c r="H220" s="21">
        <f t="shared" si="31"/>
        <v>35.391049024156686</v>
      </c>
      <c r="I220" s="21">
        <f t="shared" si="31"/>
        <v>35.034192897036569</v>
      </c>
      <c r="J220" s="21">
        <f t="shared" si="31"/>
        <v>34.680799429493419</v>
      </c>
      <c r="K220" s="21">
        <f t="shared" si="31"/>
        <v>34.266045429262896</v>
      </c>
      <c r="L220" s="21">
        <f t="shared" si="31"/>
        <v>33.921271452595661</v>
      </c>
      <c r="M220" s="21">
        <f t="shared" si="31"/>
        <v>33.580153930961643</v>
      </c>
      <c r="N220" s="21">
        <f t="shared" si="31"/>
        <v>33.182116952049498</v>
      </c>
      <c r="O220" s="21">
        <f t="shared" si="31"/>
        <v>32.849863136031836</v>
      </c>
      <c r="P220" s="21">
        <f t="shared" si="31"/>
        <v>32.521423336216976</v>
      </c>
      <c r="Q220" s="21">
        <f t="shared" si="31"/>
        <v>32.196853418935682</v>
      </c>
      <c r="R220" s="21">
        <f t="shared" si="31"/>
        <v>31.931635985977763</v>
      </c>
      <c r="S220" s="21">
        <f t="shared" si="31"/>
        <v>31.613733078392308</v>
      </c>
      <c r="T220" s="21">
        <f t="shared" si="31"/>
        <v>31.299874746367998</v>
      </c>
      <c r="U220" s="21">
        <f t="shared" si="31"/>
        <v>30.990101502372447</v>
      </c>
      <c r="V220" s="21">
        <f t="shared" si="31"/>
        <v>30.735156867225243</v>
      </c>
      <c r="W220" s="21">
        <f t="shared" si="31"/>
        <v>30.432552145800013</v>
      </c>
      <c r="X220" s="21">
        <f t="shared" si="31"/>
        <v>30.182675058679138</v>
      </c>
      <c r="Y220" s="21">
        <f t="shared" si="31"/>
        <v>29.887470125099455</v>
      </c>
      <c r="Z220" s="21">
        <f t="shared" si="31"/>
        <v>29.642983239013404</v>
      </c>
      <c r="AA220" s="21">
        <f t="shared" si="31"/>
        <v>29.40079886034917</v>
      </c>
      <c r="AB220" s="21">
        <f t="shared" si="31"/>
        <v>29.161009689251305</v>
      </c>
      <c r="AC220" s="21">
        <f t="shared" si="31"/>
        <v>28.913765278077946</v>
      </c>
      <c r="AD220" s="21">
        <f t="shared" si="31"/>
        <v>28.671772190971552</v>
      </c>
      <c r="AE220" s="21">
        <f t="shared" si="31"/>
        <v>28.436827901935473</v>
      </c>
      <c r="AF220" s="21">
        <f t="shared" si="31"/>
        <v>28.203403850110458</v>
      </c>
      <c r="AG220" s="21">
        <f t="shared" si="31"/>
        <v>27.972121807352423</v>
      </c>
      <c r="AH220" s="21">
        <f t="shared" si="31"/>
        <v>27.743684940499151</v>
      </c>
      <c r="AI220" s="21">
        <f t="shared" si="31"/>
        <v>27.518994766966372</v>
      </c>
      <c r="AJ220" s="21">
        <f t="shared" si="31"/>
        <v>27.426530272889774</v>
      </c>
      <c r="AK220" s="21">
        <f t="shared" si="31"/>
        <v>27.33538793209344</v>
      </c>
      <c r="AL220" s="21">
        <f t="shared" si="31"/>
        <v>27.24588485945414</v>
      </c>
      <c r="AM220" s="21">
        <f t="shared" si="31"/>
        <v>27.158182148319177</v>
      </c>
      <c r="AN220" s="21">
        <f t="shared" si="31"/>
        <v>27.072327603851654</v>
      </c>
      <c r="AO220" s="21">
        <f t="shared" si="31"/>
        <v>26.98832151396353</v>
      </c>
      <c r="AP220" s="21">
        <f t="shared" si="31"/>
        <v>26.906245820223219</v>
      </c>
      <c r="AQ220" s="21">
        <f t="shared" si="31"/>
        <v>26.826198698186595</v>
      </c>
      <c r="AR220" s="21">
        <f t="shared" si="31"/>
        <v>26.74824237055779</v>
      </c>
      <c r="AS220" s="21">
        <f t="shared" si="31"/>
        <v>26.672432599379107</v>
      </c>
      <c r="AT220" s="21">
        <f t="shared" si="31"/>
        <v>26.598831574827777</v>
      </c>
      <c r="AU220" s="21">
        <f t="shared" si="31"/>
        <v>26.527506578203987</v>
      </c>
      <c r="AV220" s="21">
        <f t="shared" si="31"/>
        <v>26.45851996099994</v>
      </c>
      <c r="AW220" s="21">
        <f t="shared" si="31"/>
        <v>26.39193007177548</v>
      </c>
      <c r="AX220" s="21">
        <f t="shared" si="31"/>
        <v>26.327795536123293</v>
      </c>
      <c r="AY220" s="21">
        <f t="shared" si="31"/>
        <v>26.266174927126411</v>
      </c>
      <c r="AZ220" s="21">
        <f t="shared" si="31"/>
        <v>26.207125656497166</v>
      </c>
      <c r="BA220" s="21">
        <f t="shared" si="31"/>
        <v>26.150703647534698</v>
      </c>
      <c r="BB220" s="21">
        <f t="shared" si="31"/>
        <v>26.093841092596261</v>
      </c>
    </row>
    <row r="221" spans="1:54" outlineLevel="2">
      <c r="A221" s="478"/>
      <c r="B221" s="150" t="s">
        <v>501</v>
      </c>
      <c r="C221" s="19"/>
      <c r="D221" s="135" t="s">
        <v>391</v>
      </c>
      <c r="E221" s="21">
        <f>SUM(E210:E212,E214,E216:E218)</f>
        <v>26.18953699043999</v>
      </c>
      <c r="F221" s="21">
        <f t="shared" ref="F221:BB221" si="32">SUM(F210:F212,F214,F216:F218)</f>
        <v>25.848237443706704</v>
      </c>
      <c r="G221" s="21">
        <f t="shared" si="32"/>
        <v>25.516185070234272</v>
      </c>
      <c r="H221" s="21">
        <f t="shared" si="32"/>
        <v>25.193149063338343</v>
      </c>
      <c r="I221" s="21">
        <f t="shared" si="32"/>
        <v>24.878905732325894</v>
      </c>
      <c r="J221" s="21">
        <f t="shared" si="32"/>
        <v>24.573238425872191</v>
      </c>
      <c r="K221" s="21">
        <f t="shared" si="32"/>
        <v>24.275937218827735</v>
      </c>
      <c r="L221" s="21">
        <f t="shared" si="32"/>
        <v>23.98679874158335</v>
      </c>
      <c r="M221" s="21">
        <f t="shared" si="32"/>
        <v>23.705626068760413</v>
      </c>
      <c r="N221" s="21">
        <f t="shared" si="32"/>
        <v>23.432228403665206</v>
      </c>
      <c r="O221" s="21">
        <f t="shared" si="32"/>
        <v>23.166420982639277</v>
      </c>
      <c r="P221" s="21">
        <f t="shared" si="32"/>
        <v>22.908024936639986</v>
      </c>
      <c r="Q221" s="21">
        <f t="shared" si="32"/>
        <v>22.656867000417016</v>
      </c>
      <c r="R221" s="21">
        <f t="shared" si="32"/>
        <v>22.412779492919974</v>
      </c>
      <c r="S221" s="21">
        <f t="shared" si="32"/>
        <v>22.173479344381281</v>
      </c>
      <c r="T221" s="21">
        <f t="shared" si="32"/>
        <v>21.940960964676897</v>
      </c>
      <c r="U221" s="21">
        <f t="shared" si="32"/>
        <v>21.715071645216419</v>
      </c>
      <c r="V221" s="21">
        <f t="shared" si="32"/>
        <v>21.49566356303454</v>
      </c>
      <c r="W221" s="21">
        <f t="shared" si="32"/>
        <v>21.282593708735249</v>
      </c>
      <c r="X221" s="21">
        <f t="shared" si="32"/>
        <v>21.075723762439967</v>
      </c>
      <c r="Y221" s="21">
        <f t="shared" si="32"/>
        <v>20.874919866784346</v>
      </c>
      <c r="Z221" s="21">
        <f t="shared" si="32"/>
        <v>20.680052613548277</v>
      </c>
      <c r="AA221" s="21">
        <f t="shared" si="32"/>
        <v>20.490996891535481</v>
      </c>
      <c r="AB221" s="21">
        <f t="shared" si="32"/>
        <v>20.307631750711167</v>
      </c>
      <c r="AC221" s="21">
        <f t="shared" si="32"/>
        <v>20.12419919162096</v>
      </c>
      <c r="AD221" s="21">
        <f t="shared" si="32"/>
        <v>19.945598425731227</v>
      </c>
      <c r="AE221" s="21">
        <f t="shared" si="32"/>
        <v>19.771181431969143</v>
      </c>
      <c r="AF221" s="21">
        <f t="shared" si="32"/>
        <v>19.600500195450323</v>
      </c>
      <c r="AG221" s="21">
        <f t="shared" si="32"/>
        <v>19.433307112877127</v>
      </c>
      <c r="AH221" s="21">
        <f t="shared" si="32"/>
        <v>19.269600647665108</v>
      </c>
      <c r="AI221" s="21">
        <f t="shared" si="32"/>
        <v>19.109709390099006</v>
      </c>
      <c r="AJ221" s="21">
        <f t="shared" si="32"/>
        <v>19.041919581087896</v>
      </c>
      <c r="AK221" s="21">
        <f t="shared" si="32"/>
        <v>18.976499559266824</v>
      </c>
      <c r="AL221" s="21">
        <f t="shared" si="32"/>
        <v>18.913481771194167</v>
      </c>
      <c r="AM221" s="21">
        <f t="shared" si="32"/>
        <v>18.852910563362403</v>
      </c>
      <c r="AN221" s="21">
        <f t="shared" si="32"/>
        <v>18.794808685351281</v>
      </c>
      <c r="AO221" s="21">
        <f t="shared" si="32"/>
        <v>18.739171936439661</v>
      </c>
      <c r="AP221" s="21">
        <f t="shared" si="32"/>
        <v>18.686019803153165</v>
      </c>
      <c r="AQ221" s="21">
        <f t="shared" si="32"/>
        <v>18.635374409777477</v>
      </c>
      <c r="AR221" s="21">
        <f t="shared" si="32"/>
        <v>18.587253919300316</v>
      </c>
      <c r="AS221" s="21">
        <f t="shared" si="32"/>
        <v>18.541673761778263</v>
      </c>
      <c r="AT221" s="21">
        <f t="shared" si="32"/>
        <v>18.498650308343947</v>
      </c>
      <c r="AU221" s="21">
        <f t="shared" si="32"/>
        <v>18.458202294232184</v>
      </c>
      <c r="AV221" s="21">
        <f t="shared" si="32"/>
        <v>18.420347853446213</v>
      </c>
      <c r="AW221" s="21">
        <f t="shared" si="32"/>
        <v>18.38510474839606</v>
      </c>
      <c r="AX221" s="21">
        <f t="shared" si="32"/>
        <v>18.35249107781253</v>
      </c>
      <c r="AY221" s="21">
        <f t="shared" si="32"/>
        <v>18.322525402947043</v>
      </c>
      <c r="AZ221" s="21">
        <f t="shared" si="32"/>
        <v>18.295226618423932</v>
      </c>
      <c r="BA221" s="21">
        <f t="shared" si="32"/>
        <v>18.270613769467897</v>
      </c>
      <c r="BB221" s="21">
        <f t="shared" si="32"/>
        <v>18.246369263388811</v>
      </c>
    </row>
    <row r="222" spans="1:54" outlineLevel="2">
      <c r="A222" s="479"/>
      <c r="B222" s="150" t="s">
        <v>502</v>
      </c>
      <c r="C222" s="19"/>
      <c r="D222" s="135" t="s">
        <v>391</v>
      </c>
      <c r="E222" s="21">
        <f>SUM(E210:E212,E215:E218)</f>
        <v>47.13738636450644</v>
      </c>
      <c r="F222" s="21">
        <f t="shared" ref="F222:BB222" si="33">SUM(F210:F212,F215:F218)</f>
        <v>46.633148595276111</v>
      </c>
      <c r="G222" s="21">
        <f t="shared" si="33"/>
        <v>46.140219246712164</v>
      </c>
      <c r="H222" s="21">
        <f t="shared" si="33"/>
        <v>45.65835716099285</v>
      </c>
      <c r="I222" s="21">
        <f t="shared" si="33"/>
        <v>45.187328586221511</v>
      </c>
      <c r="J222" s="21">
        <f t="shared" si="33"/>
        <v>44.726907069573834</v>
      </c>
      <c r="K222" s="21">
        <f t="shared" si="33"/>
        <v>44.276873144971866</v>
      </c>
      <c r="L222" s="21">
        <f t="shared" si="33"/>
        <v>43.837014155516712</v>
      </c>
      <c r="M222" s="21">
        <f t="shared" si="33"/>
        <v>43.407124169128402</v>
      </c>
      <c r="N222" s="21">
        <f t="shared" si="33"/>
        <v>42.98700364319955</v>
      </c>
      <c r="O222" s="21">
        <f t="shared" si="33"/>
        <v>42.5764593321367</v>
      </c>
      <c r="P222" s="21">
        <f t="shared" si="33"/>
        <v>42.175304152572451</v>
      </c>
      <c r="Q222" s="21">
        <f t="shared" si="33"/>
        <v>41.783356874701909</v>
      </c>
      <c r="R222" s="21">
        <f t="shared" si="33"/>
        <v>41.400442149281076</v>
      </c>
      <c r="S222" s="21">
        <f t="shared" si="33"/>
        <v>41.020028054927295</v>
      </c>
      <c r="T222" s="21">
        <f t="shared" si="33"/>
        <v>40.648404950078771</v>
      </c>
      <c r="U222" s="21">
        <f t="shared" si="33"/>
        <v>40.285411918973473</v>
      </c>
      <c r="V222" s="21">
        <f t="shared" si="33"/>
        <v>39.930893190235686</v>
      </c>
      <c r="W222" s="21">
        <f t="shared" si="33"/>
        <v>39.584698114073674</v>
      </c>
      <c r="X222" s="21">
        <f t="shared" si="33"/>
        <v>39.246680984692205</v>
      </c>
      <c r="Y222" s="21">
        <f t="shared" si="33"/>
        <v>38.916700841540106</v>
      </c>
      <c r="Z222" s="21">
        <f t="shared" si="33"/>
        <v>38.594621450252298</v>
      </c>
      <c r="AA222" s="21">
        <f t="shared" si="33"/>
        <v>38.280311161168974</v>
      </c>
      <c r="AB222" s="21">
        <f t="shared" si="33"/>
        <v>37.973642750815422</v>
      </c>
      <c r="AC222" s="21">
        <f t="shared" si="33"/>
        <v>37.657570060980667</v>
      </c>
      <c r="AD222" s="21">
        <f t="shared" si="33"/>
        <v>37.347010848306567</v>
      </c>
      <c r="AE222" s="21">
        <f t="shared" si="33"/>
        <v>37.040233882474858</v>
      </c>
      <c r="AF222" s="21">
        <f t="shared" si="33"/>
        <v>36.736100658962357</v>
      </c>
      <c r="AG222" s="21">
        <f t="shared" si="33"/>
        <v>36.434066927352141</v>
      </c>
      <c r="AH222" s="21">
        <f t="shared" si="33"/>
        <v>36.134319756996518</v>
      </c>
      <c r="AI222" s="21">
        <f t="shared" si="33"/>
        <v>35.838030045402306</v>
      </c>
      <c r="AJ222" s="21">
        <f t="shared" si="33"/>
        <v>35.713818783717393</v>
      </c>
      <c r="AK222" s="21">
        <f t="shared" si="33"/>
        <v>35.590507365683507</v>
      </c>
      <c r="AL222" s="21">
        <f t="shared" si="33"/>
        <v>35.468270813776861</v>
      </c>
      <c r="AM222" s="21">
        <f t="shared" si="33"/>
        <v>35.347316392462389</v>
      </c>
      <c r="AN222" s="21">
        <f t="shared" si="33"/>
        <v>35.227783208297772</v>
      </c>
      <c r="AO222" s="21">
        <f t="shared" si="33"/>
        <v>35.109726139206359</v>
      </c>
      <c r="AP222" s="21">
        <f t="shared" si="33"/>
        <v>34.993267847246948</v>
      </c>
      <c r="AQ222" s="21">
        <f t="shared" si="33"/>
        <v>34.878535694838995</v>
      </c>
      <c r="AR222" s="21">
        <f t="shared" si="33"/>
        <v>34.765641927083323</v>
      </c>
      <c r="AS222" s="21">
        <f t="shared" si="33"/>
        <v>34.654687447795375</v>
      </c>
      <c r="AT222" s="21">
        <f t="shared" si="33"/>
        <v>34.545772924804318</v>
      </c>
      <c r="AU222" s="21">
        <f t="shared" si="33"/>
        <v>34.43900295704011</v>
      </c>
      <c r="AV222" s="21">
        <f t="shared" si="33"/>
        <v>34.334477371798023</v>
      </c>
      <c r="AW222" s="21">
        <f t="shared" si="33"/>
        <v>34.232291875050606</v>
      </c>
      <c r="AX222" s="21">
        <f t="shared" si="33"/>
        <v>34.132540161890553</v>
      </c>
      <c r="AY222" s="21">
        <f t="shared" si="33"/>
        <v>34.035314480749157</v>
      </c>
      <c r="AZ222" s="21">
        <f t="shared" si="33"/>
        <v>33.940705113376886</v>
      </c>
      <c r="BA222" s="21">
        <f t="shared" si="33"/>
        <v>33.848799912881752</v>
      </c>
      <c r="BB222" s="21">
        <f t="shared" si="33"/>
        <v>33.755794505956842</v>
      </c>
    </row>
    <row r="223" spans="1:54" outlineLevel="2">
      <c r="B223" s="19"/>
      <c r="C223" s="19"/>
      <c r="D223" s="19"/>
      <c r="E223" s="15"/>
    </row>
    <row r="224" spans="1:54" outlineLevel="2">
      <c r="A224" s="477" t="s">
        <v>503</v>
      </c>
      <c r="B224" s="150" t="s">
        <v>500</v>
      </c>
      <c r="C224" s="19"/>
      <c r="D224" s="135" t="s">
        <v>391</v>
      </c>
      <c r="E224" s="21">
        <f>E204-Baseline!E204</f>
        <v>36.63036125520059</v>
      </c>
      <c r="F224" s="21">
        <f>F204-Baseline!F204</f>
        <v>72.890645368896315</v>
      </c>
      <c r="G224" s="21">
        <f>G204-Baseline!G204</f>
        <v>108.71302399198096</v>
      </c>
      <c r="H224" s="21">
        <f>H204-Baseline!H204</f>
        <v>144.10407301613765</v>
      </c>
      <c r="I224" s="21">
        <f>I204-Baseline!I204</f>
        <v>179.13826591317422</v>
      </c>
      <c r="J224" s="21">
        <f>J204-Baseline!J204</f>
        <v>213.81906534266764</v>
      </c>
      <c r="K224" s="21">
        <f>K204-Baseline!K204</f>
        <v>248.08511077193054</v>
      </c>
      <c r="L224" s="21">
        <f>L204-Baseline!L204</f>
        <v>282.00638222452619</v>
      </c>
      <c r="M224" s="21">
        <f>M204-Baseline!M204</f>
        <v>315.58653615548781</v>
      </c>
      <c r="N224" s="21">
        <f>N204-Baseline!N204</f>
        <v>348.76865310753732</v>
      </c>
      <c r="O224" s="21">
        <f>O204-Baseline!O204</f>
        <v>381.61851624356916</v>
      </c>
      <c r="P224" s="21">
        <f>P204-Baseline!P204</f>
        <v>414.13993957978613</v>
      </c>
      <c r="Q224" s="21">
        <f>Q204-Baseline!Q204</f>
        <v>446.33679299872182</v>
      </c>
      <c r="R224" s="21">
        <f>R204-Baseline!R204</f>
        <v>478.2684289846996</v>
      </c>
      <c r="S224" s="21">
        <f>S204-Baseline!S204</f>
        <v>509.88216206309193</v>
      </c>
      <c r="T224" s="21">
        <f>T204-Baseline!T204</f>
        <v>541.18203680945987</v>
      </c>
      <c r="U224" s="21">
        <f>U204-Baseline!U204</f>
        <v>572.17213831183233</v>
      </c>
      <c r="V224" s="21">
        <f>V204-Baseline!V204</f>
        <v>602.90729517905754</v>
      </c>
      <c r="W224" s="21">
        <f>W204-Baseline!W204</f>
        <v>633.3398473248576</v>
      </c>
      <c r="X224" s="21">
        <f>X204-Baseline!X204</f>
        <v>663.52252238353674</v>
      </c>
      <c r="Y224" s="21">
        <f>Y204-Baseline!Y204</f>
        <v>693.40999250863615</v>
      </c>
      <c r="Z224" s="21">
        <f>Z204-Baseline!Z204</f>
        <v>723.0529757476495</v>
      </c>
      <c r="AA224" s="21">
        <f>AA204-Baseline!AA204</f>
        <v>752.45377460799864</v>
      </c>
      <c r="AB224" s="21">
        <f>AB204-Baseline!AB204</f>
        <v>781.61478429724991</v>
      </c>
      <c r="AC224" s="21">
        <f>AC204-Baseline!AC204</f>
        <v>810.52854957532782</v>
      </c>
      <c r="AD224" s="21">
        <f>AD204-Baseline!AD204</f>
        <v>839.20032176629934</v>
      </c>
      <c r="AE224" s="21">
        <f>AE204-Baseline!AE204</f>
        <v>867.63714966823477</v>
      </c>
      <c r="AF224" s="21">
        <f>AF204-Baseline!AF204</f>
        <v>895.84055351834525</v>
      </c>
      <c r="AG224" s="21">
        <f>AG204-Baseline!AG204</f>
        <v>923.81267532569768</v>
      </c>
      <c r="AH224" s="21">
        <f>AH204-Baseline!AH204</f>
        <v>951.55636026619686</v>
      </c>
      <c r="AI224" s="21">
        <f>AI204-Baseline!AI204</f>
        <v>979.07535503316319</v>
      </c>
      <c r="AJ224" s="21">
        <f>AJ204-Baseline!AJ204</f>
        <v>1006.5018853060529</v>
      </c>
      <c r="AK224" s="21">
        <f>AK204-Baseline!AK204</f>
        <v>1033.8372732381463</v>
      </c>
      <c r="AL224" s="21">
        <f>AL204-Baseline!AL204</f>
        <v>1061.0831580976005</v>
      </c>
      <c r="AM224" s="21">
        <f>AM204-Baseline!AM204</f>
        <v>1088.2413402459197</v>
      </c>
      <c r="AN224" s="21">
        <f>AN204-Baseline!AN204</f>
        <v>1115.3136678497713</v>
      </c>
      <c r="AO224" s="21">
        <f>AO204-Baseline!AO204</f>
        <v>1142.3019893637347</v>
      </c>
      <c r="AP224" s="21">
        <f>AP204-Baseline!AP204</f>
        <v>1169.2082351839579</v>
      </c>
      <c r="AQ224" s="21">
        <f>AQ204-Baseline!AQ204</f>
        <v>1196.0344338821444</v>
      </c>
      <c r="AR224" s="21">
        <f>AR204-Baseline!AR204</f>
        <v>1222.7826762527022</v>
      </c>
      <c r="AS224" s="21">
        <f>AS204-Baseline!AS204</f>
        <v>1249.4551088520814</v>
      </c>
      <c r="AT224" s="21">
        <f>AT204-Baseline!AT204</f>
        <v>1276.0539404269091</v>
      </c>
      <c r="AU224" s="21">
        <f>AU204-Baseline!AU204</f>
        <v>1302.581447005113</v>
      </c>
      <c r="AV224" s="21">
        <f>AV204-Baseline!AV204</f>
        <v>1329.0399669661128</v>
      </c>
      <c r="AW224" s="21">
        <f>AW204-Baseline!AW204</f>
        <v>1355.4318970378883</v>
      </c>
      <c r="AX224" s="21">
        <f>AX204-Baseline!AX204</f>
        <v>1381.7596925740118</v>
      </c>
      <c r="AY224" s="21">
        <f>AY204-Baseline!AY204</f>
        <v>1408.0258675011382</v>
      </c>
      <c r="AZ224" s="21">
        <f>AZ204-Baseline!AZ204</f>
        <v>1434.2329931576353</v>
      </c>
      <c r="BA224" s="21">
        <f>BA204-Baseline!BA204</f>
        <v>1460.3836968051701</v>
      </c>
      <c r="BB224" s="21">
        <f>BB204-Baseline!BB204</f>
        <v>1486.4775378977663</v>
      </c>
    </row>
    <row r="225" spans="1:54" outlineLevel="2">
      <c r="A225" s="478"/>
      <c r="B225" s="150" t="s">
        <v>501</v>
      </c>
      <c r="C225" s="19"/>
      <c r="D225" s="135" t="s">
        <v>391</v>
      </c>
      <c r="E225" s="21">
        <f>E205-Baseline!E205</f>
        <v>26.18953699043999</v>
      </c>
      <c r="F225" s="21">
        <f>F205-Baseline!F205</f>
        <v>52.037774434146698</v>
      </c>
      <c r="G225" s="21">
        <f>G205-Baseline!G205</f>
        <v>77.55395950438097</v>
      </c>
      <c r="H225" s="21">
        <f>H205-Baseline!H205</f>
        <v>102.74710856771931</v>
      </c>
      <c r="I225" s="21">
        <f>I205-Baseline!I205</f>
        <v>127.6260143000452</v>
      </c>
      <c r="J225" s="21">
        <f>J205-Baseline!J205</f>
        <v>152.1992527259174</v>
      </c>
      <c r="K225" s="21">
        <f>K205-Baseline!K205</f>
        <v>176.47518994474513</v>
      </c>
      <c r="L225" s="21">
        <f>L205-Baseline!L205</f>
        <v>200.46198868632848</v>
      </c>
      <c r="M225" s="21">
        <f>M205-Baseline!M205</f>
        <v>224.16761475508889</v>
      </c>
      <c r="N225" s="21">
        <f>N205-Baseline!N205</f>
        <v>247.59984315875408</v>
      </c>
      <c r="O225" s="21">
        <f>O205-Baseline!O205</f>
        <v>270.76626414139338</v>
      </c>
      <c r="P225" s="21">
        <f>P205-Baseline!P205</f>
        <v>293.67428907803338</v>
      </c>
      <c r="Q225" s="21">
        <f>Q205-Baseline!Q205</f>
        <v>316.33115607845042</v>
      </c>
      <c r="R225" s="21">
        <f>R205-Baseline!R205</f>
        <v>338.7439355713704</v>
      </c>
      <c r="S225" s="21">
        <f>S205-Baseline!S205</f>
        <v>360.91741491575169</v>
      </c>
      <c r="T225" s="21">
        <f>T205-Baseline!T205</f>
        <v>382.85837588042858</v>
      </c>
      <c r="U225" s="21">
        <f>U205-Baseline!U205</f>
        <v>404.57344752564501</v>
      </c>
      <c r="V225" s="21">
        <f>V205-Baseline!V205</f>
        <v>426.06911108867956</v>
      </c>
      <c r="W225" s="21">
        <f>W205-Baseline!W205</f>
        <v>447.35170479741481</v>
      </c>
      <c r="X225" s="21">
        <f>X205-Baseline!X205</f>
        <v>468.42742855985477</v>
      </c>
      <c r="Y225" s="21">
        <f>Y205-Baseline!Y205</f>
        <v>489.30234842663913</v>
      </c>
      <c r="Z225" s="21">
        <f>Z205-Baseline!Z205</f>
        <v>509.98240104018743</v>
      </c>
      <c r="AA225" s="21">
        <f>AA205-Baseline!AA205</f>
        <v>530.47339793172296</v>
      </c>
      <c r="AB225" s="21">
        <f>AB205-Baseline!AB205</f>
        <v>550.78102968243411</v>
      </c>
      <c r="AC225" s="21">
        <f>AC205-Baseline!AC205</f>
        <v>570.90522887405507</v>
      </c>
      <c r="AD225" s="21">
        <f>AD205-Baseline!AD205</f>
        <v>590.85082729978626</v>
      </c>
      <c r="AE225" s="21">
        <f>AE205-Baseline!AE205</f>
        <v>610.62200873175539</v>
      </c>
      <c r="AF225" s="21">
        <f>AF205-Baseline!AF205</f>
        <v>630.22250892720569</v>
      </c>
      <c r="AG225" s="21">
        <f>AG205-Baseline!AG205</f>
        <v>649.65581604008287</v>
      </c>
      <c r="AH225" s="21">
        <f>AH205-Baseline!AH205</f>
        <v>668.925416687748</v>
      </c>
      <c r="AI225" s="21">
        <f>AI205-Baseline!AI205</f>
        <v>688.03512607784705</v>
      </c>
      <c r="AJ225" s="21">
        <f>AJ205-Baseline!AJ205</f>
        <v>707.07704565893494</v>
      </c>
      <c r="AK225" s="21">
        <f>AK205-Baseline!AK205</f>
        <v>726.05354521820175</v>
      </c>
      <c r="AL225" s="21">
        <f>AL205-Baseline!AL205</f>
        <v>744.96702698939589</v>
      </c>
      <c r="AM225" s="21">
        <f>AM205-Baseline!AM205</f>
        <v>763.81993755275835</v>
      </c>
      <c r="AN225" s="21">
        <f>AN205-Baseline!AN205</f>
        <v>782.61474623810966</v>
      </c>
      <c r="AO225" s="21">
        <f>AO205-Baseline!AO205</f>
        <v>801.35391817454934</v>
      </c>
      <c r="AP225" s="21">
        <f>AP205-Baseline!AP205</f>
        <v>820.03993797770249</v>
      </c>
      <c r="AQ225" s="21">
        <f>AQ205-Baseline!AQ205</f>
        <v>838.67531238747995</v>
      </c>
      <c r="AR225" s="21">
        <f>AR205-Baseline!AR205</f>
        <v>857.26256630678029</v>
      </c>
      <c r="AS225" s="21">
        <f>AS205-Baseline!AS205</f>
        <v>875.80424006855856</v>
      </c>
      <c r="AT225" s="21">
        <f>AT205-Baseline!AT205</f>
        <v>894.3028903769025</v>
      </c>
      <c r="AU225" s="21">
        <f>AU205-Baseline!AU205</f>
        <v>912.76109267113463</v>
      </c>
      <c r="AV225" s="21">
        <f>AV205-Baseline!AV205</f>
        <v>931.18144052458081</v>
      </c>
      <c r="AW225" s="21">
        <f>AW205-Baseline!AW205</f>
        <v>949.5665452729769</v>
      </c>
      <c r="AX225" s="21">
        <f>AX205-Baseline!AX205</f>
        <v>967.91903635078938</v>
      </c>
      <c r="AY225" s="21">
        <f>AY205-Baseline!AY205</f>
        <v>986.24156175373639</v>
      </c>
      <c r="AZ225" s="21">
        <f>AZ205-Baseline!AZ205</f>
        <v>1004.5367883721603</v>
      </c>
      <c r="BA225" s="21">
        <f>BA205-Baseline!BA205</f>
        <v>1022.8074021416282</v>
      </c>
      <c r="BB225" s="21">
        <f>BB205-Baseline!BB205</f>
        <v>1041.053771405017</v>
      </c>
    </row>
    <row r="226" spans="1:54" outlineLevel="2">
      <c r="A226" s="479"/>
      <c r="B226" s="150" t="s">
        <v>502</v>
      </c>
      <c r="C226" s="19"/>
      <c r="D226" s="135" t="s">
        <v>391</v>
      </c>
      <c r="E226" s="21">
        <f>E206-Baseline!E206</f>
        <v>47.13738636450644</v>
      </c>
      <c r="F226" s="21">
        <f>F206-Baseline!F206</f>
        <v>93.770534959782552</v>
      </c>
      <c r="G226" s="21">
        <f>G206-Baseline!G206</f>
        <v>139.91075420649472</v>
      </c>
      <c r="H226" s="21">
        <f>H206-Baseline!H206</f>
        <v>185.56911136748755</v>
      </c>
      <c r="I226" s="21">
        <f>I206-Baseline!I206</f>
        <v>230.75643995370905</v>
      </c>
      <c r="J226" s="21">
        <f>J206-Baseline!J206</f>
        <v>275.48334702328287</v>
      </c>
      <c r="K226" s="21">
        <f>K206-Baseline!K206</f>
        <v>319.76022016825476</v>
      </c>
      <c r="L226" s="21">
        <f>L206-Baseline!L206</f>
        <v>363.59723432377149</v>
      </c>
      <c r="M226" s="21">
        <f>M206-Baseline!M206</f>
        <v>407.00435849289988</v>
      </c>
      <c r="N226" s="21">
        <f>N206-Baseline!N206</f>
        <v>449.99136213609944</v>
      </c>
      <c r="O226" s="21">
        <f>O206-Baseline!O206</f>
        <v>492.56782146823616</v>
      </c>
      <c r="P226" s="21">
        <f>P206-Baseline!P206</f>
        <v>534.74312562080866</v>
      </c>
      <c r="Q226" s="21">
        <f>Q206-Baseline!Q206</f>
        <v>576.52648249551055</v>
      </c>
      <c r="R226" s="21">
        <f>R206-Baseline!R206</f>
        <v>617.9269246447916</v>
      </c>
      <c r="S226" s="21">
        <f>S206-Baseline!S206</f>
        <v>658.94695269971885</v>
      </c>
      <c r="T226" s="21">
        <f>T206-Baseline!T206</f>
        <v>699.59535764979762</v>
      </c>
      <c r="U226" s="21">
        <f>U206-Baseline!U206</f>
        <v>739.88076956877114</v>
      </c>
      <c r="V226" s="21">
        <f>V206-Baseline!V206</f>
        <v>779.81166275900682</v>
      </c>
      <c r="W226" s="21">
        <f>W206-Baseline!W206</f>
        <v>819.39636087308054</v>
      </c>
      <c r="X226" s="21">
        <f>X206-Baseline!X206</f>
        <v>858.64304185777269</v>
      </c>
      <c r="Y226" s="21">
        <f>Y206-Baseline!Y206</f>
        <v>897.55974269931278</v>
      </c>
      <c r="Z226" s="21">
        <f>Z206-Baseline!Z206</f>
        <v>936.15436414956503</v>
      </c>
      <c r="AA226" s="21">
        <f>AA206-Baseline!AA206</f>
        <v>974.43467531073395</v>
      </c>
      <c r="AB226" s="21">
        <f>AB206-Baseline!AB206</f>
        <v>1012.4083180615494</v>
      </c>
      <c r="AC226" s="21">
        <f>AC206-Baseline!AC206</f>
        <v>1050.0658881225299</v>
      </c>
      <c r="AD226" s="21">
        <f>AD206-Baseline!AD206</f>
        <v>1087.4128989708365</v>
      </c>
      <c r="AE226" s="21">
        <f>AE206-Baseline!AE206</f>
        <v>1124.4531328533114</v>
      </c>
      <c r="AF226" s="21">
        <f>AF206-Baseline!AF206</f>
        <v>1161.1892335122739</v>
      </c>
      <c r="AG226" s="21">
        <f>AG206-Baseline!AG206</f>
        <v>1197.6233004396261</v>
      </c>
      <c r="AH226" s="21">
        <f>AH206-Baseline!AH206</f>
        <v>1233.7576201966226</v>
      </c>
      <c r="AI226" s="21">
        <f>AI206-Baseline!AI206</f>
        <v>1269.5956502420249</v>
      </c>
      <c r="AJ226" s="21">
        <f>AJ206-Baseline!AJ206</f>
        <v>1305.3094690257424</v>
      </c>
      <c r="AK226" s="21">
        <f>AK206-Baseline!AK206</f>
        <v>1340.899976391426</v>
      </c>
      <c r="AL226" s="21">
        <f>AL206-Baseline!AL206</f>
        <v>1376.3682472052028</v>
      </c>
      <c r="AM226" s="21">
        <f>AM206-Baseline!AM206</f>
        <v>1411.7155635976651</v>
      </c>
      <c r="AN226" s="21">
        <f>AN206-Baseline!AN206</f>
        <v>1446.9433468059628</v>
      </c>
      <c r="AO226" s="21">
        <f>AO206-Baseline!AO206</f>
        <v>1482.0530729451691</v>
      </c>
      <c r="AP226" s="21">
        <f>AP206-Baseline!AP206</f>
        <v>1517.046340792416</v>
      </c>
      <c r="AQ226" s="21">
        <f>AQ206-Baseline!AQ206</f>
        <v>1551.924876487255</v>
      </c>
      <c r="AR226" s="21">
        <f>AR206-Baseline!AR206</f>
        <v>1586.6905184143384</v>
      </c>
      <c r="AS226" s="21">
        <f>AS206-Baseline!AS206</f>
        <v>1621.3452058621338</v>
      </c>
      <c r="AT226" s="21">
        <f>AT206-Baseline!AT206</f>
        <v>1655.8909787869381</v>
      </c>
      <c r="AU226" s="21">
        <f>AU206-Baseline!AU206</f>
        <v>1690.3299817439784</v>
      </c>
      <c r="AV226" s="21">
        <f>AV206-Baseline!AV206</f>
        <v>1724.6644591157765</v>
      </c>
      <c r="AW226" s="21">
        <f>AW206-Baseline!AW206</f>
        <v>1758.8967509908271</v>
      </c>
      <c r="AX226" s="21">
        <f>AX206-Baseline!AX206</f>
        <v>1793.0292911527176</v>
      </c>
      <c r="AY226" s="21">
        <f>AY206-Baseline!AY206</f>
        <v>1827.0646056334667</v>
      </c>
      <c r="AZ226" s="21">
        <f>AZ206-Baseline!AZ206</f>
        <v>1861.0053107468436</v>
      </c>
      <c r="BA226" s="21">
        <f>BA206-Baseline!BA206</f>
        <v>1894.8541106597254</v>
      </c>
      <c r="BB226" s="21">
        <f>BB206-Baseline!BB206</f>
        <v>1928.6099051656822</v>
      </c>
    </row>
    <row r="227" spans="1:54" outlineLevel="1">
      <c r="B227" s="19"/>
      <c r="C227" s="19"/>
      <c r="D227" s="19"/>
      <c r="E227" s="15"/>
    </row>
    <row r="228" spans="1:54" ht="14"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5" outlineLevel="1" thickTop="1" thickBot="1">
      <c r="A229" s="57"/>
      <c r="B229" s="56" t="s">
        <v>507</v>
      </c>
      <c r="C229" s="57"/>
      <c r="D229" s="56" t="s">
        <v>391</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4"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3.5"/>
  <cols>
    <col min="1" max="1" width="35.765625" style="41" bestFit="1" customWidth="1"/>
    <col min="2" max="2" width="49.61328125" style="41" customWidth="1"/>
    <col min="3" max="3" width="6.4609375" style="41" customWidth="1"/>
    <col min="4" max="4" width="12.4609375" style="41" customWidth="1"/>
    <col min="5" max="5" width="10" style="41" customWidth="1"/>
    <col min="6" max="13" width="14.4609375" style="41" customWidth="1"/>
    <col min="14" max="14" width="9.61328125" style="41" customWidth="1"/>
    <col min="15" max="16384" width="9" style="41"/>
  </cols>
  <sheetData>
    <row r="1" spans="1:14" s="353" customFormat="1" ht="56.9" customHeight="1"/>
    <row r="2" spans="1:14">
      <c r="A2" s="40"/>
    </row>
    <row r="3" spans="1:14">
      <c r="A3" s="40"/>
    </row>
    <row r="4" spans="1:14">
      <c r="A4" s="42" t="s">
        <v>77</v>
      </c>
      <c r="B4" s="42" t="s">
        <v>78</v>
      </c>
      <c r="C4" s="354" t="s">
        <v>79</v>
      </c>
      <c r="D4" s="354"/>
      <c r="E4" s="354"/>
      <c r="F4" s="354"/>
      <c r="G4" s="354"/>
      <c r="H4" s="354"/>
      <c r="I4" s="354"/>
      <c r="J4" s="354"/>
      <c r="K4" s="354"/>
      <c r="L4" s="354"/>
      <c r="M4" s="354"/>
      <c r="N4" s="354"/>
    </row>
    <row r="5" spans="1:14" ht="72.400000000000006" customHeight="1">
      <c r="A5" s="94" t="s">
        <v>80</v>
      </c>
      <c r="B5" s="43" t="s">
        <v>81</v>
      </c>
      <c r="C5" s="356" t="s">
        <v>82</v>
      </c>
      <c r="D5" s="359"/>
      <c r="E5" s="359"/>
      <c r="F5" s="359"/>
      <c r="G5" s="359"/>
      <c r="H5" s="359"/>
      <c r="I5" s="359"/>
      <c r="J5" s="359"/>
      <c r="K5" s="359"/>
      <c r="L5" s="359"/>
      <c r="M5" s="359"/>
      <c r="N5" s="360"/>
    </row>
    <row r="6" spans="1:14" ht="83.65" customHeight="1">
      <c r="A6" s="95" t="s">
        <v>83</v>
      </c>
      <c r="B6" s="43" t="s">
        <v>84</v>
      </c>
      <c r="C6" s="355" t="s">
        <v>85</v>
      </c>
      <c r="D6" s="351"/>
      <c r="E6" s="351"/>
      <c r="F6" s="351"/>
      <c r="G6" s="351"/>
      <c r="H6" s="351"/>
      <c r="I6" s="351"/>
      <c r="J6" s="351"/>
      <c r="K6" s="351"/>
      <c r="L6" s="351"/>
      <c r="M6" s="351"/>
      <c r="N6" s="351"/>
    </row>
    <row r="7" spans="1:14" ht="70.900000000000006" customHeight="1">
      <c r="A7" s="96" t="s">
        <v>13</v>
      </c>
      <c r="B7" s="43" t="s">
        <v>86</v>
      </c>
      <c r="C7" s="351" t="s">
        <v>87</v>
      </c>
      <c r="D7" s="351"/>
      <c r="E7" s="351"/>
      <c r="F7" s="351"/>
      <c r="G7" s="351"/>
      <c r="H7" s="351"/>
      <c r="I7" s="351"/>
      <c r="J7" s="351"/>
      <c r="K7" s="351"/>
      <c r="L7" s="351"/>
      <c r="M7" s="351"/>
      <c r="N7" s="351"/>
    </row>
    <row r="8" spans="1:14" ht="158.65" customHeight="1">
      <c r="A8" s="95" t="s">
        <v>88</v>
      </c>
      <c r="B8" s="43" t="s">
        <v>89</v>
      </c>
      <c r="C8" s="351" t="s">
        <v>90</v>
      </c>
      <c r="D8" s="351"/>
      <c r="E8" s="351"/>
      <c r="F8" s="351"/>
      <c r="G8" s="351"/>
      <c r="H8" s="351"/>
      <c r="I8" s="351"/>
      <c r="J8" s="351"/>
      <c r="K8" s="351"/>
      <c r="L8" s="351"/>
      <c r="M8" s="351"/>
      <c r="N8" s="351"/>
    </row>
    <row r="9" spans="1:14" ht="105" customHeight="1">
      <c r="A9" s="97" t="s">
        <v>91</v>
      </c>
      <c r="B9" s="43" t="s">
        <v>92</v>
      </c>
      <c r="C9" s="351" t="s">
        <v>93</v>
      </c>
      <c r="D9" s="351"/>
      <c r="E9" s="351"/>
      <c r="F9" s="351"/>
      <c r="G9" s="351"/>
      <c r="H9" s="351"/>
      <c r="I9" s="351"/>
      <c r="J9" s="351"/>
      <c r="K9" s="351"/>
      <c r="L9" s="351"/>
      <c r="M9" s="351"/>
      <c r="N9" s="351"/>
    </row>
    <row r="10" spans="1:14" ht="105" customHeight="1">
      <c r="A10" s="157" t="s">
        <v>94</v>
      </c>
      <c r="B10" s="43" t="s">
        <v>95</v>
      </c>
      <c r="C10" s="356"/>
      <c r="D10" s="357"/>
      <c r="E10" s="357"/>
      <c r="F10" s="357"/>
      <c r="G10" s="357"/>
      <c r="H10" s="357"/>
      <c r="I10" s="357"/>
      <c r="J10" s="357"/>
      <c r="K10" s="357"/>
      <c r="L10" s="357"/>
      <c r="M10" s="357"/>
      <c r="N10" s="358"/>
    </row>
    <row r="11" spans="1:14" ht="384" customHeight="1">
      <c r="A11" s="98" t="s">
        <v>96</v>
      </c>
      <c r="B11" s="43" t="s">
        <v>97</v>
      </c>
      <c r="C11" s="351" t="s">
        <v>98</v>
      </c>
      <c r="D11" s="352"/>
      <c r="E11" s="352"/>
      <c r="F11" s="352"/>
      <c r="G11" s="352"/>
      <c r="H11" s="352"/>
      <c r="I11" s="352"/>
      <c r="J11" s="352"/>
      <c r="K11" s="352"/>
      <c r="L11" s="352"/>
      <c r="M11" s="352"/>
      <c r="N11" s="352"/>
    </row>
    <row r="12" spans="1:14" ht="122.25" customHeight="1">
      <c r="A12" s="229" t="s">
        <v>99</v>
      </c>
      <c r="B12" s="156" t="s">
        <v>100</v>
      </c>
      <c r="C12" s="349" t="s">
        <v>101</v>
      </c>
      <c r="D12" s="350"/>
      <c r="E12" s="350"/>
      <c r="F12" s="350"/>
      <c r="G12" s="350"/>
      <c r="H12" s="350"/>
      <c r="I12" s="350"/>
      <c r="J12" s="350"/>
      <c r="K12" s="350"/>
      <c r="L12" s="350"/>
      <c r="M12" s="350"/>
      <c r="N12" s="350"/>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3.5"/>
  <cols>
    <col min="1" max="1" width="22" customWidth="1"/>
  </cols>
  <sheetData>
    <row r="1" spans="1:19">
      <c r="A1" s="4" t="s">
        <v>509</v>
      </c>
    </row>
    <row r="2" spans="1:19">
      <c r="A2" s="475" t="s">
        <v>510</v>
      </c>
      <c r="B2" s="475"/>
      <c r="C2" s="475"/>
      <c r="D2" s="475"/>
      <c r="E2" s="475"/>
      <c r="F2" s="475"/>
      <c r="G2" s="475"/>
      <c r="H2" s="475"/>
      <c r="I2" s="475"/>
      <c r="J2" s="475"/>
      <c r="K2" s="475"/>
      <c r="L2" s="475"/>
      <c r="M2" s="475"/>
      <c r="N2" s="475"/>
      <c r="O2" s="475"/>
      <c r="P2" s="475"/>
      <c r="Q2" s="475"/>
      <c r="R2" s="475"/>
      <c r="S2" s="475"/>
    </row>
    <row r="3" spans="1:19">
      <c r="A3" s="475"/>
      <c r="B3" s="475"/>
      <c r="C3" s="475"/>
      <c r="D3" s="475"/>
      <c r="E3" s="475"/>
      <c r="F3" s="475"/>
      <c r="G3" s="475"/>
      <c r="H3" s="475"/>
      <c r="I3" s="475"/>
      <c r="J3" s="475"/>
      <c r="K3" s="475"/>
      <c r="L3" s="475"/>
      <c r="M3" s="475"/>
      <c r="N3" s="475"/>
      <c r="O3" s="475"/>
      <c r="P3" s="475"/>
      <c r="Q3" s="475"/>
      <c r="R3" s="475"/>
      <c r="S3" s="475"/>
    </row>
    <row r="4" spans="1:19">
      <c r="A4" s="475"/>
      <c r="B4" s="475"/>
      <c r="C4" s="475"/>
      <c r="D4" s="475"/>
      <c r="E4" s="475"/>
      <c r="F4" s="475"/>
      <c r="G4" s="475"/>
      <c r="H4" s="475"/>
      <c r="I4" s="475"/>
      <c r="J4" s="475"/>
      <c r="K4" s="475"/>
      <c r="L4" s="475"/>
      <c r="M4" s="475"/>
      <c r="N4" s="475"/>
      <c r="O4" s="475"/>
      <c r="P4" s="475"/>
      <c r="Q4" s="475"/>
      <c r="R4" s="475"/>
      <c r="S4" s="475"/>
    </row>
    <row r="19" spans="1:19">
      <c r="A19" s="4" t="s">
        <v>512</v>
      </c>
    </row>
    <row r="20" spans="1:19">
      <c r="A20" s="475" t="s">
        <v>513</v>
      </c>
      <c r="B20" s="475"/>
      <c r="C20" s="475"/>
      <c r="D20" s="475"/>
      <c r="E20" s="475"/>
      <c r="F20" s="475"/>
      <c r="G20" s="475"/>
      <c r="H20" s="475"/>
      <c r="I20" s="475"/>
      <c r="J20" s="475"/>
      <c r="K20" s="475"/>
      <c r="L20" s="475"/>
      <c r="M20" s="475"/>
      <c r="N20" s="475"/>
      <c r="O20" s="475"/>
      <c r="P20" s="475"/>
      <c r="Q20" s="475"/>
      <c r="R20" s="475"/>
      <c r="S20" s="475"/>
    </row>
    <row r="21" spans="1:19" ht="25.5" customHeight="1">
      <c r="A21" s="475"/>
      <c r="B21" s="475"/>
      <c r="C21" s="475"/>
      <c r="D21" s="475"/>
      <c r="E21" s="475"/>
      <c r="F21" s="475"/>
      <c r="G21" s="475"/>
      <c r="H21" s="475"/>
      <c r="I21" s="475"/>
      <c r="J21" s="475"/>
      <c r="K21" s="475"/>
      <c r="L21" s="475"/>
      <c r="M21" s="475"/>
      <c r="N21" s="475"/>
      <c r="O21" s="475"/>
      <c r="P21" s="475"/>
      <c r="Q21" s="475"/>
      <c r="R21" s="475"/>
      <c r="S21" s="475"/>
    </row>
    <row r="23" spans="1:19">
      <c r="A23" s="158" t="s">
        <v>494</v>
      </c>
      <c r="B23" s="409"/>
      <c r="C23" s="409"/>
      <c r="D23" s="409"/>
      <c r="E23" s="409"/>
      <c r="F23" s="409"/>
      <c r="G23" s="409"/>
      <c r="H23" s="409"/>
      <c r="I23" s="409"/>
      <c r="J23" s="409"/>
      <c r="K23" s="409"/>
      <c r="L23" s="409"/>
      <c r="M23" s="409"/>
      <c r="N23" s="409"/>
      <c r="O23" s="409"/>
      <c r="P23" s="409"/>
      <c r="Q23" s="409"/>
      <c r="R23" s="409"/>
      <c r="S23" s="409"/>
    </row>
    <row r="24" spans="1:19">
      <c r="A24" s="158" t="s">
        <v>495</v>
      </c>
      <c r="B24" s="409"/>
      <c r="C24" s="409"/>
      <c r="D24" s="409"/>
      <c r="E24" s="409"/>
      <c r="F24" s="409"/>
      <c r="G24" s="409"/>
      <c r="H24" s="409"/>
      <c r="I24" s="409"/>
      <c r="J24" s="409"/>
      <c r="K24" s="409"/>
      <c r="L24" s="409"/>
      <c r="M24" s="409"/>
      <c r="N24" s="409"/>
      <c r="O24" s="409"/>
      <c r="P24" s="409"/>
      <c r="Q24" s="409"/>
      <c r="R24" s="409"/>
      <c r="S24" s="409"/>
    </row>
    <row r="25" spans="1:19">
      <c r="A25" s="159" t="s">
        <v>397</v>
      </c>
      <c r="B25" s="409"/>
      <c r="C25" s="409"/>
      <c r="D25" s="409"/>
      <c r="E25" s="409"/>
      <c r="F25" s="409"/>
      <c r="G25" s="409"/>
      <c r="H25" s="409"/>
      <c r="I25" s="409"/>
      <c r="J25" s="409"/>
      <c r="K25" s="409"/>
      <c r="L25" s="409"/>
      <c r="M25" s="409"/>
      <c r="N25" s="409"/>
      <c r="O25" s="409"/>
      <c r="P25" s="409"/>
      <c r="Q25" s="409"/>
      <c r="R25" s="409"/>
      <c r="S25" s="409"/>
    </row>
    <row r="26" spans="1:19">
      <c r="A26" s="159" t="s">
        <v>473</v>
      </c>
      <c r="B26" s="409"/>
      <c r="C26" s="409"/>
      <c r="D26" s="409"/>
      <c r="E26" s="409"/>
      <c r="F26" s="409"/>
      <c r="G26" s="409"/>
      <c r="H26" s="409"/>
      <c r="I26" s="409"/>
      <c r="J26" s="409"/>
      <c r="K26" s="409"/>
      <c r="L26" s="409"/>
      <c r="M26" s="409"/>
      <c r="N26" s="409"/>
      <c r="O26" s="409"/>
      <c r="P26" s="409"/>
      <c r="Q26" s="409"/>
      <c r="R26" s="409"/>
      <c r="S26" s="409"/>
    </row>
    <row r="27" spans="1:19">
      <c r="A27" s="159" t="s">
        <v>474</v>
      </c>
      <c r="B27" s="409"/>
      <c r="C27" s="409"/>
      <c r="D27" s="409"/>
      <c r="E27" s="409"/>
      <c r="F27" s="409"/>
      <c r="G27" s="409"/>
      <c r="H27" s="409"/>
      <c r="I27" s="409"/>
      <c r="J27" s="409"/>
      <c r="K27" s="409"/>
      <c r="L27" s="409"/>
      <c r="M27" s="409"/>
      <c r="N27" s="409"/>
      <c r="O27" s="409"/>
      <c r="P27" s="409"/>
      <c r="Q27" s="409"/>
      <c r="R27" s="409"/>
      <c r="S27" s="409"/>
    </row>
    <row r="31" spans="1:19">
      <c r="A31" s="4" t="s">
        <v>517</v>
      </c>
    </row>
    <row r="32" spans="1:19">
      <c r="A32" t="s">
        <v>518</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abSelected="1" zoomScale="80" zoomScaleNormal="80" workbookViewId="0">
      <selection activeCell="L25" sqref="L25"/>
    </sheetView>
  </sheetViews>
  <sheetFormatPr defaultColWidth="8.84375" defaultRowHeight="13.5"/>
  <cols>
    <col min="1" max="1" width="8.84375" style="41" customWidth="1"/>
    <col min="2" max="2" width="3.4609375" style="41" customWidth="1"/>
    <col min="3" max="3" width="10.23046875" style="41" bestFit="1" customWidth="1"/>
    <col min="4" max="4" width="43.4609375" style="41" customWidth="1"/>
    <col min="5" max="5" width="10.61328125" style="41" customWidth="1"/>
    <col min="6" max="6" width="12.3828125" style="41" customWidth="1"/>
    <col min="7" max="7" width="12.61328125" style="41" customWidth="1"/>
    <col min="8" max="8" width="11.3828125" style="41" customWidth="1"/>
    <col min="9" max="11" width="8.84375" style="41" customWidth="1"/>
    <col min="12" max="14" width="8.84375" style="67" customWidth="1"/>
    <col min="15" max="15" width="3.4609375" style="67" customWidth="1"/>
    <col min="22" max="22" width="3.4609375" style="67" customWidth="1"/>
    <col min="29" max="29" width="5.84375" customWidth="1"/>
    <col min="30" max="31" width="45.4609375" style="67" customWidth="1"/>
    <col min="32" max="32" width="59.15234375" style="41" customWidth="1"/>
    <col min="33" max="16384" width="8.84375" style="41"/>
  </cols>
  <sheetData>
    <row r="1" spans="2:33" ht="56.9"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61" t="s">
        <v>110</v>
      </c>
      <c r="J4" s="353"/>
      <c r="K4" s="353"/>
      <c r="L4" s="353"/>
      <c r="M4" s="353"/>
      <c r="N4" s="353"/>
      <c r="O4" s="41"/>
      <c r="P4" s="361" t="s">
        <v>111</v>
      </c>
      <c r="Q4" s="353"/>
      <c r="R4" s="353"/>
      <c r="S4" s="353"/>
      <c r="T4" s="353"/>
      <c r="U4" s="353"/>
      <c r="V4" s="41"/>
      <c r="W4" s="361" t="s">
        <v>112</v>
      </c>
      <c r="X4" s="353"/>
      <c r="Y4" s="353"/>
      <c r="Z4" s="353"/>
      <c r="AA4" s="353"/>
      <c r="AB4" s="353"/>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65" t="s">
        <v>114</v>
      </c>
      <c r="J6" s="366"/>
      <c r="K6" s="366"/>
      <c r="L6" s="366"/>
      <c r="M6" s="366"/>
      <c r="N6" s="367"/>
      <c r="O6" s="76"/>
      <c r="P6" s="365" t="s">
        <v>114</v>
      </c>
      <c r="Q6" s="366"/>
      <c r="R6" s="366"/>
      <c r="S6" s="366"/>
      <c r="T6" s="366"/>
      <c r="U6" s="367"/>
      <c r="V6" s="76"/>
      <c r="W6" s="365" t="s">
        <v>114</v>
      </c>
      <c r="X6" s="366"/>
      <c r="Y6" s="366"/>
      <c r="Z6" s="366"/>
      <c r="AA6" s="366"/>
      <c r="AB6" s="367"/>
      <c r="AC6" s="41"/>
      <c r="AD6" s="41"/>
      <c r="AG6" s="66"/>
    </row>
    <row r="7" spans="2:33" ht="33.75" customHeight="1">
      <c r="B7" s="64"/>
      <c r="C7" s="69" t="s">
        <v>115</v>
      </c>
      <c r="D7" s="69" t="s">
        <v>116</v>
      </c>
      <c r="E7" s="70" t="s">
        <v>117</v>
      </c>
      <c r="F7" s="362" t="s">
        <v>118</v>
      </c>
      <c r="G7" s="364"/>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3">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&gt;2ST Non-Mandatory Repex Baseline</v>
      </c>
      <c r="E9" s="37" t="str" cm="1">
        <f t="array" aca="1" ref="E9" ca="1">INDIRECT("'" &amp; $C9 &amp;"'!" &amp; "B7")</f>
        <v>N</v>
      </c>
      <c r="F9" s="37">
        <f ca="1">SUM(INDIRECT("'" &amp; $C9 &amp;"'!" &amp; "B26:F26"))</f>
        <v>0</v>
      </c>
      <c r="G9" s="37">
        <f ca="1">SUM(INDIRECT("'" &amp; $C9 &amp;"'!" &amp; "B27:F27"))</f>
        <v>-17.949379624470986</v>
      </c>
      <c r="H9" s="37" t="str" cm="1">
        <f t="array" aca="1" ref="H9" ca="1">INDIRECT("'" &amp; $C9 &amp;"'!" &amp; "B8")</f>
        <v>CV6.05, CV6.08</v>
      </c>
      <c r="I9" s="37" cm="1">
        <f t="array" aca="1" ref="I9" ca="1">INDIRECT("'" &amp; $C9 &amp;"'!" &amp; "B13")</f>
        <v>-315.58653615548781</v>
      </c>
      <c r="J9" s="37" cm="1">
        <f t="array" aca="1" ref="J9" ca="1">INDIRECT("'" &amp; $C9 &amp;"'!" &amp; "B14")</f>
        <v>-478.2684289846996</v>
      </c>
      <c r="K9" s="37" cm="1">
        <f t="array" aca="1" ref="K9" ca="1">INDIRECT("'" &amp; $C9 &amp;"'!" &amp; "B15")</f>
        <v>-633.3398473248576</v>
      </c>
      <c r="L9" s="37" cm="1">
        <f t="array" aca="1" ref="L9" ca="1">INDIRECT("'" &amp; $C9 &amp;"'!" &amp; "B16")</f>
        <v>-781.61478429724991</v>
      </c>
      <c r="M9" s="277" cm="1">
        <f t="array" aca="1" ref="M9" ca="1">INDIRECT("'" &amp; $C9 &amp;"'!" &amp; "B17")</f>
        <v>-1061.0831580976005</v>
      </c>
      <c r="N9" s="277" cm="1">
        <f t="array" aca="1" ref="N9" ca="1">INDIRECT("'" &amp; $C9 &amp;"'!" &amp; "B18")</f>
        <v>-1329.0399669661128</v>
      </c>
      <c r="O9" s="76"/>
      <c r="P9" s="37" cm="1">
        <f t="array" aca="1" ref="P9" ca="1">INDIRECT("'" &amp; $C9 &amp;"'!" &amp; "D13")</f>
        <v>-224.16761475508889</v>
      </c>
      <c r="Q9" s="37" cm="1">
        <f t="array" aca="1" ref="Q9" ca="1">INDIRECT("'" &amp; $C9 &amp;"'!" &amp; "D14")</f>
        <v>-338.7439355713704</v>
      </c>
      <c r="R9" s="37" cm="1">
        <f t="array" aca="1" ref="R9" ca="1">INDIRECT("'" &amp; $C9 &amp;"'!" &amp; "D15")</f>
        <v>-447.35170479741481</v>
      </c>
      <c r="S9" s="37" cm="1">
        <f t="array" aca="1" ref="S9" ca="1">INDIRECT("'" &amp; $C9 &amp;"'!" &amp; "D16")</f>
        <v>-550.78102968243411</v>
      </c>
      <c r="T9" s="277" cm="1">
        <f t="array" aca="1" ref="T9" ca="1">INDIRECT("'" &amp; $C9 &amp;"'!" &amp; "D17")</f>
        <v>-744.96702698939589</v>
      </c>
      <c r="U9" s="277" cm="1">
        <f t="array" aca="1" ref="U9" ca="1">INDIRECT("'" &amp; $C9 &amp;"'!" &amp; "D18")</f>
        <v>-931.18144052458081</v>
      </c>
      <c r="V9" s="76"/>
      <c r="W9" s="37" cm="1">
        <f t="array" aca="1" ref="W9" ca="1">INDIRECT("'" &amp; $C9 &amp;"'!" &amp; "F13")</f>
        <v>-407.00435849289988</v>
      </c>
      <c r="X9" s="37" cm="1">
        <f t="array" aca="1" ref="X9" ca="1">INDIRECT("'" &amp; $C9 &amp;"'!" &amp; "F14")</f>
        <v>-617.9269246447916</v>
      </c>
      <c r="Y9" s="37" cm="1">
        <f t="array" aca="1" ref="Y9" ca="1">INDIRECT("'" &amp; $C9 &amp;"'!" &amp; "F15")</f>
        <v>-819.39636087308054</v>
      </c>
      <c r="Z9" s="37" cm="1">
        <f t="array" aca="1" ref="Z9" ca="1">INDIRECT("'" &amp; $C9 &amp;"'!" &amp; "F16")</f>
        <v>-1012.4083180615494</v>
      </c>
      <c r="AA9" s="277" cm="1">
        <f t="array" aca="1" ref="AA9" ca="1">INDIRECT("'" &amp; $C9 &amp;"'!" &amp; "F17")</f>
        <v>-1376.3682472052028</v>
      </c>
      <c r="AB9" s="277" cm="1">
        <f t="array" aca="1" ref="AB9" ca="1">INDIRECT("'" &amp; $C9 &amp;"'!" &amp; "F18")</f>
        <v>-1724.6644591157765</v>
      </c>
      <c r="AC9" s="41"/>
      <c r="AD9" s="84" t="s">
        <v>126</v>
      </c>
      <c r="AE9" s="84" t="s">
        <v>127</v>
      </c>
      <c r="AF9" s="84" t="s">
        <v>128</v>
      </c>
      <c r="AG9" s="66"/>
    </row>
    <row r="10" spans="2:33">
      <c r="B10" s="64"/>
      <c r="C10" s="72" t="s">
        <v>129</v>
      </c>
      <c r="D10" s="37" t="str" cm="1">
        <f t="array" aca="1" ref="D10" ca="1">INDIRECT("'" &amp; $C10 &amp;"'!" &amp; "B4")</f>
        <v>&gt;2ST Non-Mandatory Repex Preferred</v>
      </c>
      <c r="E10" s="37" t="str" cm="1">
        <f t="array" aca="1" ref="E10" ca="1">IF(ISTEXT($D10),INDIRECT("'" &amp; $C10 &amp;"'!" &amp; "B7"),"")</f>
        <v>Y</v>
      </c>
      <c r="F10" s="37">
        <f t="shared" ref="F10:F19" ca="1" si="0">IF(ISTEXT($D10),SUM(INDIRECT("'" &amp; $C10 &amp;"'!" &amp; "B26:f26")),"")</f>
        <v>-43.955392709472541</v>
      </c>
      <c r="G10" s="37">
        <f t="shared" ref="G10:G19" ca="1" si="1">IF(ISTEXT($D10),SUM(INDIRECT("'" &amp; $C10 &amp;"'!" &amp; "B27:f27")),"")</f>
        <v>-16.967302942216399</v>
      </c>
      <c r="H10" s="37" t="str" cm="1">
        <f t="array" aca="1" ref="H10" ca="1">IF(ISTEXT($D10),INDIRECT("'" &amp; $C10 &amp;"'!" &amp; "B8"),"")</f>
        <v>CV6.05, CV6.08</v>
      </c>
      <c r="I10" s="37" cm="1">
        <f t="array" aca="1" ref="I10" ca="1">IF(ISTEXT($D10),INDIRECT("'" &amp; $C10 &amp;"'!" &amp; "B13"),"")</f>
        <v>-314.44298478726671</v>
      </c>
      <c r="J10" s="37" cm="1">
        <f t="array" aca="1" ref="J10" ca="1">IF(ISTEXT($D10),INDIRECT("'" &amp; $C10 &amp;"'!" &amp; "B14"),"")</f>
        <v>-467.78919898077424</v>
      </c>
      <c r="K10" s="37" cm="1">
        <f t="array" aca="1" ref="K10" ca="1">IF(ISTEXT($D10),INDIRECT("'" &amp; $C10 &amp;"'!" &amp; "B15"),"")</f>
        <v>-608.49589889652759</v>
      </c>
      <c r="L10" s="37" cm="1">
        <f t="array" aca="1" ref="L10" ca="1">IF(ISTEXT($D10),INDIRECT("'" &amp; $C10 &amp;"'!" &amp; "B16"),"")</f>
        <v>-739.30193989259237</v>
      </c>
      <c r="M10" s="277" cm="1">
        <f t="array" aca="1" ref="M10" ca="1">IF(ISTEXT($D10),INDIRECT("'" &amp; $C10 &amp;"'!" &amp; "B17"),"")</f>
        <v>-982.26876220964243</v>
      </c>
      <c r="N10" s="277" cm="1">
        <f t="array" aca="1" ref="N10" ca="1">IF(ISTEXT($D10),INDIRECT("'" &amp; $C10 &amp;"'!" &amp; "B18"),"")</f>
        <v>-1214.5122433189131</v>
      </c>
      <c r="O10" s="76"/>
      <c r="P10" s="37" cm="1">
        <f t="array" aca="1" ref="P10" ca="1">IF(ISTEXT($D10),INDIRECT("'" &amp; $C10 &amp;"'!" &amp; "D13"),"")</f>
        <v>-231.20075530584836</v>
      </c>
      <c r="Q10" s="37" cm="1">
        <f t="array" aca="1" ref="Q10" ca="1">IF(ISTEXT($D10),INDIRECT("'" &amp; $C10 &amp;"'!" &amp; "D14"),"")</f>
        <v>-342.99068016257502</v>
      </c>
      <c r="R10" s="37" cm="1">
        <f t="array" aca="1" ref="R10" ca="1">IF(ISTEXT($D10),INDIRECT("'" &amp; $C10 &amp;"'!" &amp; "D15"),"")</f>
        <v>-443.58958522215244</v>
      </c>
      <c r="S10" s="37" cm="1">
        <f t="array" aca="1" ref="S10" ca="1">IF(ISTEXT($D10),INDIRECT("'" &amp; $C10 &amp;"'!" &amp; "D16"),"")</f>
        <v>-535.71640514772787</v>
      </c>
      <c r="T10" s="277" cm="1">
        <f t="array" aca="1" ref="T10" ca="1">IF(ISTEXT($D10),INDIRECT("'" &amp; $C10 &amp;"'!" &amp; "D17"),"")</f>
        <v>-705.22950174834386</v>
      </c>
      <c r="U10" s="277" cm="1">
        <f t="array" aca="1" ref="U10" ca="1">IF(ISTEXT($D10),INDIRECT("'" &amp; $C10 &amp;"'!" &amp; "D18"),"")</f>
        <v>-867.2205753634255</v>
      </c>
      <c r="V10" s="76"/>
      <c r="W10" s="37" cm="1">
        <f t="array" aca="1" ref="W10" ca="1">IF(ISTEXT($D10),INDIRECT("'" &amp; $C10 &amp;"'!" &amp; "F13"),"")</f>
        <v>-397.69365850720118</v>
      </c>
      <c r="X10" s="37" cm="1">
        <f t="array" aca="1" ref="X10" ca="1">IF(ISTEXT($D10),INDIRECT("'" &amp; $C10 &amp;"'!" &amp; "F14"),"")</f>
        <v>-592.71289569356452</v>
      </c>
      <c r="Y10" s="37" cm="1">
        <f t="array" aca="1" ref="Y10" ca="1">IF(ISTEXT($D10),INDIRECT("'" &amp; $C10 &amp;"'!" &amp; "F15"),"")</f>
        <v>-773.47073197775319</v>
      </c>
      <c r="Z10" s="37" cm="1">
        <f t="array" aca="1" ref="Z10" ca="1">IF(ISTEXT($D10),INDIRECT("'" &amp; $C10 &amp;"'!" &amp; "F16"),"")</f>
        <v>-942.8623405698338</v>
      </c>
      <c r="AA10" s="277" cm="1">
        <f t="array" aca="1" ref="AA10" ca="1">IF(ISTEXT($D10),INDIRECT("'" &amp; $C10 &amp;"'!" &amp; "F17"),"")</f>
        <v>-1258.6018622917159</v>
      </c>
      <c r="AB10" s="277" cm="1">
        <f t="array" aca="1" ref="AB10" ca="1">IF(ISTEXT($D10),INDIRECT("'" &amp; $C10 &amp;"'!" &amp; "F18"),"")</f>
        <v>-1559.8920617580766</v>
      </c>
      <c r="AC10" s="41"/>
      <c r="AD10" s="84" t="s">
        <v>130</v>
      </c>
      <c r="AE10" s="84" t="s">
        <v>131</v>
      </c>
      <c r="AF10" s="84" t="s">
        <v>132</v>
      </c>
      <c r="AG10" s="66"/>
    </row>
    <row r="11" spans="2:33">
      <c r="B11" s="64"/>
      <c r="C11" s="72" t="s">
        <v>133</v>
      </c>
      <c r="D11" s="37" t="str" cm="1">
        <f t="array" aca="1" ref="D11" ca="1">INDIRECT("'" &amp; $C11 &amp;"'!" &amp; "B4")</f>
        <v>&gt;2ST Non-Mandatory Repex Do 10% More</v>
      </c>
      <c r="E11" s="37" t="str" cm="1">
        <f t="array" aca="1" ref="E11" ca="1">IF(ISTEXT($D11),INDIRECT("'" &amp; $C11 &amp;"'!" &amp; "B7"),"")</f>
        <v>N</v>
      </c>
      <c r="F11" s="37">
        <f t="shared" ca="1" si="0"/>
        <v>-48.350738702025481</v>
      </c>
      <c r="G11" s="37">
        <f t="shared" ca="1" si="1"/>
        <v>-16.869095272413251</v>
      </c>
      <c r="H11" s="37" t="str" cm="1">
        <f t="array" aca="1" ref="H11" ca="1">IF(ISTEXT($D11),INDIRECT("'" &amp; $C11 &amp;"'!" &amp; "B8"),"")</f>
        <v>CV6.05, CV6.08</v>
      </c>
      <c r="I11" s="37" cm="1">
        <f t="array" aca="1" ref="I11" ca="1">IF(ISTEXT($D11),INDIRECT("'" &amp; $C11 &amp;"'!" &amp; "B13"),"")</f>
        <v>-314.27916981017586</v>
      </c>
      <c r="J11" s="37" cm="1">
        <f t="array" aca="1" ref="J11" ca="1">IF(ISTEXT($D11),INDIRECT("'" &amp; $C11 &amp;"'!" &amp; "B14"),"")</f>
        <v>-466.63932220597496</v>
      </c>
      <c r="K11" s="37" cm="1">
        <f t="array" aca="1" ref="K11" ca="1">IF(ISTEXT($D11),INDIRECT("'" &amp; $C11 &amp;"'!" &amp; "B15"),"")</f>
        <v>-605.85415686498266</v>
      </c>
      <c r="L11" s="37" cm="1">
        <f t="array" aca="1" ref="L11" ca="1">IF(ISTEXT($D11),INDIRECT("'" &amp; $C11 &amp;"'!" &amp; "B16"),"")</f>
        <v>-734.85460017700404</v>
      </c>
      <c r="M11" s="277" cm="1">
        <f t="array" aca="1" ref="M11" ca="1">IF(ISTEXT($D11),INDIRECT("'" &amp; $C11 &amp;"'!" &amp; "B17"),"")</f>
        <v>-974.04183084564181</v>
      </c>
      <c r="N11" s="277" cm="1">
        <f t="array" aca="1" ref="N11" ca="1">IF(ISTEXT($D11),INDIRECT("'" &amp; $C11 &amp;"'!" &amp; "B18"),"")</f>
        <v>-1202.5621109619922</v>
      </c>
      <c r="O11" s="76"/>
      <c r="P11" s="37" cm="1">
        <f t="array" aca="1" ref="P11" ca="1">IF(ISTEXT($D11),INDIRECT("'" &amp; $C11 &amp;"'!" &amp; "D13"),"")</f>
        <v>-231.85460952448906</v>
      </c>
      <c r="Q11" s="37" cm="1">
        <f t="array" aca="1" ref="Q11" ca="1">IF(ISTEXT($D11),INDIRECT("'" &amp; $C11 &amp;"'!" &amp; "D14"),"")</f>
        <v>-343.31340084999971</v>
      </c>
      <c r="R11" s="37" cm="1">
        <f t="array" aca="1" ref="R11" ca="1">IF(ISTEXT($D11),INDIRECT("'" &amp; $C11 &amp;"'!" &amp; "D15"),"")</f>
        <v>-443.05602607958667</v>
      </c>
      <c r="S11" s="37" cm="1">
        <f t="array" aca="1" ref="S11" ca="1">IF(ISTEXT($D11),INDIRECT("'" &amp; $C11 &amp;"'!" &amp; "D16"),"")</f>
        <v>-533.99388742507801</v>
      </c>
      <c r="T11" s="277" cm="1">
        <f t="array" aca="1" ref="T11" ca="1">IF(ISTEXT($D11),INDIRECT("'" &amp; $C11 &amp;"'!" &amp; "D17"),"")</f>
        <v>-700.91025745583329</v>
      </c>
      <c r="U11" s="277" cm="1">
        <f t="array" aca="1" ref="U11" ca="1">IF(ISTEXT($D11),INDIRECT("'" &amp; $C11 &amp;"'!" &amp; "D18"),"")</f>
        <v>-860.32712886097715</v>
      </c>
      <c r="V11" s="76"/>
      <c r="W11" s="37" cm="1">
        <f t="array" aca="1" ref="W11" ca="1">IF(ISTEXT($D11),INDIRECT("'" &amp; $C11 &amp;"'!" &amp; "F13"),"")</f>
        <v>-396.71312866452962</v>
      </c>
      <c r="X11" s="37" cm="1">
        <f t="array" aca="1" ref="X11" ca="1">IF(ISTEXT($D11),INDIRECT("'" &amp; $C11 &amp;"'!" &amp; "F14"),"")</f>
        <v>-590.08953902132794</v>
      </c>
      <c r="Y11" s="37" cm="1">
        <f t="array" aca="1" ref="Y11" ca="1">IF(ISTEXT($D11),INDIRECT("'" &amp; $C11 &amp;"'!" &amp; "F15"),"")</f>
        <v>-768.72082189584478</v>
      </c>
      <c r="Z11" s="37" cm="1">
        <f t="array" aca="1" ref="Z11" ca="1">IF(ISTEXT($D11),INDIRECT("'" &amp; $C11 &amp;"'!" &amp; "F16"),"")</f>
        <v>-935.69168753961139</v>
      </c>
      <c r="AA11" s="277" cm="1">
        <f t="array" aca="1" ref="AA11" ca="1">IF(ISTEXT($D11),INDIRECT("'" &amp; $C11 &amp;"'!" &amp; "F17"),"")</f>
        <v>-1246.4797320183818</v>
      </c>
      <c r="AB11" s="277" cm="1">
        <f t="array" aca="1" ref="AB11" ca="1">IF(ISTEXT($D11),INDIRECT("'" &amp; $C11 &amp;"'!" &amp; "F18"),"")</f>
        <v>-1542.9174620242379</v>
      </c>
      <c r="AC11" s="41"/>
      <c r="AD11" s="84" t="s">
        <v>134</v>
      </c>
      <c r="AE11" s="84" t="s">
        <v>135</v>
      </c>
      <c r="AF11" s="84" t="s">
        <v>136</v>
      </c>
      <c r="AG11" s="66"/>
    </row>
    <row r="12" spans="2:33">
      <c r="B12" s="64"/>
      <c r="C12" s="72" t="s">
        <v>137</v>
      </c>
      <c r="D12" s="37" t="str" cm="1">
        <f t="array" aca="1" ref="D12" ca="1">INDIRECT("'" &amp; $C12 &amp;"'!" &amp; "B4")</f>
        <v>&gt;2ST Non-Mandatory Repex Do 10% Less</v>
      </c>
      <c r="E12" s="37" t="str" cm="1">
        <f t="array" aca="1" ref="E12" ca="1">IF(ISTEXT($D12),INDIRECT("'" &amp; $C12 &amp;"'!" &amp; "B7"),"")</f>
        <v>N</v>
      </c>
      <c r="F12" s="37">
        <f t="shared" ca="1" si="0"/>
        <v>-45.058515091808694</v>
      </c>
      <c r="G12" s="37">
        <f t="shared" ca="1" si="1"/>
        <v>-17.065510610516984</v>
      </c>
      <c r="H12" s="37" t="str" cm="1">
        <f t="array" aca="1" ref="H12" ca="1">IF(ISTEXT($D12),INDIRECT("'" &amp; $C12 &amp;"'!" &amp; "B8"),"")</f>
        <v>CV6.05, CV6.08</v>
      </c>
      <c r="I12" s="37" cm="1">
        <f t="array" aca="1" ref="I12" ca="1">IF(ISTEXT($D12),INDIRECT("'" &amp; $C12 &amp;"'!" &amp; "B13"),"")</f>
        <v>-317.62400157653798</v>
      </c>
      <c r="J12" s="37" cm="1">
        <f t="array" aca="1" ref="J12" ca="1">IF(ISTEXT($D12),INDIRECT("'" &amp; $C12 &amp;"'!" &amp; "B14"),"")</f>
        <v>-473.31402018140011</v>
      </c>
      <c r="K12" s="37" cm="1">
        <f t="array" aca="1" ref="K12" ca="1">IF(ISTEXT($D12),INDIRECT("'" &amp; $C12 &amp;"'!" &amp; "B15"),"")</f>
        <v>-616.15828483128575</v>
      </c>
      <c r="L12" s="37" cm="1">
        <f t="array" aca="1" ref="L12" ca="1">IF(ISTEXT($D12),INDIRECT("'" &amp; $C12 &amp;"'!" &amp; "B16"),"")</f>
        <v>-748.95103751082729</v>
      </c>
      <c r="M12" s="277" cm="1">
        <f t="array" aca="1" ref="M12" ca="1">IF(ISTEXT($D12),INDIRECT("'" &amp; $C12 &amp;"'!" &amp; "B17"),"")</f>
        <v>-995.66706163447088</v>
      </c>
      <c r="N12" s="277" cm="1">
        <f t="array" aca="1" ref="N12" ca="1">IF(ISTEXT($D12),INDIRECT("'" &amp; $C12 &amp;"'!" &amp; "B18"),"")</f>
        <v>-1231.5979031981842</v>
      </c>
      <c r="O12" s="76"/>
      <c r="P12" s="37" cm="1">
        <f t="array" aca="1" ref="P12" ca="1">IF(ISTEXT($D12),INDIRECT("'" &amp; $C12 &amp;"'!" &amp; "D13"),"")</f>
        <v>-233.56410290554939</v>
      </c>
      <c r="Q12" s="37" cm="1">
        <f t="array" aca="1" ref="Q12" ca="1">IF(ISTEXT($D12),INDIRECT("'" &amp; $C12 &amp;"'!" &amp; "D14"),"")</f>
        <v>-347.04290390706785</v>
      </c>
      <c r="R12" s="37" cm="1">
        <f t="array" aca="1" ref="R12" ca="1">IF(ISTEXT($D12),INDIRECT("'" &amp; $C12 &amp;"'!" &amp; "D15"),"")</f>
        <v>-449.14378827728547</v>
      </c>
      <c r="S12" s="37" cm="1">
        <f t="array" aca="1" ref="S12" ca="1">IF(ISTEXT($D12),INDIRECT("'" &amp; $C12 &amp;"'!" &amp; "D16"),"")</f>
        <v>-542.64068078542971</v>
      </c>
      <c r="T12" s="277" cm="1">
        <f t="array" aca="1" ref="T12" ca="1">IF(ISTEXT($D12),INDIRECT("'" &amp; $C12 &amp;"'!" &amp; "D17"),"")</f>
        <v>-714.72011411550648</v>
      </c>
      <c r="U12" s="277" cm="1">
        <f t="array" aca="1" ref="U12" ca="1">IF(ISTEXT($D12),INDIRECT("'" &amp; $C12 &amp;"'!" &amp; "D18"),"")</f>
        <v>-879.24954940101122</v>
      </c>
      <c r="V12" s="76"/>
      <c r="W12" s="37" cm="1">
        <f t="array" aca="1" ref="W12" ca="1">IF(ISTEXT($D12),INDIRECT("'" &amp; $C12 &amp;"'!" &amp; "F13"),"")</f>
        <v>-401.69139015590366</v>
      </c>
      <c r="X12" s="37" cm="1">
        <f t="array" aca="1" ref="X12" ca="1">IF(ISTEXT($D12),INDIRECT("'" &amp; $C12 &amp;"'!" &amp; "F14"),"")</f>
        <v>-599.71119678554783</v>
      </c>
      <c r="Y12" s="37" cm="1">
        <f t="array" aca="1" ref="Y12" ca="1">IF(ISTEXT($D12),INDIRECT("'" &amp; $C12 &amp;"'!" &amp; "F15"),"")</f>
        <v>-783.24128595353523</v>
      </c>
      <c r="Z12" s="37" cm="1">
        <f t="array" aca="1" ref="Z12" ca="1">IF(ISTEXT($D12),INDIRECT("'" &amp; $C12 &amp;"'!" &amp; "F16"),"")</f>
        <v>-955.2347514903214</v>
      </c>
      <c r="AA12" s="277" cm="1">
        <f t="array" aca="1" ref="AA12" ca="1">IF(ISTEXT($D12),INDIRECT("'" &amp; $C12 &amp;"'!" &amp; "F17"),"")</f>
        <v>-1275.8953606120831</v>
      </c>
      <c r="AB12" s="277" cm="1">
        <f t="array" aca="1" ref="AB12" ca="1">IF(ISTEXT($D12),INDIRECT("'" &amp; $C12 &amp;"'!" &amp; "F18"),"")</f>
        <v>-1582.0021890014866</v>
      </c>
      <c r="AC12" s="41"/>
      <c r="AD12" s="84" t="s">
        <v>138</v>
      </c>
      <c r="AE12" s="84" t="s">
        <v>139</v>
      </c>
      <c r="AF12" s="84" t="s">
        <v>140</v>
      </c>
      <c r="AG12" s="66"/>
    </row>
    <row r="13" spans="2:33">
      <c r="B13" s="64"/>
      <c r="C13" s="72" t="s">
        <v>141</v>
      </c>
      <c r="D13" s="37" t="str" cm="1">
        <f t="array" aca="1" ref="D13" ca="1">INDIRECT("'" &amp; $C13 &amp;"'!" &amp; "B4")</f>
        <v>&gt;2ST Non-Mandatory Repex Extra T3; Reduced &gt;2ST</v>
      </c>
      <c r="E13" s="37" t="str" cm="1">
        <f t="array" aca="1" ref="E13" ca="1">IF(ISTEXT($D13),INDIRECT("'" &amp; $C13 &amp;"'!" &amp; "B7"),"")</f>
        <v>N</v>
      </c>
      <c r="F13" s="37">
        <f t="shared" ca="1" si="0"/>
        <v>-40.802090725142421</v>
      </c>
      <c r="G13" s="37">
        <f t="shared" ca="1" si="1"/>
        <v>-17.037753205429983</v>
      </c>
      <c r="H13" s="37" t="str" cm="1">
        <f t="array" aca="1" ref="H13" ca="1">IF(ISTEXT($D13),INDIRECT("'" &amp; $C13 &amp;"'!" &amp; "B8"),"")</f>
        <v>CV6.05, CV6.08</v>
      </c>
      <c r="I13" s="37" cm="1">
        <f t="array" aca="1" ref="I13" ca="1">IF(ISTEXT($D13),INDIRECT("'" &amp; $C13 &amp;"'!" &amp; "B13"),"")</f>
        <v>-314.55333037763387</v>
      </c>
      <c r="J13" s="37" cm="1">
        <f t="array" aca="1" ref="J13" ca="1">IF(ISTEXT($D13),INDIRECT("'" &amp; $C13 &amp;"'!" &amp; "B14"),"")</f>
        <v>-468.59929490289858</v>
      </c>
      <c r="K13" s="37" cm="1">
        <f t="array" aca="1" ref="K13" ca="1">IF(ISTEXT($D13),INDIRECT("'" &amp; $C13 &amp;"'!" &amp; "B15"),"")</f>
        <v>-610.36817123205867</v>
      </c>
      <c r="L13" s="37" cm="1">
        <f t="array" aca="1" ref="L13" ca="1">IF(ISTEXT($D13),INDIRECT("'" &amp; $C13 &amp;"'!" &amp; "B16"),"")</f>
        <v>-742.46095869085764</v>
      </c>
      <c r="M13" s="277" cm="1">
        <f t="array" aca="1" ref="M13" ca="1">IF(ISTEXT($D13),INDIRECT("'" &amp; $C13 &amp;"'!" &amp; "B17"),"")</f>
        <v>-988.12025706182226</v>
      </c>
      <c r="N13" s="277" cm="1">
        <f t="array" aca="1" ref="N13" ca="1">IF(ISTEXT($D13),INDIRECT("'" &amp; $C13 &amp;"'!" &amp; "B18"),"")</f>
        <v>-1223.0123777263516</v>
      </c>
      <c r="O13" s="76"/>
      <c r="P13" s="37" cm="1">
        <f t="array" aca="1" ref="P13" ca="1">IF(ISTEXT($D13),INDIRECT("'" &amp; $C13 &amp;"'!" &amp; "D13"),"")</f>
        <v>-230.72453763265165</v>
      </c>
      <c r="Q13" s="37" cm="1">
        <f t="array" aca="1" ref="Q13" ca="1">IF(ISTEXT($D13),INDIRECT("'" &amp; $C13 &amp;"'!" &amp; "D14"),"")</f>
        <v>-342.74439340215849</v>
      </c>
      <c r="R13" s="37" cm="1">
        <f t="array" aca="1" ref="R13" ca="1">IF(ISTEXT($D13),INDIRECT("'" &amp; $C13 &amp;"'!" &amp; "D15"),"")</f>
        <v>-443.94953124243398</v>
      </c>
      <c r="S13" s="37" cm="1">
        <f t="array" aca="1" ref="S13" ca="1">IF(ISTEXT($D13),INDIRECT("'" &amp; $C13 &amp;"'!" &amp; "D16"),"")</f>
        <v>-536.92074533366088</v>
      </c>
      <c r="T13" s="277" cm="1">
        <f t="array" aca="1" ref="T13" ca="1">IF(ISTEXT($D13),INDIRECT("'" &amp; $C13 &amp;"'!" &amp; "D17"),"")</f>
        <v>-708.27777775935681</v>
      </c>
      <c r="U13" s="277" cm="1">
        <f t="array" aca="1" ref="U13" ca="1">IF(ISTEXT($D13),INDIRECT("'" &amp; $C13 &amp;"'!" &amp; "D18"),"")</f>
        <v>-872.09324503002506</v>
      </c>
      <c r="V13" s="76"/>
      <c r="W13" s="37" cm="1">
        <f t="array" aca="1" ref="W13" ca="1">IF(ISTEXT($D13),INDIRECT("'" &amp; $C13 &amp;"'!" &amp; "F13"),"")</f>
        <v>-398.38988276275302</v>
      </c>
      <c r="X13" s="37" cm="1">
        <f t="array" aca="1" ref="X13" ca="1">IF(ISTEXT($D13),INDIRECT("'" &amp; $C13 &amp;"'!" &amp; "F14"),"")</f>
        <v>-594.58000732207222</v>
      </c>
      <c r="Y13" s="37" cm="1">
        <f t="array" aca="1" ref="Y13" ca="1">IF(ISTEXT($D13),INDIRECT("'" &amp; $C13 &amp;"'!" &amp; "F15"),"")</f>
        <v>-776.85531998392617</v>
      </c>
      <c r="Z13" s="37" cm="1">
        <f t="array" aca="1" ref="Z13" ca="1">IF(ISTEXT($D13),INDIRECT("'" &amp; $C13 &amp;"'!" &amp; "F16"),"")</f>
        <v>-947.97495571481488</v>
      </c>
      <c r="AA13" s="277" cm="1">
        <f t="array" aca="1" ref="AA13" ca="1">IF(ISTEXT($D13),INDIRECT("'" &amp; $C13 &amp;"'!" &amp; "F17"),"")</f>
        <v>-1267.2476174756398</v>
      </c>
      <c r="AB13" s="277" cm="1">
        <f t="array" aca="1" ref="AB13" ca="1">IF(ISTEXT($D13),INDIRECT("'" &amp; $C13 &amp;"'!" &amp; "F18"),"")</f>
        <v>-1571.9965486555961</v>
      </c>
      <c r="AC13" s="41"/>
      <c r="AD13" s="84" t="s">
        <v>142</v>
      </c>
      <c r="AE13" s="84" t="s">
        <v>143</v>
      </c>
      <c r="AF13" s="84" t="s">
        <v>144</v>
      </c>
      <c r="AG13" s="66"/>
    </row>
    <row r="14" spans="2:33">
      <c r="B14" s="64"/>
      <c r="C14" s="72" t="s">
        <v>145</v>
      </c>
      <c r="D14" s="37" t="str" cm="1">
        <f t="array" aca="1" ref="D14" ca="1">INDIRECT("'" &amp; $C14 &amp;"'!" &amp; "B4")</f>
        <v>&gt;2ST Non-Mandatory Repex Defer</v>
      </c>
      <c r="E14" s="37" t="str" cm="1">
        <f t="array" aca="1" ref="E14" ca="1">IF(ISTEXT($D14),INDIRECT("'" &amp; $C14 &amp;"'!" &amp; "B7"),"")</f>
        <v>N</v>
      </c>
      <c r="F14" s="37">
        <f t="shared" ca="1" si="0"/>
        <v>0</v>
      </c>
      <c r="G14" s="37">
        <f t="shared" ca="1" si="1"/>
        <v>-17.949379624470986</v>
      </c>
      <c r="H14" s="37" t="str" cm="1">
        <f t="array" aca="1" ref="H14" ca="1">IF(ISTEXT($D14),INDIRECT("'" &amp; $C14 &amp;"'!" &amp; "B8"),"")</f>
        <v>CV6.05, CV6.08</v>
      </c>
      <c r="I14" s="37" cm="1">
        <f t="array" aca="1" ref="I14" ca="1">IF(ISTEXT($D14),INDIRECT("'" &amp; $C14 &amp;"'!" &amp; "B13"),"")</f>
        <v>-318.27382995077721</v>
      </c>
      <c r="J14" s="37" cm="1">
        <f t="array" aca="1" ref="J14" ca="1">IF(ISTEXT($D14),INDIRECT("'" &amp; $C14 &amp;"'!" &amp; "B14"),"")</f>
        <v>-483.25527549317275</v>
      </c>
      <c r="K14" s="37" cm="1">
        <f t="array" aca="1" ref="K14" ca="1">IF(ISTEXT($D14),INDIRECT("'" &amp; $C14 &amp;"'!" &amp; "B15"),"")</f>
        <v>-629.19552583608413</v>
      </c>
      <c r="L14" s="37" cm="1">
        <f t="array" aca="1" ref="L14" ca="1">IF(ISTEXT($D14),INDIRECT("'" &amp; $C14 &amp;"'!" &amp; "B16"),"")</f>
        <v>-760.70646438700192</v>
      </c>
      <c r="M14" s="277" cm="1">
        <f t="array" aca="1" ref="M14" ca="1">IF(ISTEXT($D14),INDIRECT("'" &amp; $C14 &amp;"'!" &amp; "B17"),"")</f>
        <v>-1001.3372483956563</v>
      </c>
      <c r="N14" s="277" cm="1">
        <f t="array" aca="1" ref="N14" ca="1">IF(ISTEXT($D14),INDIRECT("'" &amp; $C14 &amp;"'!" &amp; "B18"),"")</f>
        <v>-1231.2802717552131</v>
      </c>
      <c r="O14" s="76"/>
      <c r="P14" s="37" cm="1">
        <f t="array" aca="1" ref="P14" ca="1">IF(ISTEXT($D14),INDIRECT("'" &amp; $C14 &amp;"'!" &amp; "D13"),"")</f>
        <v>-228.56926049743325</v>
      </c>
      <c r="Q14" s="37" cm="1">
        <f t="array" aca="1" ref="Q14" ca="1">IF(ISTEXT($D14),INDIRECT("'" &amp; $C14 &amp;"'!" &amp; "D14"),"")</f>
        <v>-352.11844471060317</v>
      </c>
      <c r="R14" s="37" cm="1">
        <f t="array" aca="1" ref="R14" ca="1">IF(ISTEXT($D14),INDIRECT("'" &amp; $C14 &amp;"'!" &amp; "D15"),"")</f>
        <v>-458.34436119379285</v>
      </c>
      <c r="S14" s="37" cm="1">
        <f t="array" aca="1" ref="S14" ca="1">IF(ISTEXT($D14),INDIRECT("'" &amp; $C14 &amp;"'!" &amp; "D16"),"")</f>
        <v>-551.557810896207</v>
      </c>
      <c r="T14" s="277" cm="1">
        <f t="array" aca="1" ref="T14" ca="1">IF(ISTEXT($D14),INDIRECT("'" &amp; $C14 &amp;"'!" &amp; "D17"),"")</f>
        <v>-719.46712523518659</v>
      </c>
      <c r="U14" s="277" cm="1">
        <f t="array" aca="1" ref="U14" ca="1">IF(ISTEXT($D14),INDIRECT("'" &amp; $C14 &amp;"'!" &amp; "D18"),"")</f>
        <v>-879.86903212014465</v>
      </c>
      <c r="V14" s="76"/>
      <c r="W14" s="37" cm="1">
        <f t="array" aca="1" ref="W14" ca="1">IF(ISTEXT($D14),INDIRECT("'" &amp; $C14 &amp;"'!" &amp; "F13"),"")</f>
        <v>-407.98189751249419</v>
      </c>
      <c r="X14" s="37" cm="1">
        <f t="array" aca="1" ref="X14" ca="1">IF(ISTEXT($D14),INDIRECT("'" &amp; $C14 &amp;"'!" &amp; "F14"),"")</f>
        <v>-614.51278837523114</v>
      </c>
      <c r="Y14" s="37" cm="1">
        <f t="array" aca="1" ref="Y14" ca="1">IF(ISTEXT($D14),INDIRECT("'" &amp; $C14 &amp;"'!" &amp; "F15"),"")</f>
        <v>-800.11126955007762</v>
      </c>
      <c r="Z14" s="37" cm="1">
        <f t="array" aca="1" ref="Z14" ca="1">IF(ISTEXT($D14),INDIRECT("'" &amp; $C14 &amp;"'!" &amp; "F16"),"")</f>
        <v>-969.82696824080904</v>
      </c>
      <c r="AA14" s="277" cm="1">
        <f t="array" aca="1" ref="AA14" ca="1">IF(ISTEXT($D14),INDIRECT("'" &amp; $C14 &amp;"'!" &amp; "F17"),"")</f>
        <v>-1282.5049924887574</v>
      </c>
      <c r="AB14" s="277" cm="1">
        <f t="array" aca="1" ref="AB14" ca="1">IF(ISTEXT($D14),INDIRECT("'" &amp; $C14 &amp;"'!" &amp; "F18"),"")</f>
        <v>-1580.7956572946257</v>
      </c>
      <c r="AC14" s="41"/>
      <c r="AD14" s="84" t="s">
        <v>146</v>
      </c>
      <c r="AE14" s="84" t="s">
        <v>147</v>
      </c>
      <c r="AF14" s="84" t="s">
        <v>148</v>
      </c>
      <c r="AG14" s="66"/>
    </row>
    <row r="15" spans="2:33">
      <c r="B15" s="64"/>
      <c r="C15" s="72" t="s">
        <v>149</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150</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151</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152</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153</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154</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65" t="s">
        <v>155</v>
      </c>
      <c r="J22" s="366"/>
      <c r="K22" s="366"/>
      <c r="L22" s="366"/>
      <c r="M22" s="366"/>
      <c r="N22" s="367"/>
      <c r="O22" s="76"/>
      <c r="P22" s="365" t="s">
        <v>155</v>
      </c>
      <c r="Q22" s="366"/>
      <c r="R22" s="366"/>
      <c r="S22" s="366"/>
      <c r="T22" s="366"/>
      <c r="U22" s="367"/>
      <c r="V22" s="76"/>
      <c r="W22" s="365" t="s">
        <v>155</v>
      </c>
      <c r="X22" s="366"/>
      <c r="Y22" s="366"/>
      <c r="Z22" s="366"/>
      <c r="AA22" s="366"/>
      <c r="AB22" s="367"/>
      <c r="AC22" s="41"/>
      <c r="AD22" s="76"/>
      <c r="AE22" s="76"/>
      <c r="AF22" s="76"/>
      <c r="AG22" s="66"/>
    </row>
    <row r="23" spans="2:33" ht="33.75" customHeight="1">
      <c r="B23" s="64"/>
      <c r="C23" s="69" t="s">
        <v>115</v>
      </c>
      <c r="D23" s="69" t="s">
        <v>116</v>
      </c>
      <c r="E23" s="70" t="s">
        <v>117</v>
      </c>
      <c r="F23" s="362" t="s">
        <v>118</v>
      </c>
      <c r="G23" s="363"/>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3">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&gt;2ST Non-Mandatory Repex Preferred</v>
      </c>
      <c r="E25" s="37" t="str">
        <f ca="1">E10</f>
        <v>Y</v>
      </c>
      <c r="F25" s="59">
        <f ca="1">IF(ISNUMBER(F10-F$9),F10-F$9,"")</f>
        <v>-43.955392709472541</v>
      </c>
      <c r="G25" s="59">
        <f ca="1">IF(ISNUMBER(G10-G$9),G10-G$9,"")</f>
        <v>0.98207668225458633</v>
      </c>
      <c r="H25" s="87" t="str">
        <f ca="1">H10</f>
        <v>CV6.05, CV6.08</v>
      </c>
      <c r="I25" s="59">
        <f t="shared" ref="I25:N34" ca="1" si="2">IF(ISNUMBER(I10-I$9),I10-I$9,"")</f>
        <v>1.1435513682210967</v>
      </c>
      <c r="J25" s="59">
        <f t="shared" ca="1" si="2"/>
        <v>10.479230003925352</v>
      </c>
      <c r="K25" s="59">
        <f t="shared" ca="1" si="2"/>
        <v>24.843948428330009</v>
      </c>
      <c r="L25" s="59">
        <f t="shared" ca="1" si="2"/>
        <v>42.31284440465754</v>
      </c>
      <c r="M25" s="59">
        <f t="shared" ca="1" si="2"/>
        <v>78.814395887958085</v>
      </c>
      <c r="N25" s="59">
        <f t="shared" ca="1" si="2"/>
        <v>114.52772364719976</v>
      </c>
      <c r="O25" s="76"/>
      <c r="P25" s="59">
        <f t="shared" ref="P25:U34" ca="1" si="3">IF(ISNUMBER(P10-P$9),P10-P$9,"")</f>
        <v>-7.0331405507594695</v>
      </c>
      <c r="Q25" s="59">
        <f t="shared" ca="1" si="3"/>
        <v>-4.2467445912046173</v>
      </c>
      <c r="R25" s="59">
        <f t="shared" ca="1" si="3"/>
        <v>3.7621195752623748</v>
      </c>
      <c r="S25" s="59">
        <f t="shared" ca="1" si="3"/>
        <v>15.06462453470624</v>
      </c>
      <c r="T25" s="59">
        <f t="shared" ca="1" si="3"/>
        <v>39.737525241052026</v>
      </c>
      <c r="U25" s="59">
        <f t="shared" ca="1" si="3"/>
        <v>63.960865161155311</v>
      </c>
      <c r="V25" s="76"/>
      <c r="W25" s="59">
        <f t="shared" ref="W25:AB34" ca="1" si="4">IF(ISNUMBER(W10-W$9),W10-W$9,"")</f>
        <v>9.3106999856987045</v>
      </c>
      <c r="X25" s="59">
        <f t="shared" ca="1" si="4"/>
        <v>25.214028951227078</v>
      </c>
      <c r="Y25" s="59">
        <f t="shared" ca="1" si="4"/>
        <v>45.92562889532735</v>
      </c>
      <c r="Z25" s="59">
        <f t="shared" ca="1" si="4"/>
        <v>69.545977491715576</v>
      </c>
      <c r="AA25" s="59">
        <f t="shared" ca="1" si="4"/>
        <v>117.76638491348695</v>
      </c>
      <c r="AB25" s="59">
        <f t="shared" ca="1" si="4"/>
        <v>164.7723973576999</v>
      </c>
      <c r="AC25" s="41"/>
      <c r="AD25" s="76"/>
      <c r="AE25" s="76"/>
      <c r="AF25" s="76"/>
      <c r="AG25" s="66"/>
    </row>
    <row r="26" spans="2:33">
      <c r="B26" s="64"/>
      <c r="C26" s="72" t="s">
        <v>133</v>
      </c>
      <c r="D26" s="87" t="str">
        <f t="shared" ref="D26:E34" ca="1" si="5">D11</f>
        <v>&gt;2ST Non-Mandatory Repex Do 10% More</v>
      </c>
      <c r="E26" s="37" t="str">
        <f t="shared" ca="1" si="5"/>
        <v>N</v>
      </c>
      <c r="F26" s="59">
        <f t="shared" ref="F26:G34" ca="1" si="6">IF(ISNUMBER(F11-F$9),F11-F$9,"")</f>
        <v>-48.350738702025481</v>
      </c>
      <c r="G26" s="59">
        <f t="shared" ca="1" si="6"/>
        <v>1.0802843520577348</v>
      </c>
      <c r="H26" s="87" t="str">
        <f t="shared" ref="H26:H34" ca="1" si="7">H11</f>
        <v>CV6.05, CV6.08</v>
      </c>
      <c r="I26" s="59">
        <f t="shared" ca="1" si="2"/>
        <v>1.307366345311948</v>
      </c>
      <c r="J26" s="59">
        <f t="shared" ca="1" si="2"/>
        <v>11.629106778724633</v>
      </c>
      <c r="K26" s="59">
        <f t="shared" ca="1" si="2"/>
        <v>27.485690459874945</v>
      </c>
      <c r="L26" s="59">
        <f t="shared" ca="1" si="2"/>
        <v>46.760184120245867</v>
      </c>
      <c r="M26" s="59">
        <f t="shared" ca="1" si="2"/>
        <v>87.041327251958705</v>
      </c>
      <c r="N26" s="59">
        <f t="shared" ca="1" si="2"/>
        <v>126.47785600412067</v>
      </c>
      <c r="O26" s="76"/>
      <c r="P26" s="59">
        <f t="shared" ca="1" si="3"/>
        <v>-7.6869947694001723</v>
      </c>
      <c r="Q26" s="59">
        <f t="shared" ca="1" si="3"/>
        <v>-4.5694652786293091</v>
      </c>
      <c r="R26" s="59">
        <f t="shared" ca="1" si="3"/>
        <v>4.2956787178281388</v>
      </c>
      <c r="S26" s="59">
        <f t="shared" ca="1" si="3"/>
        <v>16.787142257356095</v>
      </c>
      <c r="T26" s="59">
        <f t="shared" ca="1" si="3"/>
        <v>44.056769533562601</v>
      </c>
      <c r="U26" s="59">
        <f t="shared" ca="1" si="3"/>
        <v>70.854311663603653</v>
      </c>
      <c r="V26" s="76"/>
      <c r="W26" s="59">
        <f t="shared" ca="1" si="4"/>
        <v>10.291229828370263</v>
      </c>
      <c r="X26" s="59">
        <f t="shared" ca="1" si="4"/>
        <v>27.837385623463661</v>
      </c>
      <c r="Y26" s="59">
        <f t="shared" ca="1" si="4"/>
        <v>50.67553897723576</v>
      </c>
      <c r="Z26" s="59">
        <f t="shared" ca="1" si="4"/>
        <v>76.716630521937986</v>
      </c>
      <c r="AA26" s="59">
        <f t="shared" ca="1" si="4"/>
        <v>129.888515186821</v>
      </c>
      <c r="AB26" s="59">
        <f t="shared" ca="1" si="4"/>
        <v>181.74699709153856</v>
      </c>
      <c r="AC26" s="41"/>
      <c r="AD26" s="76"/>
      <c r="AE26" s="76"/>
      <c r="AF26" s="76"/>
      <c r="AG26" s="66"/>
    </row>
    <row r="27" spans="2:33">
      <c r="B27" s="64"/>
      <c r="C27" s="72" t="s">
        <v>137</v>
      </c>
      <c r="D27" s="87" t="str">
        <f t="shared" ca="1" si="5"/>
        <v>&gt;2ST Non-Mandatory Repex Do 10% Less</v>
      </c>
      <c r="E27" s="37" t="str">
        <f t="shared" ca="1" si="5"/>
        <v>N</v>
      </c>
      <c r="F27" s="59">
        <f t="shared" ca="1" si="6"/>
        <v>-45.058515091808694</v>
      </c>
      <c r="G27" s="59">
        <f t="shared" ca="1" si="6"/>
        <v>0.8838690139540013</v>
      </c>
      <c r="H27" s="87" t="str">
        <f t="shared" ca="1" si="7"/>
        <v>CV6.05, CV6.08</v>
      </c>
      <c r="I27" s="59">
        <f t="shared" ca="1" si="2"/>
        <v>-2.0374654210501717</v>
      </c>
      <c r="J27" s="59">
        <f t="shared" ca="1" si="2"/>
        <v>4.9544088032994864</v>
      </c>
      <c r="K27" s="59">
        <f t="shared" ca="1" si="2"/>
        <v>17.181562493571846</v>
      </c>
      <c r="L27" s="59">
        <f t="shared" ca="1" si="2"/>
        <v>32.663746786422621</v>
      </c>
      <c r="M27" s="59">
        <f t="shared" ca="1" si="2"/>
        <v>65.416096463129634</v>
      </c>
      <c r="N27" s="59">
        <f t="shared" ca="1" si="2"/>
        <v>97.44206376792863</v>
      </c>
      <c r="O27" s="76"/>
      <c r="P27" s="59">
        <f t="shared" ca="1" si="3"/>
        <v>-9.3964881504604989</v>
      </c>
      <c r="Q27" s="59">
        <f t="shared" ca="1" si="3"/>
        <v>-8.2989683356974524</v>
      </c>
      <c r="R27" s="59">
        <f t="shared" ca="1" si="3"/>
        <v>-1.7920834798706551</v>
      </c>
      <c r="S27" s="59">
        <f t="shared" ca="1" si="3"/>
        <v>8.1403488970044009</v>
      </c>
      <c r="T27" s="59">
        <f t="shared" ca="1" si="3"/>
        <v>30.246912873889414</v>
      </c>
      <c r="U27" s="59">
        <f t="shared" ca="1" si="3"/>
        <v>51.931891123569585</v>
      </c>
      <c r="V27" s="76"/>
      <c r="W27" s="59">
        <f t="shared" ca="1" si="4"/>
        <v>5.3129683369962208</v>
      </c>
      <c r="X27" s="59">
        <f t="shared" ca="1" si="4"/>
        <v>18.215727859243771</v>
      </c>
      <c r="Y27" s="59">
        <f t="shared" ca="1" si="4"/>
        <v>36.155074919545314</v>
      </c>
      <c r="Z27" s="59">
        <f t="shared" ca="1" si="4"/>
        <v>57.17356657122798</v>
      </c>
      <c r="AA27" s="59">
        <f t="shared" ca="1" si="4"/>
        <v>100.47288659311971</v>
      </c>
      <c r="AB27" s="59">
        <f t="shared" ca="1" si="4"/>
        <v>142.66227011428987</v>
      </c>
      <c r="AC27" s="41"/>
      <c r="AD27" s="76"/>
      <c r="AE27" s="76"/>
      <c r="AF27" s="76"/>
      <c r="AG27" s="66"/>
    </row>
    <row r="28" spans="2:33">
      <c r="B28" s="64"/>
      <c r="C28" s="72" t="s">
        <v>141</v>
      </c>
      <c r="D28" s="87" t="str">
        <f t="shared" ca="1" si="5"/>
        <v>&gt;2ST Non-Mandatory Repex Extra T3; Reduced &gt;2ST</v>
      </c>
      <c r="E28" s="37" t="str">
        <f t="shared" ca="1" si="5"/>
        <v>N</v>
      </c>
      <c r="F28" s="59">
        <f t="shared" ca="1" si="6"/>
        <v>-40.802090725142421</v>
      </c>
      <c r="G28" s="59">
        <f t="shared" ca="1" si="6"/>
        <v>0.91162641904100283</v>
      </c>
      <c r="H28" s="87" t="str">
        <f t="shared" ca="1" si="7"/>
        <v>CV6.05, CV6.08</v>
      </c>
      <c r="I28" s="59">
        <f t="shared" ca="1" si="2"/>
        <v>1.0332057778539365</v>
      </c>
      <c r="J28" s="59">
        <f t="shared" ca="1" si="2"/>
        <v>9.669134081801019</v>
      </c>
      <c r="K28" s="59">
        <f t="shared" ca="1" si="2"/>
        <v>22.97167609279893</v>
      </c>
      <c r="L28" s="59">
        <f t="shared" ca="1" si="2"/>
        <v>39.153825606392274</v>
      </c>
      <c r="M28" s="59">
        <f t="shared" ca="1" si="2"/>
        <v>72.962901035778259</v>
      </c>
      <c r="N28" s="59">
        <f t="shared" ca="1" si="2"/>
        <v>106.02758923976126</v>
      </c>
      <c r="O28" s="76"/>
      <c r="P28" s="59">
        <f t="shared" ca="1" si="3"/>
        <v>-6.556922877562755</v>
      </c>
      <c r="Q28" s="59">
        <f t="shared" ca="1" si="3"/>
        <v>-4.0004578307880934</v>
      </c>
      <c r="R28" s="59">
        <f t="shared" ca="1" si="3"/>
        <v>3.4021735549808341</v>
      </c>
      <c r="S28" s="59">
        <f t="shared" ca="1" si="3"/>
        <v>13.860284348773234</v>
      </c>
      <c r="T28" s="59">
        <f t="shared" ca="1" si="3"/>
        <v>36.689249230039081</v>
      </c>
      <c r="U28" s="59">
        <f t="shared" ca="1" si="3"/>
        <v>59.088195494555748</v>
      </c>
      <c r="V28" s="76"/>
      <c r="W28" s="59">
        <f t="shared" ca="1" si="4"/>
        <v>8.6144757301468644</v>
      </c>
      <c r="X28" s="59">
        <f t="shared" ca="1" si="4"/>
        <v>23.346917322719378</v>
      </c>
      <c r="Y28" s="59">
        <f t="shared" ca="1" si="4"/>
        <v>42.541040889154374</v>
      </c>
      <c r="Z28" s="59">
        <f t="shared" ca="1" si="4"/>
        <v>64.433362346734498</v>
      </c>
      <c r="AA28" s="59">
        <f t="shared" ca="1" si="4"/>
        <v>109.12062972956301</v>
      </c>
      <c r="AB28" s="59">
        <f t="shared" ca="1" si="4"/>
        <v>152.66791046018034</v>
      </c>
      <c r="AC28" s="41"/>
      <c r="AD28" s="76"/>
      <c r="AE28" s="76"/>
      <c r="AF28" s="76"/>
      <c r="AG28" s="66"/>
    </row>
    <row r="29" spans="2:33">
      <c r="B29" s="64"/>
      <c r="C29" s="72" t="s">
        <v>145</v>
      </c>
      <c r="D29" s="87" t="str">
        <f t="shared" ca="1" si="5"/>
        <v>&gt;2ST Non-Mandatory Repex Defer</v>
      </c>
      <c r="E29" s="37" t="str">
        <f t="shared" ca="1" si="5"/>
        <v>N</v>
      </c>
      <c r="F29" s="59">
        <f t="shared" ca="1" si="6"/>
        <v>0</v>
      </c>
      <c r="G29" s="59">
        <f t="shared" ca="1" si="6"/>
        <v>0</v>
      </c>
      <c r="H29" s="87" t="str">
        <f t="shared" ca="1" si="7"/>
        <v>CV6.05, CV6.08</v>
      </c>
      <c r="I29" s="59">
        <f t="shared" ca="1" si="2"/>
        <v>-2.6872937952894063</v>
      </c>
      <c r="J29" s="59">
        <f t="shared" ca="1" si="2"/>
        <v>-4.9868465084731497</v>
      </c>
      <c r="K29" s="59">
        <f t="shared" ca="1" si="2"/>
        <v>4.1443214887734712</v>
      </c>
      <c r="L29" s="59">
        <f t="shared" ca="1" si="2"/>
        <v>20.908319910247997</v>
      </c>
      <c r="M29" s="59">
        <f t="shared" ca="1" si="2"/>
        <v>59.745909701944242</v>
      </c>
      <c r="N29" s="59">
        <f t="shared" ca="1" si="2"/>
        <v>97.759695210899736</v>
      </c>
      <c r="O29" s="76"/>
      <c r="P29" s="59">
        <f t="shared" ca="1" si="3"/>
        <v>-4.4016457423443569</v>
      </c>
      <c r="Q29" s="59">
        <f t="shared" ca="1" si="3"/>
        <v>-13.374509139232771</v>
      </c>
      <c r="R29" s="59">
        <f t="shared" ca="1" si="3"/>
        <v>-10.992656396378038</v>
      </c>
      <c r="S29" s="59">
        <f t="shared" ca="1" si="3"/>
        <v>-0.77678121377289244</v>
      </c>
      <c r="T29" s="59">
        <f t="shared" ca="1" si="3"/>
        <v>25.499901754209304</v>
      </c>
      <c r="U29" s="59">
        <f t="shared" ca="1" si="3"/>
        <v>51.312408404436155</v>
      </c>
      <c r="V29" s="76"/>
      <c r="W29" s="59">
        <f t="shared" ca="1" si="4"/>
        <v>-0.97753901959430323</v>
      </c>
      <c r="X29" s="59">
        <f t="shared" ca="1" si="4"/>
        <v>3.4141362695604585</v>
      </c>
      <c r="Y29" s="59">
        <f t="shared" ca="1" si="4"/>
        <v>19.285091323002916</v>
      </c>
      <c r="Z29" s="59">
        <f t="shared" ca="1" si="4"/>
        <v>42.581349820740343</v>
      </c>
      <c r="AA29" s="59">
        <f t="shared" ca="1" si="4"/>
        <v>93.863254716445454</v>
      </c>
      <c r="AB29" s="59">
        <f t="shared" ca="1" si="4"/>
        <v>143.86880182115078</v>
      </c>
      <c r="AC29" s="41"/>
      <c r="AD29" s="76"/>
      <c r="AE29" s="76"/>
      <c r="AF29" s="76"/>
      <c r="AG29" s="66"/>
    </row>
    <row r="30" spans="2:33">
      <c r="B30" s="64"/>
      <c r="C30" s="72" t="s">
        <v>149</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150</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151</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152</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153</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4"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4"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3.5"/>
  <cols>
    <col min="1" max="6" width="9.3828125" customWidth="1"/>
  </cols>
  <sheetData>
    <row r="1" spans="1:1" s="368" customFormat="1" ht="56.9"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topLeftCell="F15" zoomScale="90" zoomScaleNormal="90" workbookViewId="0">
      <selection activeCell="J16" sqref="J16:L16"/>
    </sheetView>
  </sheetViews>
  <sheetFormatPr defaultColWidth="9" defaultRowHeight="13.5"/>
  <cols>
    <col min="1" max="1" width="8.15234375" customWidth="1"/>
    <col min="2" max="2" width="14.3828125" customWidth="1"/>
    <col min="3" max="3" width="14.23046875" customWidth="1"/>
    <col min="4" max="6" width="16.61328125" customWidth="1"/>
    <col min="7" max="12" width="20.61328125" customWidth="1"/>
  </cols>
  <sheetData>
    <row r="1" spans="1:12" s="368" customFormat="1" ht="56.9" customHeight="1"/>
    <row r="2" spans="1:12">
      <c r="A2" s="1"/>
    </row>
    <row r="3" spans="1:12">
      <c r="A3" s="44" t="s">
        <v>156</v>
      </c>
      <c r="B3" s="45"/>
      <c r="C3" s="45"/>
    </row>
    <row r="4" spans="1:12" ht="12.75" customHeight="1">
      <c r="A4" s="375" t="s">
        <v>157</v>
      </c>
      <c r="B4" s="376"/>
      <c r="C4" s="376"/>
      <c r="D4" s="376"/>
      <c r="E4" s="376"/>
      <c r="F4" s="376"/>
      <c r="G4" s="376"/>
      <c r="H4" s="376"/>
      <c r="I4" s="376"/>
      <c r="J4" s="376"/>
      <c r="K4" s="376"/>
      <c r="L4" s="377"/>
    </row>
    <row r="5" spans="1:12" ht="12.75" customHeight="1">
      <c r="A5" s="378"/>
      <c r="B5" s="379"/>
      <c r="C5" s="379"/>
      <c r="D5" s="379"/>
      <c r="E5" s="379"/>
      <c r="F5" s="379"/>
      <c r="G5" s="379"/>
      <c r="H5" s="379"/>
      <c r="I5" s="379"/>
      <c r="J5" s="379"/>
      <c r="K5" s="379"/>
      <c r="L5" s="380"/>
    </row>
    <row r="6" spans="1:12">
      <c r="A6" s="44" t="s">
        <v>158</v>
      </c>
      <c r="B6" s="46"/>
      <c r="C6" s="46"/>
    </row>
    <row r="7" spans="1:12">
      <c r="A7" s="381" t="s">
        <v>159</v>
      </c>
      <c r="B7" s="382"/>
      <c r="C7" s="382"/>
      <c r="D7" s="382"/>
      <c r="E7" s="382"/>
      <c r="F7" s="382"/>
      <c r="G7" s="382"/>
      <c r="H7" s="382"/>
      <c r="I7" s="382"/>
      <c r="J7" s="382"/>
      <c r="K7" s="382"/>
      <c r="L7" s="383"/>
    </row>
    <row r="8" spans="1:12">
      <c r="A8" s="46"/>
      <c r="B8" s="46"/>
      <c r="C8" s="46"/>
    </row>
    <row r="9" spans="1:12">
      <c r="A9" s="44" t="s">
        <v>160</v>
      </c>
      <c r="B9" s="45"/>
      <c r="C9" s="45"/>
    </row>
    <row r="10" spans="1:12" s="38" customFormat="1" ht="23">
      <c r="A10" s="47" t="s">
        <v>115</v>
      </c>
      <c r="B10" s="48" t="s">
        <v>161</v>
      </c>
      <c r="C10" s="47" t="s">
        <v>162</v>
      </c>
      <c r="D10" s="372" t="s">
        <v>163</v>
      </c>
      <c r="E10" s="373"/>
      <c r="F10" s="374"/>
      <c r="G10" s="372" t="s">
        <v>164</v>
      </c>
      <c r="H10" s="373"/>
      <c r="I10" s="374"/>
      <c r="J10" s="372" t="s">
        <v>165</v>
      </c>
      <c r="K10" s="373"/>
      <c r="L10" s="374"/>
    </row>
    <row r="11" spans="1:12" ht="133.5" customHeight="1">
      <c r="A11" s="49">
        <v>1</v>
      </c>
      <c r="B11" s="50" t="s">
        <v>166</v>
      </c>
      <c r="C11" s="51" t="s">
        <v>125</v>
      </c>
      <c r="D11" s="369" t="s">
        <v>167</v>
      </c>
      <c r="E11" s="370"/>
      <c r="F11" s="371"/>
      <c r="G11" s="369" t="s">
        <v>168</v>
      </c>
      <c r="H11" s="370"/>
      <c r="I11" s="371"/>
      <c r="J11" s="369" t="s">
        <v>169</v>
      </c>
      <c r="K11" s="370"/>
      <c r="L11" s="371"/>
    </row>
    <row r="12" spans="1:12" ht="166.5" customHeight="1">
      <c r="A12" s="49">
        <v>2</v>
      </c>
      <c r="B12" s="50" t="s">
        <v>166</v>
      </c>
      <c r="C12" s="51" t="s">
        <v>129</v>
      </c>
      <c r="D12" s="369" t="s">
        <v>170</v>
      </c>
      <c r="E12" s="370"/>
      <c r="F12" s="371"/>
      <c r="G12" s="369" t="s">
        <v>171</v>
      </c>
      <c r="H12" s="370"/>
      <c r="I12" s="371"/>
      <c r="J12" s="369" t="s">
        <v>172</v>
      </c>
      <c r="K12" s="370"/>
      <c r="L12" s="371"/>
    </row>
    <row r="13" spans="1:12" ht="139" customHeight="1">
      <c r="A13" s="49">
        <v>3</v>
      </c>
      <c r="B13" s="50" t="s">
        <v>166</v>
      </c>
      <c r="C13" s="51" t="s">
        <v>133</v>
      </c>
      <c r="D13" s="369" t="s">
        <v>173</v>
      </c>
      <c r="E13" s="370"/>
      <c r="F13" s="371"/>
      <c r="G13" s="369" t="s">
        <v>174</v>
      </c>
      <c r="H13" s="370"/>
      <c r="I13" s="371"/>
      <c r="J13" s="369" t="s">
        <v>175</v>
      </c>
      <c r="K13" s="370"/>
      <c r="L13" s="371"/>
    </row>
    <row r="14" spans="1:12" ht="203.5" customHeight="1">
      <c r="A14" s="49">
        <v>4</v>
      </c>
      <c r="B14" s="50" t="s">
        <v>166</v>
      </c>
      <c r="C14" s="51" t="s">
        <v>137</v>
      </c>
      <c r="D14" s="369" t="s">
        <v>176</v>
      </c>
      <c r="E14" s="370"/>
      <c r="F14" s="371"/>
      <c r="G14" s="369" t="s">
        <v>177</v>
      </c>
      <c r="H14" s="370"/>
      <c r="I14" s="371"/>
      <c r="J14" s="369" t="s">
        <v>178</v>
      </c>
      <c r="K14" s="370"/>
      <c r="L14" s="371"/>
    </row>
    <row r="15" spans="1:12" ht="168.65" customHeight="1">
      <c r="A15" s="49">
        <v>5</v>
      </c>
      <c r="B15" s="50" t="s">
        <v>166</v>
      </c>
      <c r="C15" s="51" t="s">
        <v>141</v>
      </c>
      <c r="D15" s="369" t="s">
        <v>179</v>
      </c>
      <c r="E15" s="370"/>
      <c r="F15" s="371"/>
      <c r="G15" s="369" t="s">
        <v>180</v>
      </c>
      <c r="H15" s="370"/>
      <c r="I15" s="371"/>
      <c r="J15" s="369" t="s">
        <v>181</v>
      </c>
      <c r="K15" s="370"/>
      <c r="L15" s="371"/>
    </row>
    <row r="16" spans="1:12" ht="111.65" customHeight="1">
      <c r="A16" s="49">
        <v>6</v>
      </c>
      <c r="B16" s="50" t="s">
        <v>166</v>
      </c>
      <c r="C16" s="51" t="s">
        <v>145</v>
      </c>
      <c r="D16" s="369" t="s">
        <v>182</v>
      </c>
      <c r="E16" s="370"/>
      <c r="F16" s="371"/>
      <c r="G16" s="369" t="s">
        <v>183</v>
      </c>
      <c r="H16" s="370"/>
      <c r="I16" s="371"/>
      <c r="J16" s="369" t="s">
        <v>184</v>
      </c>
      <c r="K16" s="370"/>
      <c r="L16" s="371"/>
    </row>
    <row r="17" spans="1:12" ht="78.650000000000006" customHeight="1">
      <c r="A17" s="49">
        <v>7</v>
      </c>
      <c r="B17" s="50"/>
      <c r="C17" s="51"/>
      <c r="D17" s="369"/>
      <c r="E17" s="370"/>
      <c r="F17" s="371"/>
      <c r="G17" s="369"/>
      <c r="H17" s="370"/>
      <c r="I17" s="371"/>
      <c r="J17" s="369"/>
      <c r="K17" s="370"/>
      <c r="L17" s="371"/>
    </row>
    <row r="18" spans="1:12" ht="78.650000000000006" customHeight="1">
      <c r="A18" s="49">
        <v>8</v>
      </c>
      <c r="B18" s="50"/>
      <c r="C18" s="51"/>
      <c r="D18" s="369"/>
      <c r="E18" s="370"/>
      <c r="F18" s="371"/>
      <c r="G18" s="369"/>
      <c r="H18" s="370"/>
      <c r="I18" s="371"/>
      <c r="J18" s="369"/>
      <c r="K18" s="370"/>
      <c r="L18" s="371"/>
    </row>
    <row r="19" spans="1:12">
      <c r="A19" s="49">
        <v>9</v>
      </c>
      <c r="B19" s="50"/>
      <c r="C19" s="51"/>
      <c r="D19" s="369"/>
      <c r="E19" s="370"/>
      <c r="F19" s="371"/>
      <c r="G19" s="369"/>
      <c r="H19" s="370"/>
      <c r="I19" s="371"/>
      <c r="J19" s="369"/>
      <c r="K19" s="370"/>
      <c r="L19" s="371"/>
    </row>
    <row r="20" spans="1:12">
      <c r="A20" s="49">
        <v>10</v>
      </c>
      <c r="B20" s="50"/>
      <c r="C20" s="51"/>
      <c r="D20" s="369"/>
      <c r="E20" s="370"/>
      <c r="F20" s="371"/>
      <c r="G20" s="369"/>
      <c r="H20" s="370"/>
      <c r="I20" s="371"/>
      <c r="J20" s="369"/>
      <c r="K20" s="370"/>
      <c r="L20" s="371"/>
    </row>
    <row r="21" spans="1:12">
      <c r="A21" s="49">
        <v>11</v>
      </c>
      <c r="B21" s="50"/>
      <c r="C21" s="51"/>
      <c r="D21" s="369"/>
      <c r="E21" s="370"/>
      <c r="F21" s="371"/>
      <c r="G21" s="369"/>
      <c r="H21" s="370"/>
      <c r="I21" s="371"/>
      <c r="J21" s="369"/>
      <c r="K21" s="370"/>
      <c r="L21" s="371"/>
    </row>
    <row r="22" spans="1:12">
      <c r="A22" s="49">
        <v>12</v>
      </c>
      <c r="B22" s="50"/>
      <c r="C22" s="51"/>
      <c r="D22" s="369"/>
      <c r="E22" s="370"/>
      <c r="F22" s="371"/>
      <c r="G22" s="369"/>
      <c r="H22" s="370"/>
      <c r="I22" s="371"/>
      <c r="J22" s="369"/>
      <c r="K22" s="370"/>
      <c r="L22" s="371"/>
    </row>
    <row r="23" spans="1:12">
      <c r="A23" s="49">
        <v>13</v>
      </c>
      <c r="B23" s="50"/>
      <c r="C23" s="51"/>
      <c r="D23" s="369"/>
      <c r="E23" s="370"/>
      <c r="F23" s="371"/>
      <c r="G23" s="369"/>
      <c r="H23" s="370"/>
      <c r="I23" s="371"/>
      <c r="J23" s="369"/>
      <c r="K23" s="370"/>
      <c r="L23" s="371"/>
    </row>
    <row r="24" spans="1:12">
      <c r="A24" s="49">
        <v>14</v>
      </c>
      <c r="B24" s="50"/>
      <c r="C24" s="51"/>
      <c r="D24" s="369"/>
      <c r="E24" s="370"/>
      <c r="F24" s="371"/>
      <c r="G24" s="369"/>
      <c r="H24" s="370"/>
      <c r="I24" s="371"/>
      <c r="J24" s="369"/>
      <c r="K24" s="370"/>
      <c r="L24" s="371"/>
    </row>
    <row r="25" spans="1:12">
      <c r="A25" s="49">
        <v>15</v>
      </c>
      <c r="B25" s="50"/>
      <c r="C25" s="51"/>
      <c r="D25" s="369"/>
      <c r="E25" s="370"/>
      <c r="F25" s="371"/>
      <c r="G25" s="369"/>
      <c r="H25" s="370"/>
      <c r="I25" s="371"/>
      <c r="J25" s="369"/>
      <c r="K25" s="370"/>
      <c r="L25" s="371"/>
    </row>
    <row r="26" spans="1:12">
      <c r="A26" s="49">
        <v>16</v>
      </c>
      <c r="B26" s="50"/>
      <c r="C26" s="51"/>
      <c r="D26" s="369"/>
      <c r="E26" s="370"/>
      <c r="F26" s="371"/>
      <c r="G26" s="369"/>
      <c r="H26" s="370"/>
      <c r="I26" s="371"/>
      <c r="J26" s="369"/>
      <c r="K26" s="370"/>
      <c r="L26" s="371"/>
    </row>
    <row r="27" spans="1:12">
      <c r="A27" s="49">
        <v>17</v>
      </c>
      <c r="B27" s="50"/>
      <c r="C27" s="51"/>
      <c r="D27" s="369"/>
      <c r="E27" s="370"/>
      <c r="F27" s="371"/>
      <c r="G27" s="369"/>
      <c r="H27" s="370"/>
      <c r="I27" s="371"/>
      <c r="J27" s="369"/>
      <c r="K27" s="370"/>
      <c r="L27" s="371"/>
    </row>
    <row r="28" spans="1:12">
      <c r="A28" s="49">
        <v>18</v>
      </c>
      <c r="B28" s="50"/>
      <c r="C28" s="51"/>
      <c r="D28" s="369"/>
      <c r="E28" s="370"/>
      <c r="F28" s="371"/>
      <c r="G28" s="369"/>
      <c r="H28" s="370"/>
      <c r="I28" s="371"/>
      <c r="J28" s="369"/>
      <c r="K28" s="370"/>
      <c r="L28" s="371"/>
    </row>
    <row r="29" spans="1:12">
      <c r="A29" s="49">
        <v>19</v>
      </c>
      <c r="B29" s="50"/>
      <c r="C29" s="51"/>
      <c r="D29" s="369"/>
      <c r="E29" s="370"/>
      <c r="F29" s="371"/>
      <c r="G29" s="369"/>
      <c r="H29" s="370"/>
      <c r="I29" s="371"/>
      <c r="J29" s="369"/>
      <c r="K29" s="370"/>
      <c r="L29" s="371"/>
    </row>
    <row r="30" spans="1:12">
      <c r="A30" s="49">
        <v>20</v>
      </c>
      <c r="B30" s="50"/>
      <c r="C30" s="51"/>
      <c r="D30" s="369"/>
      <c r="E30" s="370"/>
      <c r="F30" s="371"/>
      <c r="G30" s="369"/>
      <c r="H30" s="370"/>
      <c r="I30" s="371"/>
      <c r="J30" s="369"/>
      <c r="K30" s="370"/>
      <c r="L30" s="371"/>
    </row>
    <row r="31" spans="1:12">
      <c r="A31" s="49">
        <v>21</v>
      </c>
      <c r="B31" s="50"/>
      <c r="C31" s="51"/>
      <c r="D31" s="369"/>
      <c r="E31" s="370"/>
      <c r="F31" s="371"/>
      <c r="G31" s="369"/>
      <c r="H31" s="370"/>
      <c r="I31" s="371"/>
      <c r="J31" s="369"/>
      <c r="K31" s="370"/>
      <c r="L31" s="371"/>
    </row>
    <row r="32" spans="1:12">
      <c r="A32" s="49">
        <v>22</v>
      </c>
      <c r="B32" s="50"/>
      <c r="C32" s="51"/>
      <c r="D32" s="369"/>
      <c r="E32" s="370"/>
      <c r="F32" s="371"/>
      <c r="G32" s="369"/>
      <c r="H32" s="370"/>
      <c r="I32" s="371"/>
      <c r="J32" s="369"/>
      <c r="K32" s="370"/>
      <c r="L32" s="371"/>
    </row>
    <row r="33" spans="1:12">
      <c r="A33" s="49">
        <v>23</v>
      </c>
      <c r="B33" s="50"/>
      <c r="C33" s="51"/>
      <c r="D33" s="369"/>
      <c r="E33" s="370"/>
      <c r="F33" s="371"/>
      <c r="G33" s="369"/>
      <c r="H33" s="370"/>
      <c r="I33" s="371"/>
      <c r="J33" s="369"/>
      <c r="K33" s="370"/>
      <c r="L33" s="371"/>
    </row>
    <row r="34" spans="1:12">
      <c r="A34" s="49">
        <v>24</v>
      </c>
      <c r="B34" s="50"/>
      <c r="C34" s="51"/>
      <c r="D34" s="369"/>
      <c r="E34" s="370"/>
      <c r="F34" s="371"/>
      <c r="G34" s="369"/>
      <c r="H34" s="370"/>
      <c r="I34" s="371"/>
      <c r="J34" s="369"/>
      <c r="K34" s="370"/>
      <c r="L34" s="371"/>
    </row>
    <row r="35" spans="1:12">
      <c r="A35" s="49">
        <v>25</v>
      </c>
      <c r="B35" s="50"/>
      <c r="C35" s="51"/>
      <c r="D35" s="369"/>
      <c r="E35" s="370"/>
      <c r="F35" s="371"/>
      <c r="G35" s="369"/>
      <c r="H35" s="370"/>
      <c r="I35" s="371"/>
      <c r="J35" s="369"/>
      <c r="K35" s="370"/>
      <c r="L35" s="371"/>
    </row>
    <row r="36" spans="1:12">
      <c r="A36" s="49">
        <v>26</v>
      </c>
      <c r="B36" s="50"/>
      <c r="C36" s="51"/>
      <c r="D36" s="369"/>
      <c r="E36" s="370"/>
      <c r="F36" s="371"/>
      <c r="G36" s="369"/>
      <c r="H36" s="370"/>
      <c r="I36" s="371"/>
      <c r="J36" s="369"/>
      <c r="K36" s="370"/>
      <c r="L36" s="371"/>
    </row>
    <row r="37" spans="1:12">
      <c r="A37" s="49">
        <v>27</v>
      </c>
      <c r="B37" s="50"/>
      <c r="C37" s="51"/>
      <c r="D37" s="369"/>
      <c r="E37" s="370"/>
      <c r="F37" s="371"/>
      <c r="G37" s="369"/>
      <c r="H37" s="370"/>
      <c r="I37" s="371"/>
      <c r="J37" s="369"/>
      <c r="K37" s="370"/>
      <c r="L37" s="371"/>
    </row>
    <row r="38" spans="1:12">
      <c r="A38" s="49">
        <v>28</v>
      </c>
      <c r="B38" s="50"/>
      <c r="C38" s="51"/>
      <c r="D38" s="369"/>
      <c r="E38" s="370"/>
      <c r="F38" s="371"/>
      <c r="G38" s="369"/>
      <c r="H38" s="370"/>
      <c r="I38" s="371"/>
      <c r="J38" s="369"/>
      <c r="K38" s="370"/>
      <c r="L38" s="371"/>
    </row>
    <row r="39" spans="1:12">
      <c r="A39" s="49">
        <v>29</v>
      </c>
      <c r="B39" s="50"/>
      <c r="C39" s="51"/>
      <c r="D39" s="369"/>
      <c r="E39" s="370"/>
      <c r="F39" s="371"/>
      <c r="G39" s="369"/>
      <c r="H39" s="370"/>
      <c r="I39" s="371"/>
      <c r="J39" s="369"/>
      <c r="K39" s="370"/>
      <c r="L39" s="371"/>
    </row>
    <row r="40" spans="1:12">
      <c r="A40" s="49">
        <v>30</v>
      </c>
      <c r="B40" s="50"/>
      <c r="C40" s="51"/>
      <c r="D40" s="369"/>
      <c r="E40" s="370"/>
      <c r="F40" s="371"/>
      <c r="G40" s="369"/>
      <c r="H40" s="370"/>
      <c r="I40" s="371"/>
      <c r="J40" s="369"/>
      <c r="K40" s="370"/>
      <c r="L40" s="371"/>
    </row>
    <row r="41" spans="1:12">
      <c r="A41" s="49">
        <v>31</v>
      </c>
      <c r="B41" s="50"/>
      <c r="C41" s="51"/>
      <c r="D41" s="369"/>
      <c r="E41" s="370"/>
      <c r="F41" s="371"/>
      <c r="G41" s="369"/>
      <c r="H41" s="370"/>
      <c r="I41" s="371"/>
      <c r="J41" s="369"/>
      <c r="K41" s="370"/>
      <c r="L41" s="371"/>
    </row>
    <row r="42" spans="1:12">
      <c r="A42" s="49">
        <v>32</v>
      </c>
      <c r="B42" s="50"/>
      <c r="C42" s="51"/>
      <c r="D42" s="369"/>
      <c r="E42" s="370"/>
      <c r="F42" s="371"/>
      <c r="G42" s="369"/>
      <c r="H42" s="370"/>
      <c r="I42" s="371"/>
      <c r="J42" s="369"/>
      <c r="K42" s="370"/>
      <c r="L42" s="371"/>
    </row>
    <row r="43" spans="1:12">
      <c r="A43" s="49">
        <v>33</v>
      </c>
      <c r="B43" s="50"/>
      <c r="C43" s="51"/>
      <c r="D43" s="369"/>
      <c r="E43" s="370"/>
      <c r="F43" s="371"/>
      <c r="G43" s="369"/>
      <c r="H43" s="370"/>
      <c r="I43" s="371"/>
      <c r="J43" s="369"/>
      <c r="K43" s="370"/>
      <c r="L43" s="371"/>
    </row>
    <row r="44" spans="1:12">
      <c r="A44" s="49">
        <v>34</v>
      </c>
      <c r="B44" s="50"/>
      <c r="C44" s="51"/>
      <c r="D44" s="369"/>
      <c r="E44" s="370"/>
      <c r="F44" s="371"/>
      <c r="G44" s="369"/>
      <c r="H44" s="370"/>
      <c r="I44" s="371"/>
      <c r="J44" s="369"/>
      <c r="K44" s="370"/>
      <c r="L44" s="371"/>
    </row>
    <row r="45" spans="1:12">
      <c r="A45" s="49">
        <v>35</v>
      </c>
      <c r="B45" s="50"/>
      <c r="C45" s="51"/>
      <c r="D45" s="369"/>
      <c r="E45" s="370"/>
      <c r="F45" s="371"/>
      <c r="G45" s="369"/>
      <c r="H45" s="370"/>
      <c r="I45" s="371"/>
      <c r="J45" s="369"/>
      <c r="K45" s="370"/>
      <c r="L45" s="371"/>
    </row>
    <row r="46" spans="1:12">
      <c r="A46" s="49">
        <v>36</v>
      </c>
      <c r="B46" s="50"/>
      <c r="C46" s="51"/>
      <c r="D46" s="369"/>
      <c r="E46" s="370"/>
      <c r="F46" s="371"/>
      <c r="G46" s="369"/>
      <c r="H46" s="370"/>
      <c r="I46" s="371"/>
      <c r="J46" s="369"/>
      <c r="K46" s="370"/>
      <c r="L46" s="371"/>
    </row>
    <row r="47" spans="1:12">
      <c r="A47" s="49">
        <v>37</v>
      </c>
      <c r="B47" s="50"/>
      <c r="C47" s="51"/>
      <c r="D47" s="369"/>
      <c r="E47" s="370"/>
      <c r="F47" s="371"/>
      <c r="G47" s="369"/>
      <c r="H47" s="370"/>
      <c r="I47" s="371"/>
      <c r="J47" s="369"/>
      <c r="K47" s="370"/>
      <c r="L47" s="371"/>
    </row>
    <row r="48" spans="1:12">
      <c r="A48" s="49">
        <v>38</v>
      </c>
      <c r="B48" s="50"/>
      <c r="C48" s="51"/>
      <c r="D48" s="369"/>
      <c r="E48" s="370"/>
      <c r="F48" s="371"/>
      <c r="G48" s="369"/>
      <c r="H48" s="370"/>
      <c r="I48" s="371"/>
      <c r="J48" s="369"/>
      <c r="K48" s="370"/>
      <c r="L48" s="371"/>
    </row>
    <row r="49" spans="1:12">
      <c r="A49" s="49">
        <v>39</v>
      </c>
      <c r="B49" s="50"/>
      <c r="C49" s="51"/>
      <c r="D49" s="369"/>
      <c r="E49" s="370"/>
      <c r="F49" s="371"/>
      <c r="G49" s="369"/>
      <c r="H49" s="370"/>
      <c r="I49" s="371"/>
      <c r="J49" s="369"/>
      <c r="K49" s="370"/>
      <c r="L49" s="371"/>
    </row>
    <row r="50" spans="1:12">
      <c r="A50" s="49">
        <v>40</v>
      </c>
      <c r="B50" s="50"/>
      <c r="C50" s="51"/>
      <c r="D50" s="369"/>
      <c r="E50" s="370"/>
      <c r="F50" s="371"/>
      <c r="G50" s="369"/>
      <c r="H50" s="370"/>
      <c r="I50" s="371"/>
      <c r="J50" s="369"/>
      <c r="K50" s="370"/>
      <c r="L50" s="371"/>
    </row>
    <row r="51" spans="1:12">
      <c r="A51" s="49">
        <v>41</v>
      </c>
      <c r="B51" s="50"/>
      <c r="C51" s="51"/>
      <c r="D51" s="369"/>
      <c r="E51" s="370"/>
      <c r="F51" s="371"/>
      <c r="G51" s="369"/>
      <c r="H51" s="370"/>
      <c r="I51" s="371"/>
      <c r="J51" s="369"/>
      <c r="K51" s="370"/>
      <c r="L51" s="371"/>
    </row>
    <row r="52" spans="1:12">
      <c r="A52" s="49">
        <v>42</v>
      </c>
      <c r="B52" s="50"/>
      <c r="C52" s="51"/>
      <c r="D52" s="369"/>
      <c r="E52" s="370"/>
      <c r="F52" s="371"/>
      <c r="G52" s="369"/>
      <c r="H52" s="370"/>
      <c r="I52" s="371"/>
      <c r="J52" s="369"/>
      <c r="K52" s="370"/>
      <c r="L52" s="371"/>
    </row>
    <row r="53" spans="1:12">
      <c r="A53" s="49">
        <v>43</v>
      </c>
      <c r="B53" s="50"/>
      <c r="C53" s="51"/>
      <c r="D53" s="369"/>
      <c r="E53" s="370"/>
      <c r="F53" s="371"/>
      <c r="G53" s="369"/>
      <c r="H53" s="370"/>
      <c r="I53" s="371"/>
      <c r="J53" s="369"/>
      <c r="K53" s="370"/>
      <c r="L53" s="371"/>
    </row>
    <row r="54" spans="1:12">
      <c r="A54" s="49">
        <v>44</v>
      </c>
      <c r="B54" s="50"/>
      <c r="C54" s="51"/>
      <c r="D54" s="369"/>
      <c r="E54" s="370"/>
      <c r="F54" s="371"/>
      <c r="G54" s="369"/>
      <c r="H54" s="370"/>
      <c r="I54" s="371"/>
      <c r="J54" s="369"/>
      <c r="K54" s="370"/>
      <c r="L54" s="371"/>
    </row>
    <row r="55" spans="1:12">
      <c r="A55" s="49">
        <v>45</v>
      </c>
      <c r="B55" s="50"/>
      <c r="C55" s="51"/>
      <c r="D55" s="369"/>
      <c r="E55" s="370"/>
      <c r="F55" s="371"/>
      <c r="G55" s="369"/>
      <c r="H55" s="370"/>
      <c r="I55" s="371"/>
      <c r="J55" s="369"/>
      <c r="K55" s="370"/>
      <c r="L55" s="371"/>
    </row>
    <row r="99" spans="1:1">
      <c r="A99" s="52"/>
    </row>
    <row r="100" spans="1:1">
      <c r="A100" s="24"/>
    </row>
    <row r="101" spans="1:1">
      <c r="A101" s="24"/>
    </row>
  </sheetData>
  <mergeCells count="141">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D54:F54"/>
    <mergeCell ref="G54:I54"/>
    <mergeCell ref="D55:F55"/>
    <mergeCell ref="G55:I55"/>
    <mergeCell ref="D51:F51"/>
    <mergeCell ref="G51:I51"/>
    <mergeCell ref="D52:F52"/>
    <mergeCell ref="G52:I52"/>
    <mergeCell ref="D53:F53"/>
    <mergeCell ref="G53:I53"/>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0" sqref="B10"/>
    </sheetView>
  </sheetViews>
  <sheetFormatPr defaultColWidth="8.84375" defaultRowHeight="13.5"/>
  <cols>
    <col min="1" max="1" width="43" style="161" customWidth="1"/>
    <col min="2" max="2" width="16.23046875" style="160" customWidth="1"/>
    <col min="3" max="3" width="18.4609375" style="161" customWidth="1"/>
    <col min="4" max="4" width="15.84375" style="161" customWidth="1"/>
    <col min="5" max="5" width="31.61328125" style="161" customWidth="1"/>
    <col min="6" max="6" width="18.4609375" style="161" customWidth="1"/>
    <col min="7" max="7" width="25" style="161" customWidth="1"/>
    <col min="8" max="8" width="26.765625" style="161" customWidth="1"/>
    <col min="9" max="9" width="11" style="161" customWidth="1"/>
    <col min="10" max="10" width="14" style="161" customWidth="1"/>
    <col min="11" max="11" width="15" style="161" bestFit="1" customWidth="1"/>
    <col min="12" max="12" width="13.84375" style="161" customWidth="1"/>
    <col min="13" max="13" width="12.61328125" style="161" customWidth="1"/>
    <col min="14" max="30" width="10.61328125" style="161" customWidth="1"/>
    <col min="31" max="57" width="9.23046875" style="161" customWidth="1"/>
    <col min="58" max="72" width="6.4609375" style="161" bestFit="1" customWidth="1"/>
    <col min="73" max="74" width="8.84375" style="161"/>
    <col min="75" max="75" width="8.84375" style="162"/>
    <col min="76" max="16384" width="8.84375" style="161"/>
  </cols>
  <sheetData>
    <row r="1" spans="1:53" s="185" customFormat="1">
      <c r="A1" s="185" t="s">
        <v>13</v>
      </c>
    </row>
    <row r="2" spans="1:53" s="185" customFormat="1"/>
    <row r="3" spans="1:53" s="185" customFormat="1"/>
    <row r="5" spans="1:53">
      <c r="B5" s="161"/>
    </row>
    <row r="6" spans="1:53" s="160" customFormat="1" ht="17.5" customHeight="1">
      <c r="A6" s="404" t="s">
        <v>185</v>
      </c>
      <c r="B6" s="186" t="s">
        <v>186</v>
      </c>
      <c r="C6" s="405" t="s">
        <v>187</v>
      </c>
      <c r="D6" s="403" t="s">
        <v>188</v>
      </c>
      <c r="E6" s="404" t="s">
        <v>189</v>
      </c>
      <c r="F6" s="404"/>
      <c r="G6" s="404"/>
      <c r="H6" s="404" t="s">
        <v>190</v>
      </c>
      <c r="I6" s="404"/>
      <c r="J6" s="404"/>
      <c r="K6" s="188"/>
    </row>
    <row r="7" spans="1:53" s="113" customFormat="1" ht="16.5" customHeight="1">
      <c r="A7" s="404"/>
      <c r="B7" s="187" t="s">
        <v>191</v>
      </c>
      <c r="C7" s="405"/>
      <c r="D7" s="403"/>
      <c r="E7" s="404"/>
      <c r="F7" s="404"/>
      <c r="G7" s="404"/>
      <c r="H7" s="404"/>
      <c r="I7" s="404"/>
      <c r="J7" s="404"/>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192</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193</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194</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195</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49999999999999" customHeight="1">
      <c r="A13" s="197" t="s">
        <v>196</v>
      </c>
      <c r="B13" s="114">
        <v>3.5000000000000003E-2</v>
      </c>
      <c r="C13" s="163">
        <v>3.5000000000000003E-2</v>
      </c>
      <c r="D13" s="163" t="s">
        <v>197</v>
      </c>
      <c r="E13" s="398" t="s">
        <v>198</v>
      </c>
      <c r="F13" s="398"/>
      <c r="G13" s="398"/>
      <c r="H13" s="385" t="s">
        <v>199</v>
      </c>
      <c r="I13" s="386"/>
      <c r="J13" s="387"/>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49999999999999" customHeight="1">
      <c r="A14" s="197" t="s">
        <v>200</v>
      </c>
      <c r="B14" s="114">
        <v>0.03</v>
      </c>
      <c r="C14" s="163">
        <v>0.03</v>
      </c>
      <c r="D14" s="163" t="s">
        <v>197</v>
      </c>
      <c r="E14" s="398" t="s">
        <v>198</v>
      </c>
      <c r="F14" s="398"/>
      <c r="G14" s="398"/>
      <c r="H14" s="385" t="s">
        <v>199</v>
      </c>
      <c r="I14" s="386"/>
      <c r="J14" s="387"/>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49999999999999" customHeight="1">
      <c r="A15" s="197" t="s">
        <v>201</v>
      </c>
      <c r="B15" s="114">
        <v>1.4999999999999999E-2</v>
      </c>
      <c r="C15" s="163">
        <v>1.4999999999999999E-2</v>
      </c>
      <c r="D15" s="163" t="s">
        <v>197</v>
      </c>
      <c r="E15" s="398" t="s">
        <v>198</v>
      </c>
      <c r="F15" s="398"/>
      <c r="G15" s="398"/>
      <c r="H15" s="385" t="s">
        <v>199</v>
      </c>
      <c r="I15" s="386"/>
      <c r="J15" s="387"/>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49999999999999" customHeight="1">
      <c r="A16" s="197" t="s">
        <v>202</v>
      </c>
      <c r="B16" s="114">
        <v>1.286E-2</v>
      </c>
      <c r="C16" s="163">
        <v>1.286E-2</v>
      </c>
      <c r="D16" s="163" t="s">
        <v>197</v>
      </c>
      <c r="E16" s="398" t="s">
        <v>198</v>
      </c>
      <c r="F16" s="398"/>
      <c r="G16" s="398"/>
      <c r="H16" s="385" t="s">
        <v>199</v>
      </c>
      <c r="I16" s="386"/>
      <c r="J16" s="387"/>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49999999999999" customHeight="1">
      <c r="A17" s="197"/>
      <c r="B17" s="299"/>
      <c r="C17" s="163"/>
      <c r="D17" s="163"/>
      <c r="E17" s="384"/>
      <c r="F17" s="384"/>
      <c r="G17" s="384"/>
      <c r="H17" s="385"/>
      <c r="I17" s="386"/>
      <c r="J17" s="387"/>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49999999999999" customHeight="1">
      <c r="A18" s="197"/>
      <c r="B18" s="300"/>
      <c r="C18" s="293"/>
      <c r="D18" s="163"/>
      <c r="E18" s="226"/>
      <c r="F18" s="228"/>
      <c r="G18" s="166"/>
      <c r="H18" s="223" t="s">
        <v>203</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49999999999999" customHeight="1">
      <c r="A19" s="197"/>
      <c r="B19" s="300"/>
      <c r="C19" s="293"/>
      <c r="D19" s="163"/>
      <c r="E19" s="226"/>
      <c r="F19" s="228"/>
      <c r="G19" s="166"/>
      <c r="H19" s="223" t="s">
        <v>203</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5" customHeight="1">
      <c r="A20" s="197" t="s">
        <v>204</v>
      </c>
      <c r="B20" s="116">
        <f>C20*_xlfn.XLOOKUP($D20,$B$32:$AD$32,$B$33:$AD$33,,0)</f>
        <v>2.2401506466810659</v>
      </c>
      <c r="C20" s="163">
        <v>1.9512195121951219</v>
      </c>
      <c r="D20" s="163" t="s">
        <v>205</v>
      </c>
      <c r="E20" s="393" t="s">
        <v>206</v>
      </c>
      <c r="F20" s="394"/>
      <c r="G20" s="167" t="s">
        <v>207</v>
      </c>
      <c r="H20" s="385" t="s">
        <v>208</v>
      </c>
      <c r="I20" s="386"/>
      <c r="J20" s="387"/>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209</v>
      </c>
      <c r="B21" s="116">
        <f>C21*_xlfn.XLOOKUP($D21,$B$32:$AD$32,$B$33:$AD$33,,0)</f>
        <v>1.5067243337405847E-2</v>
      </c>
      <c r="C21" s="163">
        <v>1.3123893805309735E-2</v>
      </c>
      <c r="D21" s="163" t="s">
        <v>205</v>
      </c>
      <c r="E21" s="393" t="s">
        <v>210</v>
      </c>
      <c r="F21" s="394"/>
      <c r="G21" s="167" t="s">
        <v>211</v>
      </c>
      <c r="H21" s="395" t="s">
        <v>212</v>
      </c>
      <c r="I21" s="396"/>
      <c r="J21" s="397"/>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49999999999999" customHeight="1">
      <c r="A22" s="197" t="s">
        <v>213</v>
      </c>
      <c r="B22" s="115">
        <v>10</v>
      </c>
      <c r="C22" s="163">
        <v>10</v>
      </c>
      <c r="D22" s="163" t="s">
        <v>214</v>
      </c>
      <c r="E22" s="281" t="s">
        <v>215</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216</v>
      </c>
      <c r="B23" s="132">
        <v>28</v>
      </c>
      <c r="C23" s="163">
        <v>28</v>
      </c>
      <c r="D23" s="163">
        <v>2014</v>
      </c>
      <c r="E23" s="164" t="s">
        <v>217</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218</v>
      </c>
      <c r="B24" s="120">
        <v>6.5600000000000001E-4</v>
      </c>
      <c r="C24" s="163"/>
      <c r="D24" s="163"/>
      <c r="E24" s="280" t="s">
        <v>219</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220</v>
      </c>
      <c r="B25" s="131">
        <v>90909.1</v>
      </c>
      <c r="C25" s="163"/>
      <c r="D25" s="163"/>
      <c r="E25" s="280" t="s">
        <v>219</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221</v>
      </c>
      <c r="B26" s="116">
        <v>4.32</v>
      </c>
      <c r="C26" s="163"/>
      <c r="D26" s="163"/>
      <c r="E26" s="280" t="s">
        <v>219</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49999999999999" customHeight="1">
      <c r="A27" s="197" t="s">
        <v>222</v>
      </c>
      <c r="B27" s="278">
        <f>C27*Y31</f>
        <v>6.8298167477239984</v>
      </c>
      <c r="C27" s="163">
        <v>6.01</v>
      </c>
      <c r="D27" s="163" t="s">
        <v>223</v>
      </c>
      <c r="E27" s="166" t="s">
        <v>224</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49999999999999"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225</v>
      </c>
      <c r="B29" s="170" t="s">
        <v>226</v>
      </c>
      <c r="C29" s="206" t="s">
        <v>227</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228</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7">
      <c r="A31" s="174" t="s">
        <v>229</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230</v>
      </c>
      <c r="B32" s="176" t="s">
        <v>231</v>
      </c>
      <c r="C32" s="176" t="s">
        <v>232</v>
      </c>
      <c r="D32" s="176" t="s">
        <v>233</v>
      </c>
      <c r="E32" s="176" t="s">
        <v>234</v>
      </c>
      <c r="F32" s="176" t="s">
        <v>235</v>
      </c>
      <c r="G32" s="176" t="s">
        <v>236</v>
      </c>
      <c r="H32" s="176" t="s">
        <v>237</v>
      </c>
      <c r="I32" s="176" t="s">
        <v>238</v>
      </c>
      <c r="J32" s="176" t="s">
        <v>239</v>
      </c>
      <c r="K32" s="176" t="s">
        <v>240</v>
      </c>
      <c r="L32" s="176" t="s">
        <v>241</v>
      </c>
      <c r="M32" s="176" t="s">
        <v>242</v>
      </c>
      <c r="N32" s="176" t="s">
        <v>243</v>
      </c>
      <c r="O32" s="176" t="s">
        <v>244</v>
      </c>
      <c r="P32" s="176" t="s">
        <v>245</v>
      </c>
      <c r="Q32" s="176" t="s">
        <v>246</v>
      </c>
      <c r="R32" s="176" t="s">
        <v>247</v>
      </c>
      <c r="S32" s="176" t="s">
        <v>248</v>
      </c>
      <c r="T32" s="176" t="s">
        <v>249</v>
      </c>
      <c r="U32" s="176" t="s">
        <v>250</v>
      </c>
      <c r="V32" s="176" t="s">
        <v>251</v>
      </c>
      <c r="W32" s="176" t="s">
        <v>214</v>
      </c>
      <c r="X32" s="176" t="s">
        <v>205</v>
      </c>
      <c r="Y32" s="176" t="s">
        <v>252</v>
      </c>
      <c r="Z32" s="176" t="s">
        <v>197</v>
      </c>
      <c r="AA32" s="176" t="s">
        <v>253</v>
      </c>
      <c r="AB32" s="176" t="s">
        <v>254</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255</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49999999999999"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256</v>
      </c>
      <c r="B38" s="390" t="s">
        <v>257</v>
      </c>
      <c r="C38" s="390"/>
      <c r="D38" s="214" t="s">
        <v>258</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259</v>
      </c>
      <c r="B39" s="391" t="s">
        <v>260</v>
      </c>
      <c r="C39" s="392"/>
      <c r="D39" s="177" t="s">
        <v>197</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c r="A40" s="217" t="s">
        <v>261</v>
      </c>
      <c r="B40" s="401" t="s">
        <v>262</v>
      </c>
      <c r="C40" s="401"/>
      <c r="D40" s="177" t="s">
        <v>197</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5" customHeight="1">
      <c r="A41" s="219" t="s">
        <v>263</v>
      </c>
      <c r="B41" s="402" t="s">
        <v>264</v>
      </c>
      <c r="C41" s="402"/>
      <c r="D41" s="177" t="s">
        <v>252</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7">
      <c r="A42" s="222" t="s">
        <v>265</v>
      </c>
      <c r="B42" s="388" t="s">
        <v>266</v>
      </c>
      <c r="C42" s="389"/>
      <c r="D42" s="180" t="s">
        <v>197</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267</v>
      </c>
      <c r="B43" s="402" t="s">
        <v>268</v>
      </c>
      <c r="C43" s="402"/>
      <c r="D43" s="177" t="s">
        <v>252</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269</v>
      </c>
      <c r="B44" s="388" t="s">
        <v>266</v>
      </c>
      <c r="C44" s="389"/>
      <c r="D44" s="180" t="s">
        <v>197</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270</v>
      </c>
      <c r="B45" s="402" t="s">
        <v>271</v>
      </c>
      <c r="C45" s="402"/>
      <c r="D45" s="177" t="s">
        <v>252</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272</v>
      </c>
      <c r="B46" s="388" t="s">
        <v>266</v>
      </c>
      <c r="C46" s="389"/>
      <c r="D46" s="180" t="s">
        <v>197</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273</v>
      </c>
      <c r="B47" s="399" t="s">
        <v>274</v>
      </c>
      <c r="C47" s="400"/>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275</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276</v>
      </c>
      <c r="B50" s="117" t="s">
        <v>277</v>
      </c>
      <c r="C50" s="117"/>
      <c r="D50" s="117"/>
      <c r="E50" s="117"/>
      <c r="F50" s="184"/>
      <c r="G50" s="161" t="s">
        <v>278</v>
      </c>
      <c r="L50" s="161" t="s">
        <v>279</v>
      </c>
      <c r="Q50" s="161" t="s">
        <v>280</v>
      </c>
      <c r="V50" s="161" t="s">
        <v>281</v>
      </c>
    </row>
    <row r="51" spans="1:74">
      <c r="A51" s="301" t="s">
        <v>282</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283</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4" thickBot="1"/>
    <row r="54" spans="1:74" ht="14.5">
      <c r="A54" s="146" t="s">
        <v>284</v>
      </c>
      <c r="B54" s="25"/>
      <c r="C54" s="264" t="s">
        <v>285</v>
      </c>
      <c r="D54" s="25"/>
      <c r="E54" s="265" t="s">
        <v>286</v>
      </c>
    </row>
    <row r="55" spans="1:74">
      <c r="A55" s="147" t="s">
        <v>287</v>
      </c>
      <c r="B55"/>
      <c r="C55" s="148" t="s">
        <v>288</v>
      </c>
      <c r="D55"/>
      <c r="E55" s="128" t="s">
        <v>289</v>
      </c>
    </row>
    <row r="56" spans="1:74">
      <c r="A56" s="147" t="s">
        <v>290</v>
      </c>
      <c r="B56"/>
      <c r="C56" s="148" t="s">
        <v>291</v>
      </c>
      <c r="D56"/>
      <c r="E56" s="128" t="s">
        <v>292</v>
      </c>
    </row>
    <row r="57" spans="1:74">
      <c r="A57" s="147" t="s">
        <v>293</v>
      </c>
      <c r="B57"/>
      <c r="C57" s="148" t="s">
        <v>294</v>
      </c>
      <c r="D57"/>
      <c r="E57" s="128" t="s">
        <v>295</v>
      </c>
    </row>
    <row r="58" spans="1:74">
      <c r="A58" s="147" t="s">
        <v>296</v>
      </c>
      <c r="B58"/>
      <c r="C58" s="148" t="s">
        <v>297</v>
      </c>
      <c r="D58"/>
      <c r="E58" s="128" t="s">
        <v>298</v>
      </c>
    </row>
    <row r="59" spans="1:74">
      <c r="A59" s="147" t="s">
        <v>299</v>
      </c>
      <c r="B59"/>
      <c r="C59" s="148" t="s">
        <v>300</v>
      </c>
      <c r="D59"/>
      <c r="E59" s="128"/>
    </row>
    <row r="60" spans="1:74">
      <c r="A60" s="147" t="s">
        <v>301</v>
      </c>
      <c r="B60"/>
      <c r="C60" s="148" t="s">
        <v>302</v>
      </c>
      <c r="D60"/>
      <c r="E60" s="128"/>
    </row>
    <row r="61" spans="1:74">
      <c r="A61" s="147" t="s">
        <v>303</v>
      </c>
      <c r="B61"/>
      <c r="C61" s="148" t="s">
        <v>304</v>
      </c>
      <c r="D61"/>
      <c r="E61" s="128"/>
    </row>
    <row r="62" spans="1:74">
      <c r="A62" s="147" t="s">
        <v>305</v>
      </c>
      <c r="B62"/>
      <c r="D62"/>
      <c r="E62" s="128"/>
    </row>
    <row r="63" spans="1:74">
      <c r="A63" s="147" t="s">
        <v>306</v>
      </c>
      <c r="B63"/>
      <c r="C63" s="4" t="s">
        <v>307</v>
      </c>
      <c r="D63"/>
      <c r="E63" s="128"/>
    </row>
    <row r="64" spans="1:74">
      <c r="A64" s="147" t="s">
        <v>308</v>
      </c>
      <c r="B64"/>
      <c r="C64" s="148" t="s">
        <v>309</v>
      </c>
      <c r="D64"/>
      <c r="E64" s="128"/>
    </row>
    <row r="65" spans="1:5">
      <c r="A65" s="147" t="s">
        <v>310</v>
      </c>
      <c r="B65"/>
      <c r="C65" s="148" t="s">
        <v>311</v>
      </c>
      <c r="D65"/>
      <c r="E65" s="128"/>
    </row>
    <row r="66" spans="1:5">
      <c r="A66" s="147" t="s">
        <v>312</v>
      </c>
      <c r="B66"/>
      <c r="C66"/>
      <c r="D66"/>
      <c r="E66" s="128"/>
    </row>
    <row r="67" spans="1:5">
      <c r="A67" s="147" t="s">
        <v>313</v>
      </c>
      <c r="B67"/>
      <c r="C67"/>
      <c r="D67"/>
      <c r="E67" s="128"/>
    </row>
    <row r="68" spans="1:5">
      <c r="A68" s="147" t="s">
        <v>314</v>
      </c>
      <c r="B68"/>
      <c r="C68"/>
      <c r="D68"/>
      <c r="E68" s="128"/>
    </row>
    <row r="69" spans="1:5">
      <c r="A69" s="147" t="s">
        <v>315</v>
      </c>
      <c r="B69"/>
      <c r="C69"/>
      <c r="D69"/>
      <c r="E69" s="128"/>
    </row>
    <row r="70" spans="1:5">
      <c r="A70" s="147" t="s">
        <v>316</v>
      </c>
      <c r="B70"/>
      <c r="C70"/>
      <c r="D70"/>
      <c r="E70" s="128"/>
    </row>
    <row r="71" spans="1:5">
      <c r="A71" s="147" t="s">
        <v>317</v>
      </c>
      <c r="B71"/>
      <c r="C71"/>
      <c r="D71"/>
      <c r="E71" s="128"/>
    </row>
    <row r="72" spans="1:5">
      <c r="A72" s="147" t="s">
        <v>318</v>
      </c>
      <c r="B72"/>
      <c r="C72"/>
      <c r="D72"/>
      <c r="E72" s="128"/>
    </row>
    <row r="73" spans="1:5">
      <c r="A73" s="147" t="s">
        <v>319</v>
      </c>
      <c r="B73"/>
      <c r="C73"/>
      <c r="D73"/>
      <c r="E73" s="128"/>
    </row>
    <row r="74" spans="1:5">
      <c r="A74" s="147" t="s">
        <v>320</v>
      </c>
      <c r="B74"/>
      <c r="C74"/>
      <c r="D74"/>
      <c r="E74" s="128"/>
    </row>
    <row r="75" spans="1:5">
      <c r="A75" s="147" t="s">
        <v>321</v>
      </c>
      <c r="B75"/>
      <c r="C75"/>
      <c r="D75"/>
      <c r="E75" s="128"/>
    </row>
    <row r="76" spans="1:5">
      <c r="A76" s="147" t="s">
        <v>322</v>
      </c>
      <c r="B76"/>
      <c r="C76"/>
      <c r="D76"/>
      <c r="E76" s="128"/>
    </row>
    <row r="77" spans="1:5">
      <c r="A77" s="147" t="s">
        <v>323</v>
      </c>
      <c r="B77"/>
      <c r="C77"/>
      <c r="D77"/>
      <c r="E77" s="128"/>
    </row>
    <row r="78" spans="1:5" ht="14" thickBot="1">
      <c r="A78" s="149" t="s">
        <v>324</v>
      </c>
      <c r="B78" s="7"/>
      <c r="C78" s="7"/>
      <c r="D78" s="7"/>
      <c r="E78" s="126"/>
    </row>
  </sheetData>
  <mergeCells count="29">
    <mergeCell ref="D6:D7"/>
    <mergeCell ref="E6:G7"/>
    <mergeCell ref="H6:J7"/>
    <mergeCell ref="E13:G13"/>
    <mergeCell ref="A6:A7"/>
    <mergeCell ref="C6:C7"/>
    <mergeCell ref="H13:J13"/>
    <mergeCell ref="B47:C47"/>
    <mergeCell ref="B46:C46"/>
    <mergeCell ref="B40:C40"/>
    <mergeCell ref="B41:C41"/>
    <mergeCell ref="B43:C43"/>
    <mergeCell ref="B44:C44"/>
    <mergeCell ref="B45:C45"/>
    <mergeCell ref="E14:G14"/>
    <mergeCell ref="H14:J14"/>
    <mergeCell ref="E15:G15"/>
    <mergeCell ref="H15:J15"/>
    <mergeCell ref="E16:G16"/>
    <mergeCell ref="H16:J16"/>
    <mergeCell ref="E17:G17"/>
    <mergeCell ref="H17:J17"/>
    <mergeCell ref="B42:C42"/>
    <mergeCell ref="B38:C38"/>
    <mergeCell ref="B39:C39"/>
    <mergeCell ref="E20:F20"/>
    <mergeCell ref="H20:J20"/>
    <mergeCell ref="E21:F21"/>
    <mergeCell ref="H21:J21"/>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zoomScale="80" zoomScaleNormal="80" workbookViewId="0">
      <selection activeCell="A4" sqref="A4"/>
    </sheetView>
  </sheetViews>
  <sheetFormatPr defaultRowHeight="13.5"/>
  <cols>
    <col min="1" max="1" width="39" customWidth="1"/>
    <col min="2" max="2" width="56.15234375" bestFit="1" customWidth="1"/>
    <col min="3" max="3" width="14.4609375" bestFit="1" customWidth="1"/>
    <col min="4" max="4" width="47.84375" customWidth="1"/>
    <col min="5" max="7" width="12.61328125" customWidth="1"/>
  </cols>
  <sheetData>
    <row r="1" spans="1:7" s="368" customFormat="1" ht="56.9" customHeight="1"/>
    <row r="2" spans="1:7">
      <c r="A2" s="1"/>
    </row>
    <row r="3" spans="1:7">
      <c r="A3" s="409" t="s">
        <v>325</v>
      </c>
      <c r="B3" s="409"/>
      <c r="C3" s="409"/>
      <c r="D3" s="409"/>
      <c r="E3" s="409"/>
      <c r="F3" s="409"/>
      <c r="G3" s="409"/>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326</v>
      </c>
      <c r="B8" s="5" t="s">
        <v>327</v>
      </c>
      <c r="C8" s="5" t="s">
        <v>328</v>
      </c>
      <c r="D8" s="5" t="s">
        <v>329</v>
      </c>
      <c r="E8" s="410" t="s">
        <v>330</v>
      </c>
      <c r="F8" s="410"/>
      <c r="G8" s="410"/>
    </row>
    <row r="9" spans="1:7" ht="216">
      <c r="A9" s="60" t="s">
        <v>331</v>
      </c>
      <c r="B9" s="60" t="s">
        <v>332</v>
      </c>
      <c r="C9" s="329" t="s">
        <v>333</v>
      </c>
      <c r="D9" s="60" t="s">
        <v>334</v>
      </c>
      <c r="E9" s="406" t="s">
        <v>335</v>
      </c>
      <c r="F9" s="407"/>
      <c r="G9" s="408"/>
    </row>
    <row r="10" spans="1:7" ht="175.5">
      <c r="A10" s="60" t="s">
        <v>336</v>
      </c>
      <c r="B10" s="60" t="s">
        <v>332</v>
      </c>
      <c r="C10" s="329" t="s">
        <v>333</v>
      </c>
      <c r="D10" s="60" t="s">
        <v>337</v>
      </c>
      <c r="E10" s="406" t="s">
        <v>338</v>
      </c>
      <c r="F10" s="407"/>
      <c r="G10" s="408"/>
    </row>
    <row r="11" spans="1:7" ht="40.5">
      <c r="A11" s="60" t="s">
        <v>339</v>
      </c>
      <c r="B11" s="330" t="s">
        <v>340</v>
      </c>
      <c r="C11" s="329" t="s">
        <v>341</v>
      </c>
      <c r="D11" s="60" t="s">
        <v>342</v>
      </c>
      <c r="E11" s="406" t="s">
        <v>343</v>
      </c>
      <c r="F11" s="407"/>
      <c r="G11" s="408"/>
    </row>
    <row r="12" spans="1:7">
      <c r="A12" s="60"/>
      <c r="B12" s="60"/>
      <c r="C12" s="60"/>
      <c r="D12" s="60"/>
      <c r="E12" s="406"/>
      <c r="F12" s="407"/>
      <c r="G12" s="408"/>
    </row>
    <row r="13" spans="1:7">
      <c r="A13" s="60"/>
      <c r="B13" s="60"/>
      <c r="C13" s="60"/>
      <c r="D13" s="60"/>
      <c r="E13" s="406"/>
      <c r="F13" s="407"/>
      <c r="G13" s="408"/>
    </row>
    <row r="14" spans="1:7">
      <c r="A14" s="60"/>
      <c r="B14" s="60"/>
      <c r="C14" s="60"/>
      <c r="D14" s="60"/>
      <c r="E14" s="406"/>
      <c r="F14" s="407"/>
      <c r="G14" s="408"/>
    </row>
    <row r="15" spans="1:7">
      <c r="A15" s="60"/>
      <c r="B15" s="60"/>
      <c r="C15" s="60"/>
      <c r="D15" s="60"/>
      <c r="E15" s="406"/>
      <c r="F15" s="407"/>
      <c r="G15" s="408"/>
    </row>
    <row r="16" spans="1:7">
      <c r="A16" s="60"/>
      <c r="B16" s="60"/>
      <c r="C16" s="60"/>
      <c r="D16" s="60"/>
      <c r="E16" s="406"/>
      <c r="F16" s="407"/>
      <c r="G16" s="408"/>
    </row>
    <row r="17" spans="1:7">
      <c r="A17" s="60"/>
      <c r="B17" s="60"/>
      <c r="C17" s="60"/>
      <c r="D17" s="60"/>
      <c r="E17" s="406"/>
      <c r="F17" s="407"/>
      <c r="G17" s="408"/>
    </row>
    <row r="18" spans="1:7">
      <c r="A18" s="60"/>
      <c r="B18" s="60"/>
      <c r="C18" s="60"/>
      <c r="D18" s="60"/>
      <c r="E18" s="406"/>
      <c r="F18" s="407"/>
      <c r="G18" s="408"/>
    </row>
    <row r="19" spans="1:7">
      <c r="A19" s="60"/>
      <c r="B19" s="60"/>
      <c r="C19" s="60"/>
      <c r="D19" s="60"/>
      <c r="E19" s="406"/>
      <c r="F19" s="407"/>
      <c r="G19" s="408"/>
    </row>
    <row r="20" spans="1:7">
      <c r="A20" s="60"/>
      <c r="B20" s="60"/>
      <c r="C20" s="60"/>
      <c r="D20" s="60"/>
      <c r="E20" s="406"/>
      <c r="F20" s="407"/>
      <c r="G20" s="408"/>
    </row>
    <row r="21" spans="1:7">
      <c r="A21" s="60"/>
      <c r="B21" s="60"/>
      <c r="C21" s="60"/>
      <c r="D21" s="60"/>
      <c r="E21" s="406"/>
      <c r="F21" s="407"/>
      <c r="G21" s="408"/>
    </row>
    <row r="22" spans="1:7">
      <c r="A22" s="60"/>
      <c r="B22" s="60"/>
      <c r="C22" s="60"/>
      <c r="D22" s="60"/>
      <c r="E22" s="406"/>
      <c r="F22" s="407"/>
      <c r="G22" s="408"/>
    </row>
    <row r="23" spans="1:7">
      <c r="A23" s="60"/>
      <c r="B23" s="60"/>
      <c r="C23" s="60"/>
      <c r="D23" s="60"/>
      <c r="E23" s="406"/>
      <c r="F23" s="407"/>
      <c r="G23" s="408"/>
    </row>
    <row r="24" spans="1:7">
      <c r="A24" s="60"/>
      <c r="B24" s="60"/>
      <c r="C24" s="60"/>
      <c r="D24" s="60"/>
      <c r="E24" s="406"/>
      <c r="F24" s="407"/>
      <c r="G24" s="408"/>
    </row>
    <row r="25" spans="1:7">
      <c r="A25" s="60"/>
      <c r="B25" s="60"/>
      <c r="C25" s="60"/>
      <c r="D25" s="60"/>
      <c r="E25" s="406"/>
      <c r="F25" s="407"/>
      <c r="G25" s="408"/>
    </row>
    <row r="26" spans="1:7">
      <c r="A26" s="60"/>
      <c r="B26" s="60"/>
      <c r="C26" s="60"/>
      <c r="D26" s="60"/>
      <c r="E26" s="406"/>
      <c r="F26" s="407"/>
      <c r="G26" s="408"/>
    </row>
    <row r="27" spans="1:7">
      <c r="A27" s="60"/>
      <c r="B27" s="60"/>
      <c r="C27" s="60"/>
      <c r="D27" s="60"/>
      <c r="E27" s="406"/>
      <c r="F27" s="407"/>
      <c r="G27" s="408"/>
    </row>
    <row r="28" spans="1:7">
      <c r="A28" s="60"/>
      <c r="B28" s="60"/>
      <c r="C28" s="60"/>
      <c r="D28" s="60"/>
      <c r="E28" s="406"/>
      <c r="F28" s="407"/>
      <c r="G28" s="408"/>
    </row>
    <row r="29" spans="1:7">
      <c r="A29" s="60"/>
      <c r="B29" s="60"/>
      <c r="C29" s="60"/>
      <c r="D29" s="60"/>
      <c r="E29" s="406"/>
      <c r="F29" s="407"/>
      <c r="G29" s="408"/>
    </row>
    <row r="30" spans="1:7">
      <c r="A30" s="60"/>
      <c r="B30" s="60"/>
      <c r="C30" s="60"/>
      <c r="D30" s="60"/>
      <c r="E30" s="406"/>
      <c r="F30" s="407"/>
      <c r="G30" s="408"/>
    </row>
    <row r="31" spans="1:7">
      <c r="A31" s="60"/>
      <c r="B31" s="60"/>
      <c r="C31" s="60"/>
      <c r="D31" s="60"/>
      <c r="E31" s="406"/>
      <c r="F31" s="407"/>
      <c r="G31" s="408"/>
    </row>
    <row r="32" spans="1:7">
      <c r="A32" s="60"/>
      <c r="B32" s="60"/>
      <c r="C32" s="60"/>
      <c r="D32" s="60"/>
      <c r="E32" s="406"/>
      <c r="F32" s="407"/>
      <c r="G32" s="408"/>
    </row>
    <row r="33" spans="1:7">
      <c r="A33" s="60"/>
      <c r="B33" s="60"/>
      <c r="C33" s="60"/>
      <c r="D33" s="60"/>
      <c r="E33" s="406"/>
      <c r="F33" s="407"/>
      <c r="G33" s="408"/>
    </row>
  </sheetData>
  <mergeCells count="28">
    <mergeCell ref="E11:G11"/>
    <mergeCell ref="A1:XFD1"/>
    <mergeCell ref="A3:G3"/>
    <mergeCell ref="E8:G8"/>
    <mergeCell ref="E9:G9"/>
    <mergeCell ref="E10:G10"/>
    <mergeCell ref="E23:G23"/>
    <mergeCell ref="E12:G12"/>
    <mergeCell ref="E13:G13"/>
    <mergeCell ref="E14:G14"/>
    <mergeCell ref="E15:G15"/>
    <mergeCell ref="E16:G16"/>
    <mergeCell ref="E17:G17"/>
    <mergeCell ref="E18:G18"/>
    <mergeCell ref="E19:G19"/>
    <mergeCell ref="E20:G20"/>
    <mergeCell ref="E21:G21"/>
    <mergeCell ref="E22:G22"/>
    <mergeCell ref="E30:G30"/>
    <mergeCell ref="E31:G31"/>
    <mergeCell ref="E32:G32"/>
    <mergeCell ref="E33:G33"/>
    <mergeCell ref="E24:G24"/>
    <mergeCell ref="E25:G25"/>
    <mergeCell ref="E26:G26"/>
    <mergeCell ref="E27:G27"/>
    <mergeCell ref="E28:G28"/>
    <mergeCell ref="E29:G2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0000000}">
          <x14:formula1>
            <xm:f>#REF!</xm:f>
          </x14:formula1>
          <xm:sqref>C12:C33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opLeftCell="A81" zoomScale="70" zoomScaleNormal="70" workbookViewId="0">
      <selection activeCell="C151" sqref="C151"/>
    </sheetView>
  </sheetViews>
  <sheetFormatPr defaultColWidth="9" defaultRowHeight="13.5" outlineLevelRow="3"/>
  <cols>
    <col min="1" max="1" width="31.3828125" customWidth="1"/>
    <col min="2" max="2" width="32.84375" customWidth="1"/>
    <col min="3" max="3" width="23.61328125" customWidth="1"/>
    <col min="4" max="4" width="18.3828125" customWidth="1"/>
    <col min="5" max="5" width="21.3828125" bestFit="1" customWidth="1"/>
    <col min="6" max="6" width="19.61328125" bestFit="1" customWidth="1"/>
    <col min="7" max="7" width="15.765625" customWidth="1"/>
    <col min="8" max="49" width="14.61328125" customWidth="1"/>
    <col min="50" max="62" width="9" customWidth="1"/>
  </cols>
  <sheetData>
    <row r="1" spans="1:21" ht="56.9" customHeight="1" thickBot="1"/>
    <row r="2" spans="1:21" ht="15" customHeight="1" thickBot="1">
      <c r="A2" s="12" t="s">
        <v>80</v>
      </c>
      <c r="F2" s="24"/>
      <c r="G2" s="10"/>
      <c r="I2" s="440" t="s">
        <v>344</v>
      </c>
      <c r="J2" s="441"/>
      <c r="K2" s="441"/>
      <c r="L2" s="441"/>
      <c r="M2" s="441"/>
      <c r="N2" s="441"/>
      <c r="O2" s="441"/>
      <c r="P2" s="441"/>
      <c r="Q2" s="441"/>
      <c r="R2" s="441"/>
      <c r="S2" s="441"/>
      <c r="T2" s="441"/>
      <c r="U2" s="442"/>
    </row>
    <row r="3" spans="1:21" ht="13.5" customHeight="1" outlineLevel="1" thickBot="1">
      <c r="A3" s="3"/>
      <c r="B3" s="7"/>
      <c r="F3" s="24"/>
      <c r="G3" s="10"/>
      <c r="I3" s="443" t="s">
        <v>345</v>
      </c>
      <c r="J3" s="444"/>
      <c r="K3" s="444"/>
      <c r="L3" s="444"/>
      <c r="M3" s="444"/>
      <c r="N3" s="445"/>
      <c r="O3" s="1"/>
      <c r="P3" s="449" t="s">
        <v>346</v>
      </c>
      <c r="Q3" s="450"/>
      <c r="R3" s="450"/>
      <c r="S3" s="450"/>
      <c r="T3" s="450"/>
      <c r="U3" s="451"/>
    </row>
    <row r="4" spans="1:21" ht="56.25" customHeight="1" outlineLevel="1">
      <c r="A4" s="31" t="s">
        <v>163</v>
      </c>
      <c r="B4" s="327" t="s">
        <v>167</v>
      </c>
      <c r="E4" s="53" t="s">
        <v>347</v>
      </c>
      <c r="F4" s="91">
        <v>45632</v>
      </c>
      <c r="G4" s="28"/>
      <c r="H4" s="10"/>
      <c r="I4" s="446"/>
      <c r="J4" s="447"/>
      <c r="K4" s="447"/>
      <c r="L4" s="447"/>
      <c r="M4" s="447"/>
      <c r="N4" s="448"/>
      <c r="P4" s="452"/>
      <c r="Q4" s="453"/>
      <c r="R4" s="453"/>
      <c r="S4" s="453"/>
      <c r="T4" s="453"/>
      <c r="U4" s="454"/>
    </row>
    <row r="5" spans="1:21" outlineLevel="1">
      <c r="A5" s="13" t="s">
        <v>348</v>
      </c>
      <c r="B5" s="88" t="s">
        <v>349</v>
      </c>
      <c r="E5" s="14"/>
      <c r="H5" s="10"/>
      <c r="I5" s="455" t="s">
        <v>168</v>
      </c>
      <c r="J5" s="456"/>
      <c r="K5" s="456"/>
      <c r="L5" s="456"/>
      <c r="M5" s="456"/>
      <c r="N5" s="457"/>
      <c r="P5" s="455" t="s">
        <v>350</v>
      </c>
      <c r="Q5" s="467"/>
      <c r="R5" s="467"/>
      <c r="S5" s="467"/>
      <c r="T5" s="467"/>
      <c r="U5" s="468"/>
    </row>
    <row r="6" spans="1:21" outlineLevel="1">
      <c r="A6" s="13" t="s">
        <v>351</v>
      </c>
      <c r="B6" s="88" t="s">
        <v>352</v>
      </c>
      <c r="E6" s="53" t="s">
        <v>353</v>
      </c>
      <c r="F6" s="90" t="s">
        <v>354</v>
      </c>
      <c r="H6" s="10"/>
      <c r="I6" s="458"/>
      <c r="J6" s="459"/>
      <c r="K6" s="459"/>
      <c r="L6" s="459"/>
      <c r="M6" s="459"/>
      <c r="N6" s="460"/>
      <c r="P6" s="469"/>
      <c r="Q6" s="470"/>
      <c r="R6" s="470"/>
      <c r="S6" s="470"/>
      <c r="T6" s="470"/>
      <c r="U6" s="471"/>
    </row>
    <row r="7" spans="1:21" outlineLevel="1">
      <c r="A7" s="13" t="s">
        <v>355</v>
      </c>
      <c r="B7" s="88" t="s">
        <v>356</v>
      </c>
      <c r="E7" s="14"/>
      <c r="H7" s="10"/>
      <c r="I7" s="458"/>
      <c r="J7" s="459"/>
      <c r="K7" s="459"/>
      <c r="L7" s="459"/>
      <c r="M7" s="459"/>
      <c r="N7" s="460"/>
      <c r="P7" s="469"/>
      <c r="Q7" s="470"/>
      <c r="R7" s="470"/>
      <c r="S7" s="470"/>
      <c r="T7" s="470"/>
      <c r="U7" s="471"/>
    </row>
    <row r="8" spans="1:21" ht="41" outlineLevel="1" thickBot="1">
      <c r="A8" s="34" t="s">
        <v>357</v>
      </c>
      <c r="B8" s="89" t="s">
        <v>358</v>
      </c>
      <c r="E8" s="14"/>
      <c r="H8" s="10"/>
      <c r="I8" s="458"/>
      <c r="J8" s="459"/>
      <c r="K8" s="459"/>
      <c r="L8" s="459"/>
      <c r="M8" s="459"/>
      <c r="N8" s="460"/>
      <c r="P8" s="469"/>
      <c r="Q8" s="470"/>
      <c r="R8" s="470"/>
      <c r="S8" s="470"/>
      <c r="T8" s="470"/>
      <c r="U8" s="471"/>
    </row>
    <row r="9" spans="1:21" outlineLevel="1">
      <c r="E9" s="14"/>
      <c r="H9" s="10"/>
      <c r="I9" s="458"/>
      <c r="J9" s="459"/>
      <c r="K9" s="459"/>
      <c r="L9" s="459"/>
      <c r="M9" s="459"/>
      <c r="N9" s="460"/>
      <c r="P9" s="469"/>
      <c r="Q9" s="470"/>
      <c r="R9" s="470"/>
      <c r="S9" s="470"/>
      <c r="T9" s="470"/>
      <c r="U9" s="471"/>
    </row>
    <row r="10" spans="1:21" ht="14" outlineLevel="1" thickBot="1">
      <c r="A10" s="32" t="s">
        <v>359</v>
      </c>
      <c r="B10" s="35">
        <v>2027</v>
      </c>
      <c r="E10" s="14"/>
      <c r="H10" s="10"/>
      <c r="I10" s="458"/>
      <c r="J10" s="459"/>
      <c r="K10" s="459"/>
      <c r="L10" s="459"/>
      <c r="M10" s="459"/>
      <c r="N10" s="460"/>
      <c r="P10" s="469"/>
      <c r="Q10" s="470"/>
      <c r="R10" s="470"/>
      <c r="S10" s="470"/>
      <c r="T10" s="470"/>
      <c r="U10" s="471"/>
    </row>
    <row r="11" spans="1:21" outlineLevel="1">
      <c r="A11" s="16"/>
      <c r="H11" s="10"/>
      <c r="I11" s="458"/>
      <c r="J11" s="459"/>
      <c r="K11" s="459"/>
      <c r="L11" s="459"/>
      <c r="M11" s="459"/>
      <c r="N11" s="460"/>
      <c r="P11" s="469"/>
      <c r="Q11" s="470"/>
      <c r="R11" s="470"/>
      <c r="S11" s="470"/>
      <c r="T11" s="470"/>
      <c r="U11" s="471"/>
    </row>
    <row r="12" spans="1:21" ht="40.5" outlineLevel="1">
      <c r="A12" s="26" t="s">
        <v>360</v>
      </c>
      <c r="B12" s="26" t="s">
        <v>361</v>
      </c>
      <c r="C12" s="26" t="s">
        <v>362</v>
      </c>
      <c r="D12" s="26" t="s">
        <v>363</v>
      </c>
      <c r="E12" s="26" t="s">
        <v>364</v>
      </c>
      <c r="F12" s="26" t="s">
        <v>365</v>
      </c>
      <c r="G12" s="26" t="s">
        <v>366</v>
      </c>
      <c r="I12" s="458"/>
      <c r="J12" s="459"/>
      <c r="K12" s="459"/>
      <c r="L12" s="459"/>
      <c r="M12" s="459"/>
      <c r="N12" s="460"/>
      <c r="P12" s="469"/>
      <c r="Q12" s="470"/>
      <c r="R12" s="470"/>
      <c r="S12" s="470"/>
      <c r="T12" s="470"/>
      <c r="U12" s="471"/>
    </row>
    <row r="13" spans="1:21" outlineLevel="1">
      <c r="A13" s="58">
        <v>2035</v>
      </c>
      <c r="B13" s="21">
        <f t="shared" ref="B13:B18" si="0">INDEX($E$204:$AW$204,1,MATCH($A13,$E$53:$BB$53,0))</f>
        <v>-315.58653615548781</v>
      </c>
      <c r="C13" s="21">
        <f>B13-Baseline!B13</f>
        <v>0</v>
      </c>
      <c r="D13" s="21">
        <f t="shared" ref="D13:D18" si="1">INDEX($E$205:$AW$205,1,MATCH($A13,$E$53:$BB$53,0))</f>
        <v>-224.16761475508889</v>
      </c>
      <c r="E13" s="21">
        <f>D13-Baseline!D13</f>
        <v>0</v>
      </c>
      <c r="F13" s="21">
        <f t="shared" ref="F13:F18" si="2">INDEX($E$206:$AW$206,1,MATCH($A13,$E$53:$BB$53,0))</f>
        <v>-407.00435849289988</v>
      </c>
      <c r="G13" s="21">
        <f>F13-Baseline!F13</f>
        <v>0</v>
      </c>
      <c r="H13" s="298"/>
      <c r="I13" s="458"/>
      <c r="J13" s="459"/>
      <c r="K13" s="459"/>
      <c r="L13" s="459"/>
      <c r="M13" s="459"/>
      <c r="N13" s="460"/>
      <c r="P13" s="469"/>
      <c r="Q13" s="470"/>
      <c r="R13" s="470"/>
      <c r="S13" s="470"/>
      <c r="T13" s="470"/>
      <c r="U13" s="471"/>
    </row>
    <row r="14" spans="1:21" outlineLevel="1">
      <c r="A14" s="58">
        <v>2040</v>
      </c>
      <c r="B14" s="21">
        <f t="shared" si="0"/>
        <v>-478.2684289846996</v>
      </c>
      <c r="C14" s="21">
        <f>B14-Baseline!B14</f>
        <v>0</v>
      </c>
      <c r="D14" s="21">
        <f t="shared" si="1"/>
        <v>-338.7439355713704</v>
      </c>
      <c r="E14" s="21">
        <f>D14-Baseline!D14</f>
        <v>0</v>
      </c>
      <c r="F14" s="21">
        <f t="shared" si="2"/>
        <v>-617.9269246447916</v>
      </c>
      <c r="G14" s="21">
        <f>F14-Baseline!F14</f>
        <v>0</v>
      </c>
      <c r="I14" s="458"/>
      <c r="J14" s="459"/>
      <c r="K14" s="459"/>
      <c r="L14" s="459"/>
      <c r="M14" s="459"/>
      <c r="N14" s="460"/>
      <c r="P14" s="469"/>
      <c r="Q14" s="470"/>
      <c r="R14" s="470"/>
      <c r="S14" s="470"/>
      <c r="T14" s="470"/>
      <c r="U14" s="471"/>
    </row>
    <row r="15" spans="1:21" outlineLevel="1">
      <c r="A15" s="58">
        <v>2045</v>
      </c>
      <c r="B15" s="21">
        <f t="shared" si="0"/>
        <v>-633.3398473248576</v>
      </c>
      <c r="C15" s="21">
        <f>B15-Baseline!B15</f>
        <v>0</v>
      </c>
      <c r="D15" s="21">
        <f t="shared" si="1"/>
        <v>-447.35170479741481</v>
      </c>
      <c r="E15" s="21">
        <f>D15-Baseline!D15</f>
        <v>0</v>
      </c>
      <c r="F15" s="21">
        <f t="shared" si="2"/>
        <v>-819.39636087308054</v>
      </c>
      <c r="G15" s="21">
        <f>F15-Baseline!F15</f>
        <v>0</v>
      </c>
      <c r="I15" s="458"/>
      <c r="J15" s="459"/>
      <c r="K15" s="459"/>
      <c r="L15" s="459"/>
      <c r="M15" s="459"/>
      <c r="N15" s="460"/>
      <c r="P15" s="469"/>
      <c r="Q15" s="470"/>
      <c r="R15" s="470"/>
      <c r="S15" s="470"/>
      <c r="T15" s="470"/>
      <c r="U15" s="471"/>
    </row>
    <row r="16" spans="1:21" outlineLevel="1">
      <c r="A16" s="58">
        <v>2050</v>
      </c>
      <c r="B16" s="21">
        <f t="shared" si="0"/>
        <v>-781.61478429724991</v>
      </c>
      <c r="C16" s="21">
        <f>B16-Baseline!B16</f>
        <v>0</v>
      </c>
      <c r="D16" s="21">
        <f t="shared" si="1"/>
        <v>-550.78102968243411</v>
      </c>
      <c r="E16" s="21">
        <f>D16-Baseline!D16</f>
        <v>0</v>
      </c>
      <c r="F16" s="21">
        <f t="shared" si="2"/>
        <v>-1012.4083180615494</v>
      </c>
      <c r="G16" s="21">
        <f>F16-Baseline!F16</f>
        <v>0</v>
      </c>
      <c r="I16" s="458"/>
      <c r="J16" s="459"/>
      <c r="K16" s="459"/>
      <c r="L16" s="459"/>
      <c r="M16" s="459"/>
      <c r="N16" s="460"/>
      <c r="P16" s="469"/>
      <c r="Q16" s="470"/>
      <c r="R16" s="470"/>
      <c r="S16" s="470"/>
      <c r="T16" s="470"/>
      <c r="U16" s="471"/>
    </row>
    <row r="17" spans="1:21" outlineLevel="1">
      <c r="A17" s="58">
        <v>2060</v>
      </c>
      <c r="B17" s="21">
        <f t="shared" si="0"/>
        <v>-1061.0831580976005</v>
      </c>
      <c r="C17" s="21">
        <f>B17-Baseline!B17</f>
        <v>0</v>
      </c>
      <c r="D17" s="21">
        <f t="shared" si="1"/>
        <v>-744.96702698939589</v>
      </c>
      <c r="E17" s="21">
        <f>D17-Baseline!D17</f>
        <v>0</v>
      </c>
      <c r="F17" s="21">
        <f t="shared" si="2"/>
        <v>-1376.3682472052028</v>
      </c>
      <c r="G17" s="21">
        <f>F17-Baseline!F17</f>
        <v>0</v>
      </c>
      <c r="I17" s="458"/>
      <c r="J17" s="459"/>
      <c r="K17" s="459"/>
      <c r="L17" s="459"/>
      <c r="M17" s="459"/>
      <c r="N17" s="460"/>
      <c r="P17" s="469"/>
      <c r="Q17" s="470"/>
      <c r="R17" s="470"/>
      <c r="S17" s="470"/>
      <c r="T17" s="470"/>
      <c r="U17" s="471"/>
    </row>
    <row r="18" spans="1:21" outlineLevel="1">
      <c r="A18" s="58">
        <v>2070</v>
      </c>
      <c r="B18" s="21">
        <f t="shared" si="0"/>
        <v>-1329.0399669661128</v>
      </c>
      <c r="C18" s="21">
        <f>B18-Baseline!B18</f>
        <v>0</v>
      </c>
      <c r="D18" s="21">
        <f t="shared" si="1"/>
        <v>-931.18144052458081</v>
      </c>
      <c r="E18" s="21">
        <f>D18-Baseline!D18</f>
        <v>0</v>
      </c>
      <c r="F18" s="21">
        <f t="shared" si="2"/>
        <v>-1724.6644591157765</v>
      </c>
      <c r="G18" s="21">
        <f>F18-Baseline!F18</f>
        <v>0</v>
      </c>
      <c r="I18" s="461"/>
      <c r="J18" s="462"/>
      <c r="K18" s="462"/>
      <c r="L18" s="462"/>
      <c r="M18" s="462"/>
      <c r="N18" s="463"/>
      <c r="P18" s="472"/>
      <c r="Q18" s="473"/>
      <c r="R18" s="473"/>
      <c r="S18" s="473"/>
      <c r="T18" s="473"/>
      <c r="U18" s="474"/>
    </row>
    <row r="19" spans="1:21" ht="14" outlineLevel="1" thickBot="1">
      <c r="A19" s="430"/>
      <c r="B19" s="430"/>
      <c r="I19" s="250"/>
      <c r="J19" s="251"/>
      <c r="K19" s="251"/>
      <c r="L19" s="251"/>
      <c r="M19" s="251"/>
      <c r="N19" s="251"/>
      <c r="P19" s="249"/>
      <c r="Q19" s="249"/>
      <c r="R19" s="249"/>
      <c r="S19" s="249"/>
      <c r="T19" s="249"/>
      <c r="U19" s="232"/>
    </row>
    <row r="20" spans="1:21" ht="26.25" customHeight="1" outlineLevel="1">
      <c r="A20" s="54" t="s">
        <v>367</v>
      </c>
      <c r="B20" s="55">
        <v>1</v>
      </c>
      <c r="E20" s="154"/>
      <c r="I20" s="464" t="s">
        <v>368</v>
      </c>
      <c r="J20" s="465"/>
      <c r="K20" s="465"/>
      <c r="L20" s="465"/>
      <c r="M20" s="465"/>
      <c r="N20" s="466"/>
      <c r="P20" s="464" t="s">
        <v>369</v>
      </c>
      <c r="Q20" s="465"/>
      <c r="R20" s="465"/>
      <c r="S20" s="465"/>
      <c r="T20" s="465"/>
      <c r="U20" s="466"/>
    </row>
    <row r="21" spans="1:21" ht="12.75" customHeight="1" outlineLevel="1">
      <c r="A21" s="154"/>
      <c r="B21" s="155"/>
      <c r="I21" s="455" t="s">
        <v>370</v>
      </c>
      <c r="J21" s="467"/>
      <c r="K21" s="467"/>
      <c r="L21" s="467"/>
      <c r="M21" s="467"/>
      <c r="N21" s="468"/>
      <c r="P21" s="455" t="s">
        <v>169</v>
      </c>
      <c r="Q21" s="456"/>
      <c r="R21" s="456"/>
      <c r="S21" s="456"/>
      <c r="T21" s="456"/>
      <c r="U21" s="457"/>
    </row>
    <row r="22" spans="1:21" ht="12.75" customHeight="1" outlineLevel="1">
      <c r="A22" s="154"/>
      <c r="B22" s="155"/>
      <c r="I22" s="469"/>
      <c r="J22" s="470"/>
      <c r="K22" s="470"/>
      <c r="L22" s="470"/>
      <c r="M22" s="470"/>
      <c r="N22" s="471"/>
      <c r="P22" s="458"/>
      <c r="Q22" s="459"/>
      <c r="R22" s="459"/>
      <c r="S22" s="459"/>
      <c r="T22" s="459"/>
      <c r="U22" s="460"/>
    </row>
    <row r="23" spans="1:21" outlineLevel="1">
      <c r="A23" s="154"/>
      <c r="B23" s="412" t="s">
        <v>371</v>
      </c>
      <c r="C23" s="413"/>
      <c r="D23" s="413"/>
      <c r="E23" s="413"/>
      <c r="F23" s="413"/>
      <c r="G23" s="414"/>
      <c r="I23" s="469"/>
      <c r="J23" s="470"/>
      <c r="K23" s="470"/>
      <c r="L23" s="470"/>
      <c r="M23" s="470"/>
      <c r="N23" s="471"/>
      <c r="P23" s="458"/>
      <c r="Q23" s="459"/>
      <c r="R23" s="459"/>
      <c r="S23" s="459"/>
      <c r="T23" s="459"/>
      <c r="U23" s="460"/>
    </row>
    <row r="24" spans="1:21" outlineLevel="1">
      <c r="B24" s="17">
        <v>2027</v>
      </c>
      <c r="C24" s="17">
        <v>2028</v>
      </c>
      <c r="D24" s="17">
        <v>2029</v>
      </c>
      <c r="E24" s="17">
        <v>2030</v>
      </c>
      <c r="F24" s="17">
        <v>2031</v>
      </c>
      <c r="G24" s="17" t="s">
        <v>372</v>
      </c>
      <c r="I24" s="469"/>
      <c r="J24" s="470"/>
      <c r="K24" s="470"/>
      <c r="L24" s="470"/>
      <c r="M24" s="470"/>
      <c r="N24" s="471"/>
      <c r="P24" s="458"/>
      <c r="Q24" s="459"/>
      <c r="R24" s="459"/>
      <c r="S24" s="459"/>
      <c r="T24" s="459"/>
      <c r="U24" s="460"/>
    </row>
    <row r="25" spans="1:21" ht="14" outlineLevel="1" thickBot="1">
      <c r="B25" s="30" t="s">
        <v>373</v>
      </c>
      <c r="C25" s="30" t="s">
        <v>373</v>
      </c>
      <c r="D25" s="30" t="s">
        <v>373</v>
      </c>
      <c r="E25" s="30" t="s">
        <v>373</v>
      </c>
      <c r="F25" s="30" t="s">
        <v>373</v>
      </c>
      <c r="G25" s="30" t="s">
        <v>373</v>
      </c>
      <c r="I25" s="469"/>
      <c r="J25" s="470"/>
      <c r="K25" s="470"/>
      <c r="L25" s="470"/>
      <c r="M25" s="470"/>
      <c r="N25" s="471"/>
      <c r="P25" s="458"/>
      <c r="Q25" s="459"/>
      <c r="R25" s="459"/>
      <c r="S25" s="459"/>
      <c r="T25" s="459"/>
      <c r="U25" s="460"/>
    </row>
    <row r="26" spans="1:21" outlineLevel="1">
      <c r="A26" s="54" t="s">
        <v>374</v>
      </c>
      <c r="B26" s="21">
        <f>E64</f>
        <v>0</v>
      </c>
      <c r="C26" s="21">
        <f>F64</f>
        <v>0</v>
      </c>
      <c r="D26" s="21">
        <f>G64</f>
        <v>0</v>
      </c>
      <c r="E26" s="21">
        <f>H64</f>
        <v>0</v>
      </c>
      <c r="F26" s="21">
        <f>I64</f>
        <v>0</v>
      </c>
      <c r="G26" s="21">
        <f>SUM(J64:BB64)</f>
        <v>0</v>
      </c>
      <c r="I26" s="469"/>
      <c r="J26" s="470"/>
      <c r="K26" s="470"/>
      <c r="L26" s="470"/>
      <c r="M26" s="470"/>
      <c r="N26" s="471"/>
      <c r="P26" s="458"/>
      <c r="Q26" s="459"/>
      <c r="R26" s="459"/>
      <c r="S26" s="459"/>
      <c r="T26" s="459"/>
      <c r="U26" s="460"/>
    </row>
    <row r="27" spans="1:21" outlineLevel="1">
      <c r="A27" s="54" t="s">
        <v>375</v>
      </c>
      <c r="B27" s="21">
        <f>E71+E77</f>
        <v>-3.5076575656736999</v>
      </c>
      <c r="C27" s="21">
        <f>F71+F77</f>
        <v>-3.5481543098311006</v>
      </c>
      <c r="D27" s="21">
        <f>G71+G77</f>
        <v>-3.5892567567725884</v>
      </c>
      <c r="E27" s="21">
        <f>H71+H77</f>
        <v>-3.6309782905472137</v>
      </c>
      <c r="F27" s="21">
        <f>I71+I77</f>
        <v>-3.6733327016463835</v>
      </c>
      <c r="G27" s="21">
        <f>SUM(J71:BB71)+SUM(J77:BB77)</f>
        <v>-223.13793716525325</v>
      </c>
      <c r="I27" s="469"/>
      <c r="J27" s="470"/>
      <c r="K27" s="470"/>
      <c r="L27" s="470"/>
      <c r="M27" s="470"/>
      <c r="N27" s="471"/>
      <c r="P27" s="458"/>
      <c r="Q27" s="459"/>
      <c r="R27" s="459"/>
      <c r="S27" s="459"/>
      <c r="T27" s="459"/>
      <c r="U27" s="460"/>
    </row>
    <row r="28" spans="1:21" outlineLevel="1">
      <c r="A28" s="154"/>
      <c r="B28" s="248"/>
      <c r="C28" s="248"/>
      <c r="D28" s="248"/>
      <c r="E28" s="248"/>
      <c r="F28" s="248"/>
      <c r="G28" s="248"/>
      <c r="I28" s="469"/>
      <c r="J28" s="470"/>
      <c r="K28" s="470"/>
      <c r="L28" s="470"/>
      <c r="M28" s="470"/>
      <c r="N28" s="471"/>
      <c r="P28" s="458"/>
      <c r="Q28" s="459"/>
      <c r="R28" s="459"/>
      <c r="S28" s="459"/>
      <c r="T28" s="459"/>
      <c r="U28" s="460"/>
    </row>
    <row r="29" spans="1:21" ht="14" outlineLevel="1" thickBot="1">
      <c r="A29" s="154"/>
      <c r="B29" s="248"/>
      <c r="C29" s="248"/>
      <c r="D29" s="248"/>
      <c r="E29" s="248"/>
      <c r="F29" s="248"/>
      <c r="G29" s="248"/>
      <c r="I29" s="469"/>
      <c r="J29" s="470"/>
      <c r="K29" s="470"/>
      <c r="L29" s="470"/>
      <c r="M29" s="470"/>
      <c r="N29" s="471"/>
      <c r="P29" s="458"/>
      <c r="Q29" s="459"/>
      <c r="R29" s="459"/>
      <c r="S29" s="459"/>
      <c r="T29" s="459"/>
      <c r="U29" s="460"/>
    </row>
    <row r="30" spans="1:21" ht="14" outlineLevel="1" thickBot="1">
      <c r="A30" s="308"/>
      <c r="B30" s="309" t="s">
        <v>376</v>
      </c>
      <c r="C30" s="310" t="s">
        <v>377</v>
      </c>
      <c r="D30" s="416" t="s">
        <v>330</v>
      </c>
      <c r="E30" s="417"/>
      <c r="F30" s="417"/>
      <c r="G30" s="418"/>
      <c r="I30" s="469"/>
      <c r="J30" s="470"/>
      <c r="K30" s="470"/>
      <c r="L30" s="470"/>
      <c r="M30" s="470"/>
      <c r="N30" s="471"/>
      <c r="P30" s="458"/>
      <c r="Q30" s="459"/>
      <c r="R30" s="459"/>
      <c r="S30" s="459"/>
      <c r="T30" s="459"/>
      <c r="U30" s="460"/>
    </row>
    <row r="31" spans="1:21" outlineLevel="1">
      <c r="A31" s="436" t="s">
        <v>378</v>
      </c>
      <c r="B31" s="328" t="s">
        <v>379</v>
      </c>
      <c r="C31" s="307">
        <v>0</v>
      </c>
      <c r="D31" s="438" t="s">
        <v>380</v>
      </c>
      <c r="E31" s="438"/>
      <c r="F31" s="438"/>
      <c r="G31" s="439"/>
      <c r="I31" s="469"/>
      <c r="J31" s="470"/>
      <c r="K31" s="470"/>
      <c r="L31" s="470"/>
      <c r="M31" s="470"/>
      <c r="N31" s="471"/>
      <c r="P31" s="458"/>
      <c r="Q31" s="459"/>
      <c r="R31" s="459"/>
      <c r="S31" s="459"/>
      <c r="T31" s="459"/>
      <c r="U31" s="460"/>
    </row>
    <row r="32" spans="1:21" outlineLevel="1">
      <c r="A32" s="436"/>
      <c r="B32" s="312"/>
      <c r="C32" s="252"/>
      <c r="D32" s="421"/>
      <c r="E32" s="421"/>
      <c r="F32" s="421"/>
      <c r="G32" s="422"/>
      <c r="I32" s="469"/>
      <c r="J32" s="470"/>
      <c r="K32" s="470"/>
      <c r="L32" s="470"/>
      <c r="M32" s="470"/>
      <c r="N32" s="471"/>
      <c r="P32" s="458"/>
      <c r="Q32" s="459"/>
      <c r="R32" s="459"/>
      <c r="S32" s="459"/>
      <c r="T32" s="459"/>
      <c r="U32" s="460"/>
    </row>
    <row r="33" spans="1:21" outlineLevel="1">
      <c r="A33" s="436"/>
      <c r="B33" s="312"/>
      <c r="C33" s="252"/>
      <c r="D33" s="421"/>
      <c r="E33" s="421"/>
      <c r="F33" s="421"/>
      <c r="G33" s="422"/>
      <c r="I33" s="469"/>
      <c r="J33" s="470"/>
      <c r="K33" s="470"/>
      <c r="L33" s="470"/>
      <c r="M33" s="470"/>
      <c r="N33" s="471"/>
      <c r="P33" s="458"/>
      <c r="Q33" s="459"/>
      <c r="R33" s="459"/>
      <c r="S33" s="459"/>
      <c r="T33" s="459"/>
      <c r="U33" s="460"/>
    </row>
    <row r="34" spans="1:21" outlineLevel="1">
      <c r="A34" s="436"/>
      <c r="B34" s="312"/>
      <c r="C34" s="252"/>
      <c r="D34" s="421"/>
      <c r="E34" s="421"/>
      <c r="F34" s="421"/>
      <c r="G34" s="422"/>
      <c r="I34" s="469"/>
      <c r="J34" s="470"/>
      <c r="K34" s="470"/>
      <c r="L34" s="470"/>
      <c r="M34" s="470"/>
      <c r="N34" s="471"/>
      <c r="P34" s="458"/>
      <c r="Q34" s="459"/>
      <c r="R34" s="459"/>
      <c r="S34" s="459"/>
      <c r="T34" s="459"/>
      <c r="U34" s="460"/>
    </row>
    <row r="35" spans="1:21" outlineLevel="1">
      <c r="A35" s="436"/>
      <c r="B35" s="312"/>
      <c r="C35" s="252"/>
      <c r="D35" s="421"/>
      <c r="E35" s="421"/>
      <c r="F35" s="421"/>
      <c r="G35" s="422"/>
      <c r="I35" s="469"/>
      <c r="J35" s="470"/>
      <c r="K35" s="470"/>
      <c r="L35" s="470"/>
      <c r="M35" s="470"/>
      <c r="N35" s="471"/>
      <c r="P35" s="458"/>
      <c r="Q35" s="459"/>
      <c r="R35" s="459"/>
      <c r="S35" s="459"/>
      <c r="T35" s="459"/>
      <c r="U35" s="460"/>
    </row>
    <row r="36" spans="1:21" outlineLevel="1">
      <c r="A36" s="436"/>
      <c r="B36" s="312"/>
      <c r="C36" s="252"/>
      <c r="D36" s="421"/>
      <c r="E36" s="421"/>
      <c r="F36" s="421"/>
      <c r="G36" s="422"/>
      <c r="I36" s="469"/>
      <c r="J36" s="470"/>
      <c r="K36" s="470"/>
      <c r="L36" s="470"/>
      <c r="M36" s="470"/>
      <c r="N36" s="471"/>
      <c r="P36" s="458"/>
      <c r="Q36" s="459"/>
      <c r="R36" s="459"/>
      <c r="S36" s="459"/>
      <c r="T36" s="459"/>
      <c r="U36" s="460"/>
    </row>
    <row r="37" spans="1:21" outlineLevel="1">
      <c r="A37" s="436"/>
      <c r="B37" s="312"/>
      <c r="C37" s="252"/>
      <c r="D37" s="421"/>
      <c r="E37" s="421"/>
      <c r="F37" s="421"/>
      <c r="G37" s="422"/>
      <c r="I37" s="469"/>
      <c r="J37" s="470"/>
      <c r="K37" s="470"/>
      <c r="L37" s="470"/>
      <c r="M37" s="470"/>
      <c r="N37" s="471"/>
      <c r="P37" s="458"/>
      <c r="Q37" s="459"/>
      <c r="R37" s="459"/>
      <c r="S37" s="459"/>
      <c r="T37" s="459"/>
      <c r="U37" s="460"/>
    </row>
    <row r="38" spans="1:21" outlineLevel="1">
      <c r="A38" s="436"/>
      <c r="B38" s="312"/>
      <c r="C38" s="252"/>
      <c r="D38" s="421"/>
      <c r="E38" s="421"/>
      <c r="F38" s="421"/>
      <c r="G38" s="422"/>
      <c r="I38" s="469"/>
      <c r="J38" s="470"/>
      <c r="K38" s="470"/>
      <c r="L38" s="470"/>
      <c r="M38" s="470"/>
      <c r="N38" s="471"/>
      <c r="P38" s="458"/>
      <c r="Q38" s="459"/>
      <c r="R38" s="459"/>
      <c r="S38" s="459"/>
      <c r="T38" s="459"/>
      <c r="U38" s="460"/>
    </row>
    <row r="39" spans="1:21" outlineLevel="1">
      <c r="A39" s="436"/>
      <c r="B39" s="312"/>
      <c r="C39" s="252"/>
      <c r="D39" s="421"/>
      <c r="E39" s="421"/>
      <c r="F39" s="421"/>
      <c r="G39" s="422"/>
      <c r="I39" s="469"/>
      <c r="J39" s="470"/>
      <c r="K39" s="470"/>
      <c r="L39" s="470"/>
      <c r="M39" s="470"/>
      <c r="N39" s="471"/>
      <c r="P39" s="458"/>
      <c r="Q39" s="459"/>
      <c r="R39" s="459"/>
      <c r="S39" s="459"/>
      <c r="T39" s="459"/>
      <c r="U39" s="460"/>
    </row>
    <row r="40" spans="1:21" ht="14" outlineLevel="1" thickBot="1">
      <c r="A40" s="437"/>
      <c r="B40" s="313"/>
      <c r="C40" s="314"/>
      <c r="D40" s="419"/>
      <c r="E40" s="419"/>
      <c r="F40" s="419"/>
      <c r="G40" s="420"/>
      <c r="I40" s="469"/>
      <c r="J40" s="470"/>
      <c r="K40" s="470"/>
      <c r="L40" s="470"/>
      <c r="M40" s="470"/>
      <c r="N40" s="471"/>
      <c r="P40" s="458"/>
      <c r="Q40" s="459"/>
      <c r="R40" s="459"/>
      <c r="S40" s="459"/>
      <c r="T40" s="459"/>
      <c r="U40" s="460"/>
    </row>
    <row r="41" spans="1:21" outlineLevel="1">
      <c r="A41" s="154"/>
      <c r="B41" s="248"/>
      <c r="C41" s="248"/>
      <c r="D41" s="248"/>
      <c r="E41" s="248"/>
      <c r="F41" s="248"/>
      <c r="G41" s="248"/>
      <c r="I41" s="469"/>
      <c r="J41" s="470"/>
      <c r="K41" s="470"/>
      <c r="L41" s="470"/>
      <c r="M41" s="470"/>
      <c r="N41" s="471"/>
      <c r="P41" s="458"/>
      <c r="Q41" s="459"/>
      <c r="R41" s="459"/>
      <c r="S41" s="459"/>
      <c r="T41" s="459"/>
      <c r="U41" s="460"/>
    </row>
    <row r="42" spans="1:21" outlineLevel="1">
      <c r="A42" s="154"/>
      <c r="B42" s="248"/>
      <c r="C42" s="248"/>
      <c r="D42" s="248"/>
      <c r="E42" s="248"/>
      <c r="F42" s="248"/>
      <c r="G42" s="248"/>
      <c r="I42" s="469"/>
      <c r="J42" s="470"/>
      <c r="K42" s="470"/>
      <c r="L42" s="470"/>
      <c r="M42" s="470"/>
      <c r="N42" s="471"/>
      <c r="P42" s="458"/>
      <c r="Q42" s="459"/>
      <c r="R42" s="459"/>
      <c r="S42" s="459"/>
      <c r="T42" s="459"/>
      <c r="U42" s="460"/>
    </row>
    <row r="43" spans="1:21" outlineLevel="1">
      <c r="A43" s="154"/>
      <c r="B43" s="248"/>
      <c r="C43" s="248"/>
      <c r="D43" s="248"/>
      <c r="E43" s="248"/>
      <c r="F43" s="248"/>
      <c r="G43" s="248"/>
      <c r="I43" s="469"/>
      <c r="J43" s="470"/>
      <c r="K43" s="470"/>
      <c r="L43" s="470"/>
      <c r="M43" s="470"/>
      <c r="N43" s="471"/>
      <c r="P43" s="458"/>
      <c r="Q43" s="459"/>
      <c r="R43" s="459"/>
      <c r="S43" s="459"/>
      <c r="T43" s="459"/>
      <c r="U43" s="460"/>
    </row>
    <row r="44" spans="1:21" outlineLevel="1">
      <c r="A44" s="154"/>
      <c r="B44" s="248"/>
      <c r="C44" s="248"/>
      <c r="D44" s="248"/>
      <c r="E44" s="248"/>
      <c r="F44" s="248"/>
      <c r="G44" s="248"/>
      <c r="I44" s="469"/>
      <c r="J44" s="470"/>
      <c r="K44" s="470"/>
      <c r="L44" s="470"/>
      <c r="M44" s="470"/>
      <c r="N44" s="471"/>
      <c r="P44" s="458"/>
      <c r="Q44" s="459"/>
      <c r="R44" s="459"/>
      <c r="S44" s="459"/>
      <c r="T44" s="459"/>
      <c r="U44" s="460"/>
    </row>
    <row r="45" spans="1:21" outlineLevel="1">
      <c r="A45" s="154"/>
      <c r="B45" s="248"/>
      <c r="C45" s="248"/>
      <c r="D45" s="248"/>
      <c r="E45" s="248"/>
      <c r="F45" s="248"/>
      <c r="G45" s="248"/>
      <c r="I45" s="472"/>
      <c r="J45" s="473"/>
      <c r="K45" s="473"/>
      <c r="L45" s="473"/>
      <c r="M45" s="473"/>
      <c r="N45" s="474"/>
      <c r="P45" s="461"/>
      <c r="Q45" s="462"/>
      <c r="R45" s="462"/>
      <c r="S45" s="462"/>
      <c r="T45" s="462"/>
      <c r="U45" s="463"/>
    </row>
    <row r="46" spans="1:21" outlineLevel="1">
      <c r="A46" s="154"/>
      <c r="B46" s="248"/>
      <c r="C46" s="248"/>
      <c r="D46" s="248"/>
      <c r="E46" s="248"/>
      <c r="F46" s="248"/>
      <c r="G46" s="248"/>
    </row>
    <row r="47" spans="1:21">
      <c r="A47" s="154"/>
      <c r="B47" s="155"/>
    </row>
    <row r="48" spans="1:21" ht="15">
      <c r="A48" s="12" t="s">
        <v>381</v>
      </c>
    </row>
    <row r="49" spans="1:54" ht="15" outlineLevel="1">
      <c r="A49" s="12"/>
    </row>
    <row r="50" spans="1:54" ht="14" outlineLevel="1" thickBot="1">
      <c r="A50" s="4" t="s">
        <v>382</v>
      </c>
    </row>
    <row r="51" spans="1:54" outlineLevel="2">
      <c r="B51" s="19"/>
      <c r="C51" s="19"/>
      <c r="D51" s="19"/>
      <c r="E51" s="423" t="s">
        <v>277</v>
      </c>
      <c r="F51" s="411"/>
      <c r="G51" s="411"/>
      <c r="H51" s="411"/>
      <c r="I51" s="411"/>
      <c r="J51" s="411" t="s">
        <v>278</v>
      </c>
      <c r="K51" s="411"/>
      <c r="L51" s="411"/>
      <c r="M51" s="411"/>
      <c r="N51" s="411"/>
      <c r="O51" s="411" t="s">
        <v>279</v>
      </c>
      <c r="P51" s="411"/>
      <c r="Q51" s="411"/>
      <c r="R51" s="411"/>
      <c r="S51" s="411"/>
      <c r="T51" s="411" t="s">
        <v>280</v>
      </c>
      <c r="U51" s="411"/>
      <c r="V51" s="411"/>
      <c r="W51" s="411"/>
      <c r="X51" s="411"/>
      <c r="Y51" s="411" t="s">
        <v>383</v>
      </c>
      <c r="Z51" s="411"/>
      <c r="AA51" s="411"/>
      <c r="AB51" s="411"/>
      <c r="AC51" s="411"/>
      <c r="AD51" s="411" t="s">
        <v>384</v>
      </c>
      <c r="AE51" s="411"/>
      <c r="AF51" s="411"/>
      <c r="AG51" s="411"/>
      <c r="AH51" s="411"/>
      <c r="AI51" s="411" t="s">
        <v>385</v>
      </c>
      <c r="AJ51" s="411"/>
      <c r="AK51" s="411"/>
      <c r="AL51" s="411"/>
      <c r="AM51" s="411"/>
      <c r="AN51" s="411" t="s">
        <v>386</v>
      </c>
      <c r="AO51" s="411"/>
      <c r="AP51" s="411"/>
      <c r="AQ51" s="411"/>
      <c r="AR51" s="411"/>
      <c r="AS51" s="411" t="s">
        <v>387</v>
      </c>
      <c r="AT51" s="411"/>
      <c r="AU51" s="411"/>
      <c r="AV51" s="411"/>
      <c r="AW51" s="411"/>
      <c r="AX51" s="411" t="s">
        <v>388</v>
      </c>
      <c r="AY51" s="411"/>
      <c r="AZ51" s="411"/>
      <c r="BA51" s="411"/>
      <c r="BB51" s="415"/>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4" outlineLevel="2" thickBot="1">
      <c r="B53" s="19" t="s">
        <v>376</v>
      </c>
      <c r="C53" s="19" t="s">
        <v>389</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31" t="s">
        <v>390</v>
      </c>
      <c r="B54" s="127"/>
      <c r="C54" s="127"/>
      <c r="D54" s="124" t="s">
        <v>391</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32"/>
      <c r="B55" s="36"/>
      <c r="C55" s="121"/>
      <c r="D55" s="2" t="s">
        <v>391</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32"/>
      <c r="B56" s="36"/>
      <c r="C56" s="121"/>
      <c r="D56" s="2" t="s">
        <v>391</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32"/>
      <c r="B57" s="36"/>
      <c r="C57" s="121"/>
      <c r="D57" s="2" t="s">
        <v>391</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32"/>
      <c r="B58" s="36"/>
      <c r="C58" s="121"/>
      <c r="D58" s="2" t="s">
        <v>391</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32"/>
      <c r="B59" s="36"/>
      <c r="C59" s="121"/>
      <c r="D59" s="2" t="s">
        <v>391</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32"/>
      <c r="B60" s="36"/>
      <c r="C60" s="121"/>
      <c r="D60" s="2" t="s">
        <v>391</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32"/>
      <c r="B61" s="36"/>
      <c r="C61" s="121"/>
      <c r="D61" s="2" t="s">
        <v>391</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32"/>
      <c r="B62" s="36"/>
      <c r="C62" s="121"/>
      <c r="D62" s="2" t="s">
        <v>391</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32"/>
      <c r="B63" s="36"/>
      <c r="C63" s="121"/>
      <c r="D63" s="2" t="s">
        <v>391</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4" outlineLevel="2" thickBot="1">
      <c r="A64" s="433"/>
      <c r="B64" s="122" t="s">
        <v>392</v>
      </c>
      <c r="C64" s="296" t="s">
        <v>393</v>
      </c>
      <c r="D64" s="123" t="s">
        <v>391</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4" outlineLevel="2" thickBot="1">
      <c r="B65" s="19"/>
      <c r="C65" s="19"/>
      <c r="D65" s="19"/>
      <c r="E65" s="15"/>
    </row>
    <row r="66" spans="1:54" ht="12.75" customHeight="1" outlineLevel="2">
      <c r="A66" s="424" t="s">
        <v>394</v>
      </c>
      <c r="B66" s="266"/>
      <c r="C66" s="267"/>
      <c r="D66" s="268" t="s">
        <v>391</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5"/>
      <c r="B67" s="252"/>
      <c r="C67" s="267"/>
      <c r="D67" s="269" t="s">
        <v>391</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5"/>
      <c r="B68" s="252"/>
      <c r="C68" s="267"/>
      <c r="D68" s="269" t="s">
        <v>391</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5"/>
      <c r="B69" s="252"/>
      <c r="C69" s="267"/>
      <c r="D69" s="269" t="s">
        <v>391</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5"/>
      <c r="B70" s="252"/>
      <c r="C70" s="267"/>
      <c r="D70" s="269" t="s">
        <v>391</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4" outlineLevel="2" thickBot="1">
      <c r="A71" s="426"/>
      <c r="B71" s="122" t="s">
        <v>395</v>
      </c>
      <c r="C71" s="123"/>
      <c r="D71" s="270" t="s">
        <v>391</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4" outlineLevel="2" thickBot="1">
      <c r="B74" s="145"/>
      <c r="C74" s="2"/>
      <c r="D74" s="2"/>
      <c r="E74" s="15"/>
    </row>
    <row r="75" spans="1:54" ht="19.5" customHeight="1" outlineLevel="2">
      <c r="A75" s="424" t="s">
        <v>396</v>
      </c>
      <c r="B75" s="127" t="s">
        <v>397</v>
      </c>
      <c r="C75" s="274"/>
      <c r="D75" s="124" t="s">
        <v>391</v>
      </c>
      <c r="E75" s="275">
        <f>-E158*'Fixed Data'!$B$27/10^2</f>
        <v>-3.5076575656736999</v>
      </c>
      <c r="F75" s="275">
        <f>-F158*'Fixed Data'!$B$27/10^2</f>
        <v>-3.5481543098311006</v>
      </c>
      <c r="G75" s="275">
        <f>-G158*'Fixed Data'!$B$27/10^2</f>
        <v>-3.5892567567725884</v>
      </c>
      <c r="H75" s="275">
        <f>-H158*'Fixed Data'!$B$27/10^2</f>
        <v>-3.6309782905472137</v>
      </c>
      <c r="I75" s="275">
        <f>-I158*'Fixed Data'!$B$27/10^2</f>
        <v>-3.6733327016463835</v>
      </c>
      <c r="J75" s="275">
        <f>-J158*'Fixed Data'!$B$27/10^2</f>
        <v>-3.7163341975217725</v>
      </c>
      <c r="K75" s="275">
        <f>-K158*'Fixed Data'!$B$27/10^2</f>
        <v>-3.7599974176109225</v>
      </c>
      <c r="L75" s="275">
        <f>-L158*'Fixed Data'!$B$27/10^2</f>
        <v>-3.8043374498653981</v>
      </c>
      <c r="M75" s="275">
        <f>-M158*'Fixed Data'!$B$27/10^2</f>
        <v>-3.8493698457763776</v>
      </c>
      <c r="N75" s="275">
        <f>-N158*'Fixed Data'!$B$27/10^2</f>
        <v>-3.8951106346489737</v>
      </c>
      <c r="O75" s="275">
        <f>-O158*'Fixed Data'!$B$27/10^2</f>
        <v>-3.9415763438867812</v>
      </c>
      <c r="P75" s="275">
        <f>-P158*'Fixed Data'!$B$27/10^2</f>
        <v>-3.9887840140174786</v>
      </c>
      <c r="Q75" s="275">
        <f>-Q158*'Fixed Data'!$B$27/10^2</f>
        <v>-4.0367512159722603</v>
      </c>
      <c r="R75" s="275">
        <f>-R158*'Fixed Data'!$B$27/10^2</f>
        <v>-4.0854960728729477</v>
      </c>
      <c r="S75" s="275">
        <f>-S158*'Fixed Data'!$B$27/10^2</f>
        <v>-4.1350372773114277</v>
      </c>
      <c r="T75" s="275">
        <f>-T158*'Fixed Data'!$B$27/10^2</f>
        <v>-4.1853941101316421</v>
      </c>
      <c r="U75" s="275">
        <f>-U158*'Fixed Data'!$B$27/10^2</f>
        <v>-4.2365864644705447</v>
      </c>
      <c r="V75" s="275">
        <f>-V158*'Fixed Data'!$B$27/10^2</f>
        <v>-4.2886348645400956</v>
      </c>
      <c r="W75" s="275">
        <f>-W158*'Fixed Data'!$B$27/10^2</f>
        <v>-4.3415604904194867</v>
      </c>
      <c r="X75" s="275">
        <f>-X158*'Fixed Data'!$B$27/10^2</f>
        <v>-4.3953851990909847</v>
      </c>
      <c r="Y75" s="275">
        <f>-Y158*'Fixed Data'!$B$27/10^2</f>
        <v>-4.4501315484808757</v>
      </c>
      <c r="Z75" s="275">
        <f>-Z158*'Fixed Data'!$B$27/10^2</f>
        <v>-4.5058228252568231</v>
      </c>
      <c r="AA75" s="275">
        <f>-AA158*'Fixed Data'!$B$27/10^2</f>
        <v>-4.5624830658636961</v>
      </c>
      <c r="AB75" s="275">
        <f>-AB158*'Fixed Data'!$B$27/10^2</f>
        <v>-4.6201370888286002</v>
      </c>
      <c r="AC75" s="275">
        <f>-AC158*'Fixed Data'!$B$27/10^2</f>
        <v>-4.6788105180505548</v>
      </c>
      <c r="AD75" s="275">
        <f>-AD158*'Fixed Data'!$B$27/10^2</f>
        <v>-4.7385298136029546</v>
      </c>
      <c r="AE75" s="275">
        <f>-AE158*'Fixed Data'!$B$27/10^2</f>
        <v>-4.7993223002822107</v>
      </c>
      <c r="AF75" s="275">
        <f>-AF158*'Fixed Data'!$B$27/10^2</f>
        <v>-4.8612162006640567</v>
      </c>
      <c r="AG75" s="275">
        <f>-AG158*'Fixed Data'!$B$27/10^2</f>
        <v>-4.9242406651547359</v>
      </c>
      <c r="AH75" s="275">
        <f>-AH158*'Fixed Data'!$B$27/10^2</f>
        <v>-4.9884258057985953</v>
      </c>
      <c r="AI75" s="275">
        <f>-AI158*'Fixed Data'!$B$27/10^2</f>
        <v>-5.0538027315882266</v>
      </c>
      <c r="AJ75" s="275">
        <f>-AJ158*'Fixed Data'!$B$27/10^2</f>
        <v>-5.1204035822720746</v>
      </c>
      <c r="AK75" s="275">
        <f>-AK158*'Fixed Data'!$B$27/10^2</f>
        <v>-5.1882615674209589</v>
      </c>
      <c r="AL75" s="275">
        <f>-AL158*'Fixed Data'!$B$27/10^2</f>
        <v>-5.257411003240807</v>
      </c>
      <c r="AM75" s="275">
        <f>-AM158*'Fixed Data'!$B$27/10^2</f>
        <v>-5.3278873531417439</v>
      </c>
      <c r="AN75" s="275">
        <f>-AN158*'Fixed Data'!$B$27/10^2</f>
        <v>-5.3997272698097687</v>
      </c>
      <c r="AO75" s="275">
        <f>-AO158*'Fixed Data'!$B$27/10^2</f>
        <v>-5.4729686350245776</v>
      </c>
      <c r="AP75" s="275">
        <f>-AP158*'Fixed Data'!$B$27/10^2</f>
        <v>-5.547650607741474</v>
      </c>
      <c r="AQ75" s="275">
        <f>-AQ158*'Fixed Data'!$B$27/10^2</f>
        <v>-5.6238136669143115</v>
      </c>
      <c r="AR75" s="275">
        <f>-AR158*'Fixed Data'!$B$27/10^2</f>
        <v>-5.7014996610799535</v>
      </c>
      <c r="AS75" s="275">
        <f>-AS158*'Fixed Data'!$B$27/10^2</f>
        <v>-5.7807518579427537</v>
      </c>
      <c r="AT75" s="275">
        <f>-AT158*'Fixed Data'!$B$27/10^2</f>
        <v>-5.8616149924564409</v>
      </c>
      <c r="AU75" s="275">
        <f>-AU158*'Fixed Data'!$B$27/10^2</f>
        <v>-5.9441353254239582</v>
      </c>
      <c r="AV75" s="275">
        <f>-AV158*'Fixed Data'!$B$27/10^2</f>
        <v>-6.0283606938331955</v>
      </c>
      <c r="AW75" s="275">
        <f>-AW158*'Fixed Data'!$B$27/10^2</f>
        <v>-6.1143405679542591</v>
      </c>
      <c r="AX75" s="275">
        <f>-AX158*'Fixed Data'!$B$27/10^2</f>
        <v>-6.202126115198249</v>
      </c>
      <c r="AY75" s="275">
        <f>-AY158*'Fixed Data'!$B$27/10^2</f>
        <v>-6.2917702564632387</v>
      </c>
      <c r="AZ75" s="275">
        <f>-AZ158*'Fixed Data'!$B$27/10^2</f>
        <v>-6.3833277314956227</v>
      </c>
      <c r="BA75" s="275">
        <f>-BA158*'Fixed Data'!$B$27/10^2</f>
        <v>-6.4768551665052883</v>
      </c>
      <c r="BB75" s="275">
        <f>-BB158*'Fixed Data'!$B$27/10^2</f>
        <v>-6.5717529496260685</v>
      </c>
    </row>
    <row r="76" spans="1:54" ht="19.5" customHeight="1" outlineLevel="2">
      <c r="A76" s="425"/>
      <c r="B76" s="121"/>
      <c r="C76" s="272"/>
      <c r="D76" s="2" t="s">
        <v>391</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4" outlineLevel="2" thickBot="1">
      <c r="A77" s="426"/>
      <c r="B77" s="273" t="s">
        <v>398</v>
      </c>
      <c r="C77" s="271"/>
      <c r="D77" s="123" t="s">
        <v>391</v>
      </c>
      <c r="E77" s="23">
        <f t="shared" ref="E77:AJ77" si="5">SUM(E75:E76)</f>
        <v>-3.5076575656736999</v>
      </c>
      <c r="F77" s="23">
        <f t="shared" si="5"/>
        <v>-3.5481543098311006</v>
      </c>
      <c r="G77" s="23">
        <f t="shared" si="5"/>
        <v>-3.5892567567725884</v>
      </c>
      <c r="H77" s="23">
        <f t="shared" si="5"/>
        <v>-3.6309782905472137</v>
      </c>
      <c r="I77" s="23">
        <f t="shared" si="5"/>
        <v>-3.6733327016463835</v>
      </c>
      <c r="J77" s="23">
        <f t="shared" si="5"/>
        <v>-3.7163341975217725</v>
      </c>
      <c r="K77" s="23">
        <f t="shared" si="5"/>
        <v>-3.7599974176109225</v>
      </c>
      <c r="L77" s="23">
        <f t="shared" si="5"/>
        <v>-3.8043374498653981</v>
      </c>
      <c r="M77" s="23">
        <f t="shared" si="5"/>
        <v>-3.8493698457763776</v>
      </c>
      <c r="N77" s="23">
        <f t="shared" si="5"/>
        <v>-3.8951106346489737</v>
      </c>
      <c r="O77" s="23">
        <f t="shared" si="5"/>
        <v>-3.9415763438867812</v>
      </c>
      <c r="P77" s="23">
        <f t="shared" si="5"/>
        <v>-3.9887840140174786</v>
      </c>
      <c r="Q77" s="23">
        <f t="shared" si="5"/>
        <v>-4.0367512159722603</v>
      </c>
      <c r="R77" s="23">
        <f t="shared" si="5"/>
        <v>-4.0854960728729477</v>
      </c>
      <c r="S77" s="23">
        <f t="shared" si="5"/>
        <v>-4.1350372773114277</v>
      </c>
      <c r="T77" s="23">
        <f t="shared" si="5"/>
        <v>-4.1853941101316421</v>
      </c>
      <c r="U77" s="23">
        <f t="shared" si="5"/>
        <v>-4.2365864644705447</v>
      </c>
      <c r="V77" s="23">
        <f t="shared" si="5"/>
        <v>-4.2886348645400956</v>
      </c>
      <c r="W77" s="23">
        <f t="shared" si="5"/>
        <v>-4.3415604904194867</v>
      </c>
      <c r="X77" s="23">
        <f t="shared" si="5"/>
        <v>-4.3953851990909847</v>
      </c>
      <c r="Y77" s="23">
        <f t="shared" si="5"/>
        <v>-4.4501315484808757</v>
      </c>
      <c r="Z77" s="23">
        <f t="shared" si="5"/>
        <v>-4.5058228252568231</v>
      </c>
      <c r="AA77" s="23">
        <f t="shared" si="5"/>
        <v>-4.5624830658636961</v>
      </c>
      <c r="AB77" s="23">
        <f t="shared" si="5"/>
        <v>-4.6201370888286002</v>
      </c>
      <c r="AC77" s="23">
        <f t="shared" si="5"/>
        <v>-4.6788105180505548</v>
      </c>
      <c r="AD77" s="23">
        <f t="shared" si="5"/>
        <v>-4.7385298136029546</v>
      </c>
      <c r="AE77" s="23">
        <f t="shared" si="5"/>
        <v>-4.7993223002822107</v>
      </c>
      <c r="AF77" s="23">
        <f t="shared" si="5"/>
        <v>-4.8612162006640567</v>
      </c>
      <c r="AG77" s="23">
        <f t="shared" si="5"/>
        <v>-4.9242406651547359</v>
      </c>
      <c r="AH77" s="23">
        <f t="shared" si="5"/>
        <v>-4.9884258057985953</v>
      </c>
      <c r="AI77" s="23">
        <f t="shared" si="5"/>
        <v>-5.0538027315882266</v>
      </c>
      <c r="AJ77" s="23">
        <f t="shared" si="5"/>
        <v>-5.1204035822720746</v>
      </c>
      <c r="AK77" s="23">
        <f t="shared" ref="AK77:BB77" si="6">SUM(AK75:AK76)</f>
        <v>-5.1882615674209589</v>
      </c>
      <c r="AL77" s="23">
        <f t="shared" si="6"/>
        <v>-5.257411003240807</v>
      </c>
      <c r="AM77" s="23">
        <f t="shared" si="6"/>
        <v>-5.3278873531417439</v>
      </c>
      <c r="AN77" s="23">
        <f t="shared" si="6"/>
        <v>-5.3997272698097687</v>
      </c>
      <c r="AO77" s="23">
        <f t="shared" si="6"/>
        <v>-5.4729686350245776</v>
      </c>
      <c r="AP77" s="23">
        <f t="shared" si="6"/>
        <v>-5.547650607741474</v>
      </c>
      <c r="AQ77" s="23">
        <f t="shared" si="6"/>
        <v>-5.6238136669143115</v>
      </c>
      <c r="AR77" s="23">
        <f t="shared" si="6"/>
        <v>-5.7014996610799535</v>
      </c>
      <c r="AS77" s="23">
        <f t="shared" si="6"/>
        <v>-5.7807518579427537</v>
      </c>
      <c r="AT77" s="23">
        <f t="shared" si="6"/>
        <v>-5.8616149924564409</v>
      </c>
      <c r="AU77" s="23">
        <f t="shared" si="6"/>
        <v>-5.9441353254239582</v>
      </c>
      <c r="AV77" s="23">
        <f t="shared" si="6"/>
        <v>-6.0283606938331955</v>
      </c>
      <c r="AW77" s="23">
        <f t="shared" si="6"/>
        <v>-6.1143405679542591</v>
      </c>
      <c r="AX77" s="23">
        <f t="shared" si="6"/>
        <v>-6.202126115198249</v>
      </c>
      <c r="AY77" s="23">
        <f t="shared" si="6"/>
        <v>-6.2917702564632387</v>
      </c>
      <c r="AZ77" s="23">
        <f t="shared" si="6"/>
        <v>-6.3833277314956227</v>
      </c>
      <c r="BA77" s="23">
        <f t="shared" si="6"/>
        <v>-6.4768551665052883</v>
      </c>
      <c r="BB77" s="255">
        <f t="shared" si="6"/>
        <v>-6.5717529496260685</v>
      </c>
    </row>
    <row r="78" spans="1:54" outlineLevel="2">
      <c r="B78" s="19"/>
      <c r="C78" s="19"/>
      <c r="D78" s="19"/>
      <c r="E78" s="15"/>
    </row>
    <row r="79" spans="1:54" s="7" customFormat="1" ht="14" outlineLevel="1" thickBot="1">
      <c r="B79" s="125"/>
      <c r="C79" s="125"/>
      <c r="D79" s="125"/>
      <c r="E79" s="247"/>
    </row>
    <row r="80" spans="1:54" outlineLevel="1">
      <c r="A80" s="4" t="s">
        <v>399</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400</v>
      </c>
      <c r="C81" s="6" t="s">
        <v>401</v>
      </c>
      <c r="D81" t="s">
        <v>402</v>
      </c>
      <c r="E81" s="129">
        <f>$B$20</f>
        <v>1</v>
      </c>
      <c r="F81" s="129">
        <f t="shared" ref="F81:AA81" si="7">$B$20</f>
        <v>1</v>
      </c>
      <c r="G81" s="129">
        <f t="shared" si="7"/>
        <v>1</v>
      </c>
      <c r="H81" s="129">
        <f t="shared" si="7"/>
        <v>1</v>
      </c>
      <c r="I81" s="129">
        <f t="shared" si="7"/>
        <v>1</v>
      </c>
      <c r="J81" s="129">
        <f t="shared" si="7"/>
        <v>1</v>
      </c>
      <c r="K81" s="129">
        <f t="shared" si="7"/>
        <v>1</v>
      </c>
      <c r="L81" s="129">
        <f t="shared" si="7"/>
        <v>1</v>
      </c>
      <c r="M81" s="129">
        <f t="shared" si="7"/>
        <v>1</v>
      </c>
      <c r="N81" s="129">
        <f t="shared" si="7"/>
        <v>1</v>
      </c>
      <c r="O81" s="129">
        <f t="shared" si="7"/>
        <v>1</v>
      </c>
      <c r="P81" s="129">
        <f t="shared" si="7"/>
        <v>1</v>
      </c>
      <c r="Q81" s="129">
        <f t="shared" si="7"/>
        <v>1</v>
      </c>
      <c r="R81" s="129">
        <f t="shared" si="7"/>
        <v>1</v>
      </c>
      <c r="S81" s="129">
        <f t="shared" si="7"/>
        <v>1</v>
      </c>
      <c r="T81" s="129">
        <f t="shared" si="7"/>
        <v>1</v>
      </c>
      <c r="U81" s="129">
        <f t="shared" si="7"/>
        <v>1</v>
      </c>
      <c r="V81" s="129">
        <f t="shared" si="7"/>
        <v>1</v>
      </c>
      <c r="W81" s="129">
        <f t="shared" si="7"/>
        <v>1</v>
      </c>
      <c r="X81" s="129">
        <f t="shared" si="7"/>
        <v>1</v>
      </c>
      <c r="Y81" s="129">
        <f t="shared" si="7"/>
        <v>1</v>
      </c>
      <c r="Z81" s="129">
        <f t="shared" si="7"/>
        <v>1</v>
      </c>
      <c r="AA81" s="129">
        <f t="shared" si="7"/>
        <v>1</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403</v>
      </c>
      <c r="C82" t="s">
        <v>404</v>
      </c>
      <c r="D82" t="s">
        <v>391</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405</v>
      </c>
      <c r="C83" t="s">
        <v>406</v>
      </c>
      <c r="D83" t="s">
        <v>391</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5.5" hidden="1" outlineLevel="3">
      <c r="A84" s="8"/>
      <c r="B84" t="s">
        <v>407</v>
      </c>
      <c r="C84" t="s">
        <v>408</v>
      </c>
      <c r="D84" t="s">
        <v>391</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409</v>
      </c>
      <c r="C85" t="s">
        <v>410</v>
      </c>
      <c r="D85" t="s">
        <v>391</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411</v>
      </c>
      <c r="C86" t="s">
        <v>412</v>
      </c>
      <c r="D86" t="s">
        <v>391</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413</v>
      </c>
      <c r="C87" t="s">
        <v>414</v>
      </c>
      <c r="D87" t="s">
        <v>391</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415</v>
      </c>
      <c r="C88" t="s">
        <v>416</v>
      </c>
      <c r="D88" t="s">
        <v>391</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417</v>
      </c>
      <c r="C89" t="s">
        <v>418</v>
      </c>
      <c r="D89" t="s">
        <v>391</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419</v>
      </c>
      <c r="C90" t="s">
        <v>420</v>
      </c>
      <c r="D90" t="s">
        <v>391</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421</v>
      </c>
      <c r="C91" t="s">
        <v>422</v>
      </c>
      <c r="D91" t="s">
        <v>391</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423</v>
      </c>
      <c r="C92" t="s">
        <v>424</v>
      </c>
      <c r="D92" t="s">
        <v>391</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425</v>
      </c>
      <c r="C93" t="s">
        <v>426</v>
      </c>
      <c r="D93" t="s">
        <v>391</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427</v>
      </c>
      <c r="C94" t="s">
        <v>428</v>
      </c>
      <c r="D94" t="s">
        <v>391</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429</v>
      </c>
      <c r="C95" t="s">
        <v>430</v>
      </c>
      <c r="D95" t="s">
        <v>391</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431</v>
      </c>
      <c r="C96" t="s">
        <v>432</v>
      </c>
      <c r="D96" t="s">
        <v>391</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433</v>
      </c>
      <c r="C97" t="s">
        <v>434</v>
      </c>
      <c r="D97" t="s">
        <v>391</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435</v>
      </c>
      <c r="C98" t="s">
        <v>436</v>
      </c>
      <c r="D98" t="s">
        <v>391</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437</v>
      </c>
      <c r="C99" t="s">
        <v>438</v>
      </c>
      <c r="D99" t="s">
        <v>391</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439</v>
      </c>
      <c r="C100" t="s">
        <v>440</v>
      </c>
      <c r="D100" t="s">
        <v>391</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441</v>
      </c>
      <c r="C101" t="s">
        <v>442</v>
      </c>
      <c r="D101" t="s">
        <v>391</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443</v>
      </c>
      <c r="C102" t="s">
        <v>444</v>
      </c>
      <c r="D102" t="s">
        <v>391</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445</v>
      </c>
      <c r="C103" t="s">
        <v>446</v>
      </c>
      <c r="D103" t="s">
        <v>391</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447</v>
      </c>
      <c r="C104" t="s">
        <v>448</v>
      </c>
      <c r="D104" t="s">
        <v>391</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449</v>
      </c>
      <c r="C105" t="s">
        <v>450</v>
      </c>
      <c r="D105" t="s">
        <v>391</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451</v>
      </c>
      <c r="C106" t="s">
        <v>452</v>
      </c>
      <c r="D106" t="s">
        <v>391</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453</v>
      </c>
      <c r="C107" t="s">
        <v>454</v>
      </c>
      <c r="D107" t="s">
        <v>391</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5.5" outlineLevel="2" collapsed="1">
      <c r="A128" s="8"/>
      <c r="B128" t="s">
        <v>455</v>
      </c>
      <c r="C128" t="s">
        <v>456</v>
      </c>
      <c r="D128" t="s">
        <v>391</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457</v>
      </c>
      <c r="C129" t="s">
        <v>458</v>
      </c>
      <c r="D129" t="s">
        <v>391</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459</v>
      </c>
      <c r="C130" t="s">
        <v>460</v>
      </c>
      <c r="D130" t="s">
        <v>391</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461</v>
      </c>
      <c r="C131" t="s">
        <v>462</v>
      </c>
      <c r="D131" t="s">
        <v>391</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4.5" outlineLevel="2">
      <c r="A132" s="8"/>
      <c r="B132" t="s">
        <v>463</v>
      </c>
      <c r="C132" t="s">
        <v>464</v>
      </c>
      <c r="D132" t="s">
        <v>391</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4" outlineLevel="2" thickBot="1">
      <c r="A133" s="9"/>
      <c r="B133" s="3" t="s">
        <v>465</v>
      </c>
      <c r="C133" s="7" t="s">
        <v>466</v>
      </c>
      <c r="D133" s="7" t="s">
        <v>391</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4" outlineLevel="2" thickBot="1">
      <c r="A134" s="139"/>
      <c r="B134" s="142" t="s">
        <v>467</v>
      </c>
      <c r="C134" s="143"/>
      <c r="D134" s="243"/>
      <c r="E134" s="245">
        <f t="shared" ref="E134:AJ134" si="17">E83+E77+E71</f>
        <v>-3.5076575656736999</v>
      </c>
      <c r="F134" s="245">
        <f t="shared" si="17"/>
        <v>-3.5481543098311006</v>
      </c>
      <c r="G134" s="245">
        <f t="shared" si="17"/>
        <v>-3.5892567567725884</v>
      </c>
      <c r="H134" s="245">
        <f t="shared" si="17"/>
        <v>-3.6309782905472137</v>
      </c>
      <c r="I134" s="245">
        <f t="shared" si="17"/>
        <v>-3.6733327016463835</v>
      </c>
      <c r="J134" s="245">
        <f t="shared" si="17"/>
        <v>-3.7163341975217725</v>
      </c>
      <c r="K134" s="245">
        <f t="shared" si="17"/>
        <v>-3.7599974176109225</v>
      </c>
      <c r="L134" s="245">
        <f t="shared" si="17"/>
        <v>-3.8043374498653981</v>
      </c>
      <c r="M134" s="245">
        <f t="shared" si="17"/>
        <v>-3.8493698457763776</v>
      </c>
      <c r="N134" s="245">
        <f t="shared" si="17"/>
        <v>-3.8951106346489737</v>
      </c>
      <c r="O134" s="245">
        <f t="shared" si="17"/>
        <v>-3.9415763438867812</v>
      </c>
      <c r="P134" s="245">
        <f t="shared" si="17"/>
        <v>-3.9887840140174786</v>
      </c>
      <c r="Q134" s="245">
        <f t="shared" si="17"/>
        <v>-4.0367512159722603</v>
      </c>
      <c r="R134" s="245">
        <f t="shared" si="17"/>
        <v>-4.0854960728729477</v>
      </c>
      <c r="S134" s="245">
        <f t="shared" si="17"/>
        <v>-4.1350372773114277</v>
      </c>
      <c r="T134" s="245">
        <f t="shared" si="17"/>
        <v>-4.1853941101316421</v>
      </c>
      <c r="U134" s="245">
        <f t="shared" si="17"/>
        <v>-4.2365864644705447</v>
      </c>
      <c r="V134" s="245">
        <f t="shared" si="17"/>
        <v>-4.2886348645400956</v>
      </c>
      <c r="W134" s="245">
        <f t="shared" si="17"/>
        <v>-4.3415604904194867</v>
      </c>
      <c r="X134" s="245">
        <f t="shared" si="17"/>
        <v>-4.3953851990909847</v>
      </c>
      <c r="Y134" s="245">
        <f t="shared" si="17"/>
        <v>-4.4501315484808757</v>
      </c>
      <c r="Z134" s="245">
        <f t="shared" si="17"/>
        <v>-4.5058228252568231</v>
      </c>
      <c r="AA134" s="245">
        <f t="shared" si="17"/>
        <v>-4.5624830658636961</v>
      </c>
      <c r="AB134" s="245">
        <f t="shared" si="17"/>
        <v>-4.6201370888286002</v>
      </c>
      <c r="AC134" s="245">
        <f t="shared" si="17"/>
        <v>-4.6788105180505548</v>
      </c>
      <c r="AD134" s="245">
        <f t="shared" si="17"/>
        <v>-4.7385298136029546</v>
      </c>
      <c r="AE134" s="245">
        <f t="shared" si="17"/>
        <v>-4.7993223002822107</v>
      </c>
      <c r="AF134" s="245">
        <f t="shared" si="17"/>
        <v>-4.8612162006640567</v>
      </c>
      <c r="AG134" s="245">
        <f t="shared" si="17"/>
        <v>-4.9242406651547359</v>
      </c>
      <c r="AH134" s="245">
        <f t="shared" si="17"/>
        <v>-4.9884258057985953</v>
      </c>
      <c r="AI134" s="245">
        <f t="shared" si="17"/>
        <v>-5.0538027315882266</v>
      </c>
      <c r="AJ134" s="245">
        <f t="shared" si="17"/>
        <v>-5.1204035822720746</v>
      </c>
      <c r="AK134" s="245">
        <f t="shared" ref="AK134:BB134" si="18">AK83+AK77+AK71</f>
        <v>-5.1882615674209589</v>
      </c>
      <c r="AL134" s="245">
        <f t="shared" si="18"/>
        <v>-5.257411003240807</v>
      </c>
      <c r="AM134" s="245">
        <f t="shared" si="18"/>
        <v>-5.3278873531417439</v>
      </c>
      <c r="AN134" s="245">
        <f t="shared" si="18"/>
        <v>-5.3997272698097687</v>
      </c>
      <c r="AO134" s="245">
        <f t="shared" si="18"/>
        <v>-5.4729686350245776</v>
      </c>
      <c r="AP134" s="245">
        <f t="shared" si="18"/>
        <v>-5.547650607741474</v>
      </c>
      <c r="AQ134" s="245">
        <f t="shared" si="18"/>
        <v>-5.6238136669143115</v>
      </c>
      <c r="AR134" s="245">
        <f t="shared" si="18"/>
        <v>-5.7014996610799535</v>
      </c>
      <c r="AS134" s="245">
        <f t="shared" si="18"/>
        <v>-5.7807518579427537</v>
      </c>
      <c r="AT134" s="245">
        <f t="shared" si="18"/>
        <v>-5.8616149924564409</v>
      </c>
      <c r="AU134" s="245">
        <f t="shared" si="18"/>
        <v>-5.9441353254239582</v>
      </c>
      <c r="AV134" s="245">
        <f t="shared" si="18"/>
        <v>-6.0283606938331955</v>
      </c>
      <c r="AW134" s="245">
        <f t="shared" si="18"/>
        <v>-6.1143405679542591</v>
      </c>
      <c r="AX134" s="245">
        <f t="shared" si="18"/>
        <v>-6.202126115198249</v>
      </c>
      <c r="AY134" s="245">
        <f t="shared" si="18"/>
        <v>-6.2917702564632387</v>
      </c>
      <c r="AZ134" s="245">
        <f t="shared" si="18"/>
        <v>-6.3833277314956227</v>
      </c>
      <c r="BA134" s="245">
        <f t="shared" si="18"/>
        <v>-6.4768551665052883</v>
      </c>
      <c r="BB134" s="245">
        <f t="shared" si="18"/>
        <v>-6.5717529496260685</v>
      </c>
    </row>
    <row r="135" spans="1:54" ht="14" outlineLevel="2" thickBot="1">
      <c r="A135" s="138"/>
      <c r="B135" s="140" t="s">
        <v>468</v>
      </c>
      <c r="C135" s="141"/>
      <c r="D135" s="244"/>
      <c r="E135" s="245">
        <f>E133+E134</f>
        <v>-3.5076575656736999</v>
      </c>
      <c r="F135" s="245">
        <f t="shared" ref="F135:AW135" si="19">F133+F134</f>
        <v>-3.5481543098311006</v>
      </c>
      <c r="G135" s="245">
        <f t="shared" si="19"/>
        <v>-3.5892567567725884</v>
      </c>
      <c r="H135" s="245">
        <f t="shared" si="19"/>
        <v>-3.6309782905472137</v>
      </c>
      <c r="I135" s="245">
        <f t="shared" si="19"/>
        <v>-3.6733327016463835</v>
      </c>
      <c r="J135" s="245">
        <f t="shared" si="19"/>
        <v>-3.7163341975217725</v>
      </c>
      <c r="K135" s="245">
        <f t="shared" si="19"/>
        <v>-3.7599974176109225</v>
      </c>
      <c r="L135" s="245">
        <f t="shared" si="19"/>
        <v>-3.8043374498653981</v>
      </c>
      <c r="M135" s="245">
        <f t="shared" si="19"/>
        <v>-3.8493698457763776</v>
      </c>
      <c r="N135" s="245">
        <f t="shared" si="19"/>
        <v>-3.8951106346489737</v>
      </c>
      <c r="O135" s="245">
        <f t="shared" si="19"/>
        <v>-3.9415763438867812</v>
      </c>
      <c r="P135" s="245">
        <f t="shared" si="19"/>
        <v>-3.9887840140174786</v>
      </c>
      <c r="Q135" s="245">
        <f t="shared" si="19"/>
        <v>-4.0367512159722603</v>
      </c>
      <c r="R135" s="245">
        <f t="shared" si="19"/>
        <v>-4.0854960728729477</v>
      </c>
      <c r="S135" s="245">
        <f t="shared" si="19"/>
        <v>-4.1350372773114277</v>
      </c>
      <c r="T135" s="245">
        <f t="shared" si="19"/>
        <v>-4.1853941101316421</v>
      </c>
      <c r="U135" s="245">
        <f t="shared" si="19"/>
        <v>-4.2365864644705447</v>
      </c>
      <c r="V135" s="245">
        <f t="shared" si="19"/>
        <v>-4.2886348645400956</v>
      </c>
      <c r="W135" s="245">
        <f t="shared" si="19"/>
        <v>-4.3415604904194867</v>
      </c>
      <c r="X135" s="245">
        <f t="shared" si="19"/>
        <v>-4.3953851990909847</v>
      </c>
      <c r="Y135" s="245">
        <f t="shared" si="19"/>
        <v>-4.4501315484808757</v>
      </c>
      <c r="Z135" s="245">
        <f t="shared" si="19"/>
        <v>-4.5058228252568231</v>
      </c>
      <c r="AA135" s="245">
        <f t="shared" si="19"/>
        <v>-4.5624830658636961</v>
      </c>
      <c r="AB135" s="245">
        <f t="shared" si="19"/>
        <v>-4.6201370888286002</v>
      </c>
      <c r="AC135" s="245">
        <f t="shared" si="19"/>
        <v>-4.6788105180505548</v>
      </c>
      <c r="AD135" s="245">
        <f t="shared" si="19"/>
        <v>-4.7385298136029546</v>
      </c>
      <c r="AE135" s="245">
        <f t="shared" si="19"/>
        <v>-4.7993223002822107</v>
      </c>
      <c r="AF135" s="245">
        <f t="shared" si="19"/>
        <v>-4.8612162006640567</v>
      </c>
      <c r="AG135" s="245">
        <f t="shared" si="19"/>
        <v>-4.9242406651547359</v>
      </c>
      <c r="AH135" s="245">
        <f t="shared" si="19"/>
        <v>-4.9884258057985953</v>
      </c>
      <c r="AI135" s="245">
        <f t="shared" si="19"/>
        <v>-5.0538027315882266</v>
      </c>
      <c r="AJ135" s="245">
        <f t="shared" si="19"/>
        <v>-5.1204035822720746</v>
      </c>
      <c r="AK135" s="245">
        <f t="shared" si="19"/>
        <v>-5.1882615674209589</v>
      </c>
      <c r="AL135" s="245">
        <f t="shared" si="19"/>
        <v>-5.257411003240807</v>
      </c>
      <c r="AM135" s="245">
        <f t="shared" si="19"/>
        <v>-5.3278873531417439</v>
      </c>
      <c r="AN135" s="245">
        <f t="shared" si="19"/>
        <v>-5.3997272698097687</v>
      </c>
      <c r="AO135" s="245">
        <f t="shared" si="19"/>
        <v>-5.4729686350245776</v>
      </c>
      <c r="AP135" s="245">
        <f t="shared" si="19"/>
        <v>-5.547650607741474</v>
      </c>
      <c r="AQ135" s="245">
        <f t="shared" si="19"/>
        <v>-5.6238136669143115</v>
      </c>
      <c r="AR135" s="245">
        <f t="shared" si="19"/>
        <v>-5.7014996610799535</v>
      </c>
      <c r="AS135" s="245">
        <f t="shared" si="19"/>
        <v>-5.7807518579427537</v>
      </c>
      <c r="AT135" s="245">
        <f t="shared" si="19"/>
        <v>-5.8616149924564409</v>
      </c>
      <c r="AU135" s="245">
        <f t="shared" si="19"/>
        <v>-5.9441353254239582</v>
      </c>
      <c r="AV135" s="245">
        <f t="shared" si="19"/>
        <v>-6.0283606938331955</v>
      </c>
      <c r="AW135" s="245">
        <f t="shared" si="19"/>
        <v>-6.1143405679542591</v>
      </c>
      <c r="AX135" s="245">
        <f>AX133+AX134</f>
        <v>-6.202126115198249</v>
      </c>
      <c r="AY135" s="245">
        <f>AY133+AY134</f>
        <v>-6.2917702564632387</v>
      </c>
      <c r="AZ135" s="245">
        <f>AZ133+AZ134</f>
        <v>-6.3833277314956227</v>
      </c>
      <c r="BA135" s="245">
        <f>BA133+BA134</f>
        <v>-6.4768551665052883</v>
      </c>
      <c r="BB135" s="245">
        <f>BB133+BB134</f>
        <v>-6.5717529496260685</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469</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470</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471</v>
      </c>
      <c r="C142" s="134" t="s">
        <v>164</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7" t="s">
        <v>472</v>
      </c>
      <c r="B143" s="135" t="s">
        <v>289</v>
      </c>
      <c r="C143" s="135" t="s">
        <v>397</v>
      </c>
      <c r="D143" s="135" t="s">
        <v>391</v>
      </c>
      <c r="E143" s="21">
        <f>-(E$158*'Fixed Data'!$B$25*'Fixed Data'!E$47*'Fixed Data'!$B$24*'Fixed Data'!$B$23+E$158*'Fixed Data'!$B$26)*'Fixed Data'!L42/10^6</f>
        <v>-20.914748955515304</v>
      </c>
      <c r="F143" s="21">
        <f>-(F$158*'Fixed Data'!$B$25*'Fixed Data'!F$47*'Fixed Data'!$B$24*'Fixed Data'!$B$23+F$158*'Fixed Data'!$B$26)*'Fixed Data'!M42/10^6</f>
        <v>-21.532659828140265</v>
      </c>
      <c r="G143" s="21">
        <f>-(G$158*'Fixed Data'!$B$25*'Fixed Data'!G$47*'Fixed Data'!$B$24*'Fixed Data'!$B$23+G$158*'Fixed Data'!$B$26)*'Fixed Data'!N42/10^6</f>
        <v>-22.0867426940009</v>
      </c>
      <c r="H143" s="21">
        <f>-(H$158*'Fixed Data'!$B$25*'Fixed Data'!H$47*'Fixed Data'!$B$24*'Fixed Data'!$B$23+H$158*'Fixed Data'!$B$26)*'Fixed Data'!O42/10^6</f>
        <v>-22.651664990753243</v>
      </c>
      <c r="I143" s="21">
        <f>-(I$158*'Fixed Data'!$B$25*'Fixed Data'!I$47*'Fixed Data'!$B$24*'Fixed Data'!$B$23+I$158*'Fixed Data'!$B$26)*'Fixed Data'!P42/10^6</f>
        <v>-23.305616765089152</v>
      </c>
      <c r="J143" s="21">
        <f>-(J$158*'Fixed Data'!$B$25*'Fixed Data'!J$47*'Fixed Data'!$B$24*'Fixed Data'!$B$23+J$158*'Fixed Data'!$B$26)*'Fixed Data'!Q42/10^6</f>
        <v>-23.972729919768813</v>
      </c>
      <c r="K143" s="21">
        <f>-(K$158*'Fixed Data'!$B$25*'Fixed Data'!K$47*'Fixed Data'!$B$24*'Fixed Data'!$B$23+K$158*'Fixed Data'!$B$26)*'Fixed Data'!R42/10^6</f>
        <v>-24.573522237979514</v>
      </c>
      <c r="L143" s="21">
        <f>-(L$158*'Fixed Data'!$B$25*'Fixed Data'!L$47*'Fixed Data'!$B$24*'Fixed Data'!$B$23+L$158*'Fixed Data'!$B$26)*'Fixed Data'!S42/10^6</f>
        <v>-25.266932333039783</v>
      </c>
      <c r="M143" s="21">
        <f>-(M$158*'Fixed Data'!$B$25*'Fixed Data'!M$47*'Fixed Data'!$B$24*'Fixed Data'!$B$23+M$158*'Fixed Data'!$B$26)*'Fixed Data'!T42/10^6</f>
        <v>-25.974422898918462</v>
      </c>
      <c r="N143" s="21">
        <f>-(N$158*'Fixed Data'!$B$25*'Fixed Data'!N$47*'Fixed Data'!$B$24*'Fixed Data'!$B$23+N$158*'Fixed Data'!$B$26)*'Fixed Data'!U42/10^6</f>
        <v>-26.61367301002706</v>
      </c>
      <c r="O143" s="21">
        <f>-(O$158*'Fixed Data'!$B$25*'Fixed Data'!O$47*'Fixed Data'!$B$24*'Fixed Data'!$B$23+O$158*'Fixed Data'!$B$26)*'Fixed Data'!V42/10^6</f>
        <v>-27.349339519826611</v>
      </c>
      <c r="P143" s="21">
        <f>-(P$158*'Fixed Data'!$B$25*'Fixed Data'!P$47*'Fixed Data'!$B$24*'Fixed Data'!$B$23+P$158*'Fixed Data'!$B$26)*'Fixed Data'!W42/10^6</f>
        <v>-28.100092633403523</v>
      </c>
      <c r="Q143" s="21">
        <f>-(Q$158*'Fixed Data'!$B$25*'Fixed Data'!Q$47*'Fixed Data'!$B$24*'Fixed Data'!$B$23+Q$158*'Fixed Data'!$B$26)*'Fixed Data'!X42/10^6</f>
        <v>-28.866294155575737</v>
      </c>
      <c r="R143" s="21">
        <f>-(R$158*'Fixed Data'!$B$25*'Fixed Data'!R$47*'Fixed Data'!$B$24*'Fixed Data'!$B$23+R$158*'Fixed Data'!$B$26)*'Fixed Data'!Y42/10^6</f>
        <v>-29.735008341634554</v>
      </c>
      <c r="S143" s="21">
        <f>-(S$158*'Fixed Data'!$B$25*'Fixed Data'!S$47*'Fixed Data'!$B$24*'Fixed Data'!$B$23+S$158*'Fixed Data'!$B$26)*'Fixed Data'!Z42/10^6</f>
        <v>-30.53428959689197</v>
      </c>
      <c r="T143" s="21">
        <f>-(T$158*'Fixed Data'!$B$25*'Fixed Data'!T$47*'Fixed Data'!$B$24*'Fixed Data'!$B$23+T$158*'Fixed Data'!$B$26)*'Fixed Data'!AA42/10^6</f>
        <v>-31.35019246935925</v>
      </c>
      <c r="U143" s="21">
        <f>-(U$158*'Fixed Data'!$B$25*'Fixed Data'!U$47*'Fixed Data'!$B$24*'Fixed Data'!$B$23+U$158*'Fixed Data'!$B$26)*'Fixed Data'!AB42/10^6</f>
        <v>-32.183127681585795</v>
      </c>
      <c r="V143" s="21">
        <f>-(V$158*'Fixed Data'!$B$25*'Fixed Data'!V$47*'Fixed Data'!$B$24*'Fixed Data'!$B$23+V$158*'Fixed Data'!$B$26)*'Fixed Data'!AC42/10^6</f>
        <v>-33.124520689820081</v>
      </c>
      <c r="W143" s="21">
        <f>-(W$158*'Fixed Data'!$B$25*'Fixed Data'!W$47*'Fixed Data'!$B$24*'Fixed Data'!$B$23+W$158*'Fixed Data'!$B$26)*'Fixed Data'!AD42/10^6</f>
        <v>-33.993929530315832</v>
      </c>
      <c r="X143" s="21">
        <f>-(X$158*'Fixed Data'!$B$25*'Fixed Data'!X$47*'Fixed Data'!$B$24*'Fixed Data'!$B$23+X$158*'Fixed Data'!$B$26)*'Fixed Data'!AE42/10^6</f>
        <v>-34.974970462858344</v>
      </c>
      <c r="Y143" s="21">
        <f>-(Y$158*'Fixed Data'!$B$25*'Fixed Data'!Y$47*'Fixed Data'!$B$24*'Fixed Data'!$B$23+Y$158*'Fixed Data'!$B$26)*'Fixed Data'!AF42/10^6</f>
        <v>-35.882739565751059</v>
      </c>
      <c r="Z143" s="21">
        <f>-(Z$158*'Fixed Data'!$B$25*'Fixed Data'!Z$47*'Fixed Data'!$B$24*'Fixed Data'!$B$23+Z$158*'Fixed Data'!$B$26)*'Fixed Data'!AG42/10^6</f>
        <v>-36.905454881259409</v>
      </c>
      <c r="AA143" s="21">
        <f>-(AA$158*'Fixed Data'!$B$25*'Fixed Data'!AA$47*'Fixed Data'!$B$24*'Fixed Data'!$B$23+AA$158*'Fixed Data'!$B$26)*'Fixed Data'!AH42/10^6</f>
        <v>-37.950410665901273</v>
      </c>
      <c r="AB143" s="21">
        <f>-(AB$158*'Fixed Data'!$B$25*'Fixed Data'!AB$47*'Fixed Data'!$B$24*'Fixed Data'!$B$23+AB$158*'Fixed Data'!$B$26)*'Fixed Data'!AI42/10^6</f>
        <v>-39.018186609794242</v>
      </c>
      <c r="AC143" s="21">
        <f>-(AC$158*'Fixed Data'!$B$25*'Fixed Data'!AC$47*'Fixed Data'!$B$24*'Fixed Data'!$B$23+AC$158*'Fixed Data'!$B$26)*'Fixed Data'!AJ42/10^6</f>
        <v>-40.086689226631528</v>
      </c>
      <c r="AD143" s="21">
        <f>-(AD$158*'Fixed Data'!$B$25*'Fixed Data'!AD$47*'Fixed Data'!$B$24*'Fixed Data'!$B$23+AD$158*'Fixed Data'!$B$26)*'Fixed Data'!AK42/10^6</f>
        <v>-41.183986695337907</v>
      </c>
      <c r="AE143" s="21">
        <f>-(AE$158*'Fixed Data'!$B$25*'Fixed Data'!AE$47*'Fixed Data'!$B$24*'Fixed Data'!$B$23+AE$158*'Fixed Data'!$B$26)*'Fixed Data'!AL42/10^6</f>
        <v>-42.315505470114424</v>
      </c>
      <c r="AF143" s="21">
        <f>-(AF$158*'Fixed Data'!$B$25*'Fixed Data'!AF$47*'Fixed Data'!$B$24*'Fixed Data'!$B$23+AF$158*'Fixed Data'!$B$26)*'Fixed Data'!AM42/10^6</f>
        <v>-43.468789183172234</v>
      </c>
      <c r="AG143" s="21">
        <f>-(AG$158*'Fixed Data'!$B$25*'Fixed Data'!AG$47*'Fixed Data'!$B$24*'Fixed Data'!$B$23+AG$158*'Fixed Data'!$B$26)*'Fixed Data'!AN42/10^6</f>
        <v>-44.645619865166658</v>
      </c>
      <c r="AH143" s="21">
        <f>-(AH$158*'Fixed Data'!$B$25*'Fixed Data'!AH$47*'Fixed Data'!$B$24*'Fixed Data'!$B$23+AH$158*'Fixed Data'!$B$26)*'Fixed Data'!AO42/10^6</f>
        <v>-45.84821271359548</v>
      </c>
      <c r="AI143" s="21">
        <f>-(AI$158*'Fixed Data'!$B$25*'Fixed Data'!AI$47*'Fixed Data'!$B$24*'Fixed Data'!$B$23+AI$158*'Fixed Data'!$B$26)*'Fixed Data'!AP42/10^6</f>
        <v>-47.079601807922153</v>
      </c>
      <c r="AJ143" s="21">
        <f>-(AJ$158*'Fixed Data'!$B$25*'Fixed Data'!AJ$47*'Fixed Data'!$B$24*'Fixed Data'!$B$23+AJ$158*'Fixed Data'!$B$26)*'Fixed Data'!AQ42/10^6</f>
        <v>-48.339098269028717</v>
      </c>
      <c r="AK143" s="21">
        <f>-(AK$158*'Fixed Data'!$B$25*'Fixed Data'!AK$47*'Fixed Data'!$B$24*'Fixed Data'!$B$23+AK$158*'Fixed Data'!$B$26)*'Fixed Data'!AR42/10^6</f>
        <v>-49.626484762374425</v>
      </c>
      <c r="AL143" s="21">
        <f>-(AL$158*'Fixed Data'!$B$25*'Fixed Data'!AL$47*'Fixed Data'!$B$24*'Fixed Data'!$B$23+AL$158*'Fixed Data'!$B$26)*'Fixed Data'!AS42/10^6</f>
        <v>-50.943233638624484</v>
      </c>
      <c r="AM143" s="21">
        <f>-(AM$158*'Fixed Data'!$B$25*'Fixed Data'!AM$47*'Fixed Data'!$B$24*'Fixed Data'!$B$23+AM$158*'Fixed Data'!$B$26)*'Fixed Data'!AT42/10^6</f>
        <v>-52.29044287061955</v>
      </c>
      <c r="AN143" s="21">
        <f>-(AN$158*'Fixed Data'!$B$25*'Fixed Data'!AN$47*'Fixed Data'!$B$24*'Fixed Data'!$B$23+AN$158*'Fixed Data'!$B$26)*'Fixed Data'!AU42/10^6</f>
        <v>-53.668909414215783</v>
      </c>
      <c r="AO143" s="21">
        <f>-(AO$158*'Fixed Data'!$B$25*'Fixed Data'!AO$47*'Fixed Data'!$B$24*'Fixed Data'!$B$23+AO$158*'Fixed Data'!$B$26)*'Fixed Data'!AV42/10^6</f>
        <v>-55.079298473098255</v>
      </c>
      <c r="AP143" s="21">
        <f>-(AP$158*'Fixed Data'!$B$25*'Fixed Data'!AP$47*'Fixed Data'!$B$24*'Fixed Data'!$B$23+AP$158*'Fixed Data'!$B$26)*'Fixed Data'!AW42/10^6</f>
        <v>-56.522566731952153</v>
      </c>
      <c r="AQ143" s="21">
        <f>-(AQ$158*'Fixed Data'!$B$25*'Fixed Data'!AQ$47*'Fixed Data'!$B$24*'Fixed Data'!$B$23+AQ$158*'Fixed Data'!$B$26)*'Fixed Data'!AX42/10^6</f>
        <v>-57.999771824264393</v>
      </c>
      <c r="AR143" s="21">
        <f>-(AR$158*'Fixed Data'!$B$25*'Fixed Data'!AR$47*'Fixed Data'!$B$24*'Fixed Data'!$B$23+AR$158*'Fixed Data'!$B$26)*'Fixed Data'!AY42/10^6</f>
        <v>-59.51189201371686</v>
      </c>
      <c r="AS143" s="21">
        <f>-(AS$158*'Fixed Data'!$B$25*'Fixed Data'!AS$47*'Fixed Data'!$B$24*'Fixed Data'!$B$23+AS$158*'Fixed Data'!$B$26)*'Fixed Data'!AZ42/10^6</f>
        <v>-61.059920658347963</v>
      </c>
      <c r="AT143" s="21">
        <f>-(AT$158*'Fixed Data'!$B$25*'Fixed Data'!AT$47*'Fixed Data'!$B$24*'Fixed Data'!$B$23+AT$158*'Fixed Data'!$B$26)*'Fixed Data'!BA42/10^6</f>
        <v>-62.644914564543619</v>
      </c>
      <c r="AU143" s="21">
        <f>-(AU$158*'Fixed Data'!$B$25*'Fixed Data'!AU$47*'Fixed Data'!$B$24*'Fixed Data'!$B$23+AU$158*'Fixed Data'!$B$26)*'Fixed Data'!BB42/10^6</f>
        <v>-64.267993827425556</v>
      </c>
      <c r="AV143" s="21">
        <f>-(AV$158*'Fixed Data'!$B$25*'Fixed Data'!AV$47*'Fixed Data'!$B$24*'Fixed Data'!$B$23+AV$158*'Fixed Data'!$B$26)*'Fixed Data'!BC42/10^6</f>
        <v>-65.930305886813784</v>
      </c>
      <c r="AW143" s="21">
        <f>-(AW$158*'Fixed Data'!$B$25*'Fixed Data'!AW$47*'Fixed Data'!$B$24*'Fixed Data'!$B$23+AW$158*'Fixed Data'!$B$26)*'Fixed Data'!BD42/10^6</f>
        <v>-67.633028558447705</v>
      </c>
      <c r="AX143" s="21">
        <f>-(AX$158*'Fixed Data'!$B$25*'Fixed Data'!AX$47*'Fixed Data'!$B$24*'Fixed Data'!$B$23+AX$158*'Fixed Data'!$B$26)*'Fixed Data'!BE42/10^6</f>
        <v>-69.377388297744361</v>
      </c>
      <c r="AY143" s="21">
        <f>-(AY$158*'Fixed Data'!$B$25*'Fixed Data'!AY$47*'Fixed Data'!$B$24*'Fixed Data'!$B$23+AY$158*'Fixed Data'!$B$26)*'Fixed Data'!BF42/10^6</f>
        <v>-71.164661370799962</v>
      </c>
      <c r="AZ143" s="21">
        <f>-(AZ$158*'Fixed Data'!$B$25*'Fixed Data'!AZ$47*'Fixed Data'!$B$24*'Fixed Data'!$B$23+AZ$158*'Fixed Data'!$B$26)*'Fixed Data'!BG42/10^6</f>
        <v>-72.996170576353151</v>
      </c>
      <c r="BA143" s="21">
        <f>-(BA$158*'Fixed Data'!$B$25*'Fixed Data'!BA$47*'Fixed Data'!$B$24*'Fixed Data'!$B$23+BA$158*'Fixed Data'!$B$26)*'Fixed Data'!BH42/10^6</f>
        <v>-74.873285330961338</v>
      </c>
      <c r="BB143" s="21">
        <f>-(BB$158*'Fixed Data'!$B$25*'Fixed Data'!BB$47*'Fixed Data'!$B$24*'Fixed Data'!$B$23+BB$158*'Fixed Data'!$B$26)*'Fixed Data'!BI42/10^6</f>
        <v>-76.789735383592699</v>
      </c>
    </row>
    <row r="144" spans="1:54" outlineLevel="2">
      <c r="A144" s="428"/>
      <c r="B144" s="135" t="s">
        <v>289</v>
      </c>
      <c r="C144" s="135"/>
      <c r="D144" s="135" t="s">
        <v>391</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8"/>
      <c r="B145" s="135" t="s">
        <v>289</v>
      </c>
      <c r="C145" s="135"/>
      <c r="D145" s="135" t="s">
        <v>391</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8"/>
      <c r="B146" s="135" t="s">
        <v>292</v>
      </c>
      <c r="C146" s="135" t="s">
        <v>473</v>
      </c>
      <c r="D146" s="135" t="s">
        <v>391</v>
      </c>
      <c r="E146" s="21">
        <f>-E$161*'Fixed Data'!$B$20*'Fixed Data'!$B$22</f>
        <v>-0.7848466581290634</v>
      </c>
      <c r="F146" s="21">
        <f>-F$161*'Fixed Data'!$B$20*'Fixed Data'!$B$22</f>
        <v>-0.80747464382625345</v>
      </c>
      <c r="G146" s="21">
        <f>-G$161*'Fixed Data'!$B$20*'Fixed Data'!$B$22</f>
        <v>-0.83087718401103983</v>
      </c>
      <c r="H146" s="21">
        <f>-H$161*'Fixed Data'!$B$20*'Fixed Data'!$B$22</f>
        <v>-0.85508223576349351</v>
      </c>
      <c r="I146" s="21">
        <f>-I$161*'Fixed Data'!$B$20*'Fixed Data'!$B$22</f>
        <v>-0.88011871942846298</v>
      </c>
      <c r="J146" s="21">
        <f>-J$161*'Fixed Data'!$B$20*'Fixed Data'!$B$22</f>
        <v>-0.90601665302461332</v>
      </c>
      <c r="K146" s="21">
        <f>-K$161*'Fixed Data'!$B$20*'Fixed Data'!$B$22</f>
        <v>-0.93280717464593377</v>
      </c>
      <c r="L146" s="21">
        <f>-L$161*'Fixed Data'!$B$20*'Fixed Data'!$B$22</f>
        <v>-0.96052249765872366</v>
      </c>
      <c r="M146" s="21">
        <f>-M$161*'Fixed Data'!$B$20*'Fixed Data'!$B$22</f>
        <v>-0.9891961123151507</v>
      </c>
      <c r="N146" s="21">
        <f>-N$161*'Fixed Data'!$B$20*'Fixed Data'!$B$22</f>
        <v>-1.0188626737457194</v>
      </c>
      <c r="O146" s="21">
        <f>-O$161*'Fixed Data'!$B$20*'Fixed Data'!$B$22</f>
        <v>-1.049558113966802</v>
      </c>
      <c r="P146" s="21">
        <f>-P$161*'Fixed Data'!$B$20*'Fixed Data'!$B$22</f>
        <v>-1.081319731486666</v>
      </c>
      <c r="Q146" s="21">
        <f>-Q$161*'Fixed Data'!$B$20*'Fixed Data'!$B$22</f>
        <v>-1.1141861241009536</v>
      </c>
      <c r="R146" s="21">
        <f>-R$161*'Fixed Data'!$B$20*'Fixed Data'!$B$22</f>
        <v>-1.1481973681047342</v>
      </c>
      <c r="S146" s="21">
        <f>-S$161*'Fixed Data'!$B$20*'Fixed Data'!$B$22</f>
        <v>-1.1833949958909971</v>
      </c>
      <c r="T146" s="21">
        <f>-T$161*'Fixed Data'!$B$20*'Fixed Data'!$B$22</f>
        <v>-1.2198220407536648</v>
      </c>
      <c r="U146" s="21">
        <f>-U$161*'Fixed Data'!$B$20*'Fixed Data'!$B$22</f>
        <v>-1.2575231936981393</v>
      </c>
      <c r="V146" s="21">
        <f>-V$161*'Fixed Data'!$B$20*'Fixed Data'!$B$22</f>
        <v>-1.2965446914337673</v>
      </c>
      <c r="W146" s="21">
        <f>-W$161*'Fixed Data'!$B$20*'Fixed Data'!$B$22</f>
        <v>-1.3369345403889075</v>
      </c>
      <c r="X146" s="21">
        <f>-X$161*'Fixed Data'!$B$20*'Fixed Data'!$B$22</f>
        <v>-1.3787425167109291</v>
      </c>
      <c r="Y146" s="21">
        <f>-Y$161*'Fixed Data'!$B$20*'Fixed Data'!$B$22</f>
        <v>-1.4220201662662124</v>
      </c>
      <c r="Z146" s="21">
        <f>-Z$161*'Fixed Data'!$B$20*'Fixed Data'!$B$22</f>
        <v>-1.4668209838521997</v>
      </c>
      <c r="AA146" s="21">
        <f>-AA$161*'Fixed Data'!$B$20*'Fixed Data'!$B$22</f>
        <v>-1.5132004355989037</v>
      </c>
      <c r="AB146" s="21">
        <f>-AB$161*'Fixed Data'!$B$20*'Fixed Data'!$B$22</f>
        <v>-1.5612160261734238</v>
      </c>
      <c r="AC146" s="21">
        <f>-AC$161*'Fixed Data'!$B$20*'Fixed Data'!$B$22</f>
        <v>-1.6109273435829621</v>
      </c>
      <c r="AD146" s="21">
        <f>-AD$161*'Fixed Data'!$B$20*'Fixed Data'!$B$22</f>
        <v>-1.6623962383868736</v>
      </c>
      <c r="AE146" s="21">
        <f>-AE$161*'Fixed Data'!$B$20*'Fixed Data'!$B$22</f>
        <v>-1.7156867564921465</v>
      </c>
      <c r="AF146" s="21">
        <f>-AF$161*'Fixed Data'!$B$20*'Fixed Data'!$B$22</f>
        <v>-1.7708653631684681</v>
      </c>
      <c r="AG146" s="21">
        <f>-AG$161*'Fixed Data'!$B$20*'Fixed Data'!$B$22</f>
        <v>-1.8280009430482238</v>
      </c>
      <c r="AH146" s="21">
        <f>-AH$161*'Fixed Data'!$B$20*'Fixed Data'!$B$22</f>
        <v>-1.8871649793385492</v>
      </c>
      <c r="AI146" s="21">
        <f>-AI$161*'Fixed Data'!$B$20*'Fixed Data'!$B$22</f>
        <v>-1.9484315090183177</v>
      </c>
      <c r="AJ146" s="21">
        <f>-AJ$161*'Fixed Data'!$B$20*'Fixed Data'!$B$22</f>
        <v>-2.0118773244516963</v>
      </c>
      <c r="AK146" s="21">
        <f>-AK$161*'Fixed Data'!$B$20*'Fixed Data'!$B$22</f>
        <v>-2.0775820853956817</v>
      </c>
      <c r="AL146" s="21">
        <f>-AL$161*'Fixed Data'!$B$20*'Fixed Data'!$B$22</f>
        <v>-2.1456283638031106</v>
      </c>
      <c r="AM146" s="21">
        <f>-AM$161*'Fixed Data'!$B$20*'Fixed Data'!$B$22</f>
        <v>-2.2161017782316992</v>
      </c>
      <c r="AN146" s="21">
        <f>-AN$161*'Fixed Data'!$B$20*'Fixed Data'!$B$22</f>
        <v>-2.2890910834500686</v>
      </c>
      <c r="AO146" s="21">
        <f>-AO$161*'Fixed Data'!$B$20*'Fixed Data'!$B$22</f>
        <v>-2.3646883496497972</v>
      </c>
      <c r="AP146" s="21">
        <f>-AP$161*'Fixed Data'!$B$20*'Fixed Data'!$B$22</f>
        <v>-2.442989029649941</v>
      </c>
      <c r="AQ146" s="21">
        <f>-AQ$161*'Fixed Data'!$B$20*'Fixed Data'!$B$22</f>
        <v>-2.5240920709045636</v>
      </c>
      <c r="AR146" s="21">
        <f>-AR$161*'Fixed Data'!$B$20*'Fixed Data'!$B$22</f>
        <v>-2.6081001171162956</v>
      </c>
      <c r="AS146" s="21">
        <f>-AS$161*'Fixed Data'!$B$20*'Fixed Data'!$B$22</f>
        <v>-2.6951195754408541</v>
      </c>
      <c r="AT146" s="21">
        <f>-AT$161*'Fixed Data'!$B$20*'Fixed Data'!$B$22</f>
        <v>-2.7852607508960823</v>
      </c>
      <c r="AU146" s="21">
        <f>-AU$161*'Fixed Data'!$B$20*'Fixed Data'!$B$22</f>
        <v>-2.8786380927785196</v>
      </c>
      <c r="AV146" s="21">
        <f>-AV$161*'Fixed Data'!$B$20*'Fixed Data'!$B$22</f>
        <v>-2.9753702170649059</v>
      </c>
      <c r="AW146" s="21">
        <f>-AW$161*'Fixed Data'!$B$20*'Fixed Data'!$B$22</f>
        <v>-3.0755801304272525</v>
      </c>
      <c r="AX146" s="21">
        <f>-AX$161*'Fixed Data'!$B$20*'Fixed Data'!$B$22</f>
        <v>-3.1793954318463928</v>
      </c>
      <c r="AY146" s="21">
        <f>-AY$161*'Fixed Data'!$B$20*'Fixed Data'!$B$22</f>
        <v>-3.2869483350134949</v>
      </c>
      <c r="AZ146" s="21">
        <f>-AZ$161*'Fixed Data'!$B$20*'Fixed Data'!$B$22</f>
        <v>-3.398376004352655</v>
      </c>
      <c r="BA146" s="21">
        <f>-BA$161*'Fixed Data'!$B$20*'Fixed Data'!$B$22</f>
        <v>-3.5138206670284307</v>
      </c>
      <c r="BB146" s="21">
        <f>-BB$161*'Fixed Data'!$B$20*'Fixed Data'!$B$22</f>
        <v>-3.6331870470548626</v>
      </c>
    </row>
    <row r="147" spans="1:54" outlineLevel="2">
      <c r="A147" s="428"/>
      <c r="B147" s="135" t="s">
        <v>292</v>
      </c>
      <c r="C147" s="135" t="s">
        <v>474</v>
      </c>
      <c r="D147" s="135" t="s">
        <v>391</v>
      </c>
      <c r="E147" s="21">
        <f>-E$162*'Fixed Data'!$B$21*'Fixed Data'!$B$22</f>
        <v>-1.1730833582522552E-2</v>
      </c>
      <c r="F147" s="21">
        <f>-F$162*'Fixed Data'!$B$21*'Fixed Data'!$B$22</f>
        <v>-1.2069046336320532E-2</v>
      </c>
      <c r="G147" s="21">
        <f>-G$162*'Fixed Data'!$B$21*'Fixed Data'!$B$22</f>
        <v>-1.2418836157209246E-2</v>
      </c>
      <c r="H147" s="21">
        <f>-H$162*'Fixed Data'!$B$21*'Fixed Data'!$B$22</f>
        <v>-1.2780620558501564E-2</v>
      </c>
      <c r="I147" s="21">
        <f>-I$162*'Fixed Data'!$B$21*'Fixed Data'!$B$22</f>
        <v>-1.3154832271426144E-2</v>
      </c>
      <c r="J147" s="21">
        <f>-J$162*'Fixed Data'!$B$21*'Fixed Data'!$B$22</f>
        <v>-1.3541919998489567E-2</v>
      </c>
      <c r="K147" s="21">
        <f>-K$162*'Fixed Data'!$B$21*'Fixed Data'!$B$22</f>
        <v>-1.3942348564148801E-2</v>
      </c>
      <c r="L147" s="21">
        <f>-L$162*'Fixed Data'!$B$21*'Fixed Data'!$B$22</f>
        <v>-1.4356600270863069E-2</v>
      </c>
      <c r="M147" s="21">
        <f>-M$162*'Fixed Data'!$B$21*'Fixed Data'!$B$22</f>
        <v>-1.4785174899093874E-2</v>
      </c>
      <c r="N147" s="21">
        <f>-N$162*'Fixed Data'!$B$21*'Fixed Data'!$B$22</f>
        <v>-1.5228590762012027E-2</v>
      </c>
      <c r="O147" s="21">
        <f>-O$162*'Fixed Data'!$B$21*'Fixed Data'!$B$22</f>
        <v>-1.568738515751493E-2</v>
      </c>
      <c r="P147" s="21">
        <f>-P$162*'Fixed Data'!$B$21*'Fixed Data'!$B$22</f>
        <v>-1.6162114820243913E-2</v>
      </c>
      <c r="Q147" s="21">
        <f>-Q$162*'Fixed Data'!$B$21*'Fixed Data'!$B$22</f>
        <v>-1.6653357578980958E-2</v>
      </c>
      <c r="R147" s="21">
        <f>-R$162*'Fixed Data'!$B$21*'Fixed Data'!$B$22</f>
        <v>-1.7161712055303861E-2</v>
      </c>
      <c r="S147" s="21">
        <f>-S$162*'Fixed Data'!$B$21*'Fixed Data'!$B$22</f>
        <v>-1.7687798868965689E-2</v>
      </c>
      <c r="T147" s="21">
        <f>-T$162*'Fixed Data'!$B$21*'Fixed Data'!$B$22</f>
        <v>-1.8232261541929383E-2</v>
      </c>
      <c r="U147" s="21">
        <f>-U$162*'Fixed Data'!$B$21*'Fixed Data'!$B$22</f>
        <v>-1.8795767553074792E-2</v>
      </c>
      <c r="V147" s="21">
        <f>-V$162*'Fixed Data'!$B$21*'Fixed Data'!$B$22</f>
        <v>-1.9379008639543539E-2</v>
      </c>
      <c r="W147" s="21">
        <f>-W$162*'Fixed Data'!$B$21*'Fixed Data'!$B$22</f>
        <v>-1.9982702002118474E-2</v>
      </c>
      <c r="X147" s="21">
        <f>-X$162*'Fixed Data'!$B$21*'Fixed Data'!$B$22</f>
        <v>-2.060759120925831E-2</v>
      </c>
      <c r="Y147" s="21">
        <f>-Y$162*'Fixed Data'!$B$21*'Fixed Data'!$B$22</f>
        <v>-2.1254447402477047E-2</v>
      </c>
      <c r="Z147" s="21">
        <f>-Z$162*'Fixed Data'!$B$21*'Fixed Data'!$B$22</f>
        <v>-2.1924069899033741E-2</v>
      </c>
      <c r="AA147" s="21">
        <f>-AA$162*'Fixed Data'!$B$21*'Fixed Data'!$B$22</f>
        <v>-2.2617287849329246E-2</v>
      </c>
      <c r="AB147" s="21">
        <f>-AB$162*'Fixed Data'!$B$21*'Fixed Data'!$B$22</f>
        <v>-2.3334960236906226E-2</v>
      </c>
      <c r="AC147" s="21">
        <f>-AC$162*'Fixed Data'!$B$21*'Fixed Data'!$B$22</f>
        <v>-2.4077978289208084E-2</v>
      </c>
      <c r="AD147" s="21">
        <f>-AD$162*'Fixed Data'!$B$21*'Fixed Data'!$B$22</f>
        <v>-2.4847265929596282E-2</v>
      </c>
      <c r="AE147" s="21">
        <f>-AE$162*'Fixed Data'!$B$21*'Fixed Data'!$B$22</f>
        <v>-2.5643780982729771E-2</v>
      </c>
      <c r="AF147" s="21">
        <f>-AF$162*'Fixed Data'!$B$21*'Fixed Data'!$B$22</f>
        <v>-2.6468516831961789E-2</v>
      </c>
      <c r="AG147" s="21">
        <f>-AG$162*'Fixed Data'!$B$21*'Fixed Data'!$B$22</f>
        <v>-2.7322502871357145E-2</v>
      </c>
      <c r="AH147" s="21">
        <f>-AH$162*'Fixed Data'!$B$21*'Fixed Data'!$B$22</f>
        <v>-2.8206807217796032E-2</v>
      </c>
      <c r="AI147" s="21">
        <f>-AI$162*'Fixed Data'!$B$21*'Fixed Data'!$B$22</f>
        <v>-2.9122537012318872E-2</v>
      </c>
      <c r="AJ147" s="21">
        <f>-AJ$162*'Fixed Data'!$B$21*'Fixed Data'!$B$22</f>
        <v>-3.0070839926850695E-2</v>
      </c>
      <c r="AK147" s="21">
        <f>-AK$162*'Fixed Data'!$B$21*'Fixed Data'!$B$22</f>
        <v>-3.1052906574960001E-2</v>
      </c>
      <c r="AL147" s="21">
        <f>-AL$162*'Fixed Data'!$B$21*'Fixed Data'!$B$22</f>
        <v>-3.2069970963876135E-2</v>
      </c>
      <c r="AM147" s="21">
        <f>-AM$162*'Fixed Data'!$B$21*'Fixed Data'!$B$22</f>
        <v>-3.3123312754575744E-2</v>
      </c>
      <c r="AN147" s="21">
        <f>-AN$162*'Fixed Data'!$B$21*'Fixed Data'!$B$22</f>
        <v>-3.4214259069851982E-2</v>
      </c>
      <c r="AO147" s="21">
        <f>-AO$162*'Fixed Data'!$B$21*'Fixed Data'!$B$22</f>
        <v>-3.5344185398349118E-2</v>
      </c>
      <c r="AP147" s="21">
        <f>-AP$162*'Fixed Data'!$B$21*'Fixed Data'!$B$22</f>
        <v>-3.6514518758683646E-2</v>
      </c>
      <c r="AQ147" s="21">
        <f>-AQ$162*'Fixed Data'!$B$21*'Fixed Data'!$B$22</f>
        <v>-3.7726738151461568E-2</v>
      </c>
      <c r="AR147" s="21">
        <f>-AR$162*'Fixed Data'!$B$21*'Fixed Data'!$B$22</f>
        <v>-3.8982377422054619E-2</v>
      </c>
      <c r="AS147" s="21">
        <f>-AS$162*'Fixed Data'!$B$21*'Fixed Data'!$B$22</f>
        <v>-4.0283027219341939E-2</v>
      </c>
      <c r="AT147" s="21">
        <f>-AT$162*'Fixed Data'!$B$21*'Fixed Data'!$B$22</f>
        <v>-4.1630336653106795E-2</v>
      </c>
      <c r="AU147" s="21">
        <f>-AU$162*'Fixed Data'!$B$21*'Fixed Data'!$B$22</f>
        <v>-4.302601570479557E-2</v>
      </c>
      <c r="AV147" s="21">
        <f>-AV$162*'Fixed Data'!$B$21*'Fixed Data'!$B$22</f>
        <v>-4.4471837638276626E-2</v>
      </c>
      <c r="AW147" s="21">
        <f>-AW$162*'Fixed Data'!$B$21*'Fixed Data'!$B$22</f>
        <v>-4.5969640958581998E-2</v>
      </c>
      <c r="AX147" s="21">
        <f>-AX$162*'Fixed Data'!$B$21*'Fixed Data'!$B$22</f>
        <v>-4.7521332274683609E-2</v>
      </c>
      <c r="AY147" s="21">
        <f>-AY$162*'Fixed Data'!$B$21*'Fixed Data'!$B$22</f>
        <v>-4.9128888559579746E-2</v>
      </c>
      <c r="AZ147" s="21">
        <f>-AZ$162*'Fixed Data'!$B$21*'Fixed Data'!$B$22</f>
        <v>-5.07943598623989E-2</v>
      </c>
      <c r="BA147" s="21">
        <f>-BA$162*'Fixed Data'!$B$21*'Fixed Data'!$B$22</f>
        <v>-5.2519871719158694E-2</v>
      </c>
      <c r="BB147" s="21">
        <f>-BB$162*'Fixed Data'!$B$21*'Fixed Data'!$B$22</f>
        <v>-5.4304000146259829E-2</v>
      </c>
    </row>
    <row r="148" spans="1:54" outlineLevel="2">
      <c r="A148" s="428"/>
      <c r="B148" s="135" t="s">
        <v>292</v>
      </c>
      <c r="C148" s="135"/>
      <c r="D148" s="135" t="s">
        <v>391</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8"/>
      <c r="B149" s="135" t="s">
        <v>292</v>
      </c>
      <c r="C149" s="135"/>
      <c r="D149" s="135" t="s">
        <v>391</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8"/>
      <c r="B150" s="135" t="s">
        <v>295</v>
      </c>
      <c r="C150" s="135" t="s">
        <v>475</v>
      </c>
      <c r="D150" s="135" t="s">
        <v>391</v>
      </c>
      <c r="E150" s="279">
        <v>-10.7269144</v>
      </c>
      <c r="F150" s="279">
        <v>-10.91944885</v>
      </c>
      <c r="G150" s="279">
        <v>-11.11828068</v>
      </c>
      <c r="H150" s="279">
        <v>-11.323634500000001</v>
      </c>
      <c r="I150" s="279">
        <v>-11.53574313</v>
      </c>
      <c r="J150" s="279">
        <v>-11.754847949999998</v>
      </c>
      <c r="K150" s="279">
        <v>-11.98119913</v>
      </c>
      <c r="L150" s="279">
        <v>-12.215056039999999</v>
      </c>
      <c r="M150" s="279">
        <v>-12.45668753</v>
      </c>
      <c r="N150" s="279">
        <v>-12.7063723</v>
      </c>
      <c r="O150" s="279">
        <v>-12.964399269999999</v>
      </c>
      <c r="P150" s="279">
        <v>-13.231067960000001</v>
      </c>
      <c r="Q150" s="279">
        <v>-13.506688859999999</v>
      </c>
      <c r="R150" s="279">
        <v>-13.791583869999998</v>
      </c>
      <c r="S150" s="279">
        <v>-14.086086659999999</v>
      </c>
      <c r="T150" s="279">
        <v>-14.3905432</v>
      </c>
      <c r="U150" s="279">
        <v>-14.7053121</v>
      </c>
      <c r="V150" s="279">
        <v>-15.03076518</v>
      </c>
      <c r="W150" s="279">
        <v>-15.36728789</v>
      </c>
      <c r="X150" s="279">
        <v>-15.715279859999999</v>
      </c>
      <c r="Y150" s="279">
        <v>-16.075155380000002</v>
      </c>
      <c r="Z150" s="279">
        <v>-16.447343960000001</v>
      </c>
      <c r="AA150" s="279">
        <v>-16.832290929999999</v>
      </c>
      <c r="AB150" s="279">
        <v>-17.230457940000001</v>
      </c>
      <c r="AC150" s="279">
        <v>-17.642323659999999</v>
      </c>
      <c r="AD150" s="279">
        <v>-18.068384340000001</v>
      </c>
      <c r="AE150" s="279">
        <v>-18.509154479999999</v>
      </c>
      <c r="AF150" s="279">
        <v>-18.965167510000001</v>
      </c>
      <c r="AG150" s="279">
        <v>-19.4369765</v>
      </c>
      <c r="AH150" s="279">
        <v>-19.925154850000002</v>
      </c>
      <c r="AI150" s="279">
        <v>-20.43029709</v>
      </c>
      <c r="AJ150" s="279">
        <v>-20.953019609999998</v>
      </c>
      <c r="AK150" s="279">
        <v>-21.493961519999999</v>
      </c>
      <c r="AL150" s="279">
        <v>-22.053785440000002</v>
      </c>
      <c r="AM150" s="279">
        <v>-22.633178409999999</v>
      </c>
      <c r="AN150" s="279">
        <v>-23.232852780000002</v>
      </c>
      <c r="AO150" s="279">
        <v>-23.853547129999999</v>
      </c>
      <c r="AP150" s="279">
        <v>-24.496027260000002</v>
      </c>
      <c r="AQ150" s="279">
        <v>-25.161087200000001</v>
      </c>
      <c r="AR150" s="279">
        <v>-25.849550219999998</v>
      </c>
      <c r="AS150" s="279">
        <v>-26.562269969999999</v>
      </c>
      <c r="AT150" s="279">
        <v>-27.300131539999999</v>
      </c>
      <c r="AU150" s="279">
        <v>-28.064052670000002</v>
      </c>
      <c r="AV150" s="279">
        <v>-28.854984940000001</v>
      </c>
      <c r="AW150" s="279">
        <v>-29.673915019999999</v>
      </c>
      <c r="AX150" s="279">
        <v>-30.52186597</v>
      </c>
      <c r="AY150" s="279">
        <v>-31.3998986</v>
      </c>
      <c r="AZ150" s="279">
        <v>-32.309112839999997</v>
      </c>
      <c r="BA150" s="279">
        <v>-33.25064922</v>
      </c>
      <c r="BB150" s="279">
        <v>-34.21962339314689</v>
      </c>
    </row>
    <row r="151" spans="1:54" outlineLevel="2">
      <c r="A151" s="428"/>
      <c r="B151" s="135" t="s">
        <v>295</v>
      </c>
      <c r="C151" s="135" t="s">
        <v>476</v>
      </c>
      <c r="D151" s="135" t="s">
        <v>391</v>
      </c>
      <c r="E151" s="279">
        <v>-0.55719298220000002</v>
      </c>
      <c r="F151" s="279">
        <v>-0.5624999235</v>
      </c>
      <c r="G151" s="279">
        <v>-0.56795727309999999</v>
      </c>
      <c r="H151" s="279">
        <v>-0.57357025820000007</v>
      </c>
      <c r="I151" s="279">
        <v>-0.57934429669999998</v>
      </c>
      <c r="J151" s="279">
        <v>-0.58528500360000002</v>
      </c>
      <c r="K151" s="279">
        <v>-0.59139819890000001</v>
      </c>
      <c r="L151" s="279">
        <v>-0.5976899148</v>
      </c>
      <c r="M151" s="279">
        <v>-0.60416640359999996</v>
      </c>
      <c r="N151" s="279">
        <v>-0.61083414580000006</v>
      </c>
      <c r="O151" s="279">
        <v>-0.61769985859999998</v>
      </c>
      <c r="P151" s="279">
        <v>-0.62477050459999994</v>
      </c>
      <c r="Q151" s="279">
        <v>-0.63205330069999999</v>
      </c>
      <c r="R151" s="279">
        <v>-0.63955572780000003</v>
      </c>
      <c r="S151" s="279">
        <v>-0.64728554009999995</v>
      </c>
      <c r="T151" s="279">
        <v>-0.65525077579999991</v>
      </c>
      <c r="U151" s="279">
        <v>-0.66345976699999998</v>
      </c>
      <c r="V151" s="279">
        <v>-0.67192115079999992</v>
      </c>
      <c r="W151" s="279">
        <v>-0.68064388060000003</v>
      </c>
      <c r="X151" s="279">
        <v>-0.68963723759999995</v>
      </c>
      <c r="Y151" s="279">
        <v>-0.69891084319999996</v>
      </c>
      <c r="Z151" s="279">
        <v>-0.70847467130000008</v>
      </c>
      <c r="AA151" s="279">
        <v>-0.71833906140000003</v>
      </c>
      <c r="AB151" s="279">
        <v>-0.72851473219999996</v>
      </c>
      <c r="AC151" s="279">
        <v>-0.73901279539999998</v>
      </c>
      <c r="AD151" s="279">
        <v>-0.74984477040000008</v>
      </c>
      <c r="AE151" s="279">
        <v>-0.76102259939999994</v>
      </c>
      <c r="AF151" s="279">
        <v>-0.77255866269999995</v>
      </c>
      <c r="AG151" s="279">
        <v>-0.78446579520000004</v>
      </c>
      <c r="AH151" s="279">
        <v>-0.79675730339999995</v>
      </c>
      <c r="AI151" s="279">
        <v>-0.8094469822</v>
      </c>
      <c r="AJ151" s="279">
        <v>-0.82254913330000001</v>
      </c>
      <c r="AK151" s="279">
        <v>-0.83607858420000003</v>
      </c>
      <c r="AL151" s="279">
        <v>-0.85005070709999997</v>
      </c>
      <c r="AM151" s="279">
        <v>-0.8644814395</v>
      </c>
      <c r="AN151" s="279">
        <v>-0.87938730469999993</v>
      </c>
      <c r="AO151" s="279">
        <v>-0.89478543389999998</v>
      </c>
      <c r="AP151" s="279">
        <v>-0.91069358820000001</v>
      </c>
      <c r="AQ151" s="279">
        <v>-0.92713018229999999</v>
      </c>
      <c r="AR151" s="279">
        <v>-0.9441143085</v>
      </c>
      <c r="AS151" s="279">
        <v>-0.96166576170000007</v>
      </c>
      <c r="AT151" s="279">
        <v>-0.97980506540000001</v>
      </c>
      <c r="AU151" s="279">
        <v>-0.99855349879999999</v>
      </c>
      <c r="AV151" s="279">
        <v>-1.0179331250000001</v>
      </c>
      <c r="AW151" s="279">
        <v>-1.0379668179999999</v>
      </c>
      <c r="AX151" s="279">
        <v>-1.0586782969999999</v>
      </c>
      <c r="AY151" s="279">
        <v>-1.0800921529999998</v>
      </c>
      <c r="AZ151" s="279">
        <v>-1.1022338829999998</v>
      </c>
      <c r="BA151" s="279">
        <v>-1.125129925</v>
      </c>
      <c r="BB151" s="279">
        <v>-1.1485015727197581</v>
      </c>
    </row>
    <row r="152" spans="1:54" outlineLevel="2">
      <c r="A152" s="428"/>
      <c r="B152" s="135" t="s">
        <v>295</v>
      </c>
      <c r="C152" s="135" t="s">
        <v>477</v>
      </c>
      <c r="D152" s="135" t="s">
        <v>391</v>
      </c>
      <c r="E152" s="279">
        <v>-0.12726986009999999</v>
      </c>
      <c r="F152" s="279">
        <v>-0.13093881190000001</v>
      </c>
      <c r="G152" s="279">
        <v>-0.1347333537</v>
      </c>
      <c r="H152" s="279">
        <v>-0.13865801329999999</v>
      </c>
      <c r="I152" s="279">
        <v>-0.14271748509999999</v>
      </c>
      <c r="J152" s="279">
        <v>-0.14691663529999999</v>
      </c>
      <c r="K152" s="279">
        <v>-0.15126050899999999</v>
      </c>
      <c r="L152" s="279">
        <v>-0.15575433670000002</v>
      </c>
      <c r="M152" s="279">
        <v>-0.16040354070000001</v>
      </c>
      <c r="N152" s="279">
        <v>-0.16521374290000002</v>
      </c>
      <c r="O152" s="279">
        <v>-0.1701907714</v>
      </c>
      <c r="P152" s="279">
        <v>-0.17534066880000002</v>
      </c>
      <c r="Q152" s="279">
        <v>-0.18066969969999999</v>
      </c>
      <c r="R152" s="279">
        <v>-0.18618435899999999</v>
      </c>
      <c r="S152" s="279">
        <v>-0.19189138059999999</v>
      </c>
      <c r="T152" s="279">
        <v>-0.19779774600000002</v>
      </c>
      <c r="U152" s="279">
        <v>-0.20391069339999998</v>
      </c>
      <c r="V152" s="279">
        <v>-0.21023772760000001</v>
      </c>
      <c r="W152" s="279">
        <v>-0.21678662930000001</v>
      </c>
      <c r="X152" s="279">
        <v>-0.22356546569999999</v>
      </c>
      <c r="Y152" s="279">
        <v>-0.23058260120000001</v>
      </c>
      <c r="Z152" s="279">
        <v>-0.23784670769999999</v>
      </c>
      <c r="AA152" s="279">
        <v>-0.24536677679999999</v>
      </c>
      <c r="AB152" s="279">
        <v>-0.25315213110000001</v>
      </c>
      <c r="AC152" s="279">
        <v>-0.26121243669999999</v>
      </c>
      <c r="AD152" s="279">
        <v>-0.26955771569999998</v>
      </c>
      <c r="AE152" s="279">
        <v>-0.27819835950000005</v>
      </c>
      <c r="AF152" s="279">
        <v>-0.28714514250000001</v>
      </c>
      <c r="AG152" s="279">
        <v>-0.29640923609999997</v>
      </c>
      <c r="AH152" s="279">
        <v>-0.30600222360000001</v>
      </c>
      <c r="AI152" s="279">
        <v>-0.31593611509999997</v>
      </c>
      <c r="AJ152" s="279">
        <v>-0.32622336390000001</v>
      </c>
      <c r="AK152" s="279">
        <v>-0.33687688199999999</v>
      </c>
      <c r="AL152" s="279">
        <v>-0.34791005810000003</v>
      </c>
      <c r="AM152" s="279">
        <v>-0.35933677429999999</v>
      </c>
      <c r="AN152" s="279">
        <v>-0.371171425</v>
      </c>
      <c r="AO152" s="279">
        <v>-0.38342893560000002</v>
      </c>
      <c r="AP152" s="279">
        <v>-0.39612478220000003</v>
      </c>
      <c r="AQ152" s="279">
        <v>-0.40927501189999999</v>
      </c>
      <c r="AR152" s="279">
        <v>-0.42289626400000002</v>
      </c>
      <c r="AS152" s="279">
        <v>-0.437005792</v>
      </c>
      <c r="AT152" s="279">
        <v>-0.45162148619999998</v>
      </c>
      <c r="AU152" s="279">
        <v>-0.4667618972</v>
      </c>
      <c r="AV152" s="279">
        <v>-0.48244626069999996</v>
      </c>
      <c r="AW152" s="279">
        <v>-0.49869452240000001</v>
      </c>
      <c r="AX152" s="279">
        <v>-0.51552736450000003</v>
      </c>
      <c r="AY152" s="279">
        <v>-0.53296623329999993</v>
      </c>
      <c r="AZ152" s="279">
        <v>-0.55103336659999991</v>
      </c>
      <c r="BA152" s="279">
        <v>-0.56975182409999992</v>
      </c>
      <c r="BB152" s="279">
        <v>-0.58910614264293693</v>
      </c>
    </row>
    <row r="153" spans="1:54" outlineLevel="2">
      <c r="A153" s="428"/>
      <c r="B153" s="135" t="s">
        <v>478</v>
      </c>
      <c r="C153" s="135"/>
      <c r="D153" s="135" t="s">
        <v>391</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9"/>
      <c r="B154" s="135" t="s">
        <v>478</v>
      </c>
      <c r="C154" s="135"/>
      <c r="D154" s="135" t="s">
        <v>391</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382</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471</v>
      </c>
      <c r="C157" s="134" t="s">
        <v>164</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7" t="s">
        <v>479</v>
      </c>
      <c r="B158" s="135" t="s">
        <v>289</v>
      </c>
      <c r="C158" s="135" t="s">
        <v>397</v>
      </c>
      <c r="D158" s="135" t="s">
        <v>480</v>
      </c>
      <c r="E158" s="238">
        <v>51.358004105199583</v>
      </c>
      <c r="F158" s="36">
        <v>51.950944525905541</v>
      </c>
      <c r="G158" s="36">
        <v>52.552753453724655</v>
      </c>
      <c r="H158" s="36">
        <v>53.163626853637311</v>
      </c>
      <c r="I158" s="36">
        <v>53.783766641623338</v>
      </c>
      <c r="J158" s="36">
        <v>54.413380838661915</v>
      </c>
      <c r="K158" s="36">
        <v>55.052683790731614</v>
      </c>
      <c r="L158" s="36">
        <v>55.701896410810349</v>
      </c>
      <c r="M158" s="36">
        <v>56.361246398875352</v>
      </c>
      <c r="N158" s="36">
        <v>57.030968450903153</v>
      </c>
      <c r="O158" s="36">
        <v>57.711304555869546</v>
      </c>
      <c r="P158" s="36">
        <v>58.402504215749573</v>
      </c>
      <c r="Q158" s="36">
        <v>59.104824698517525</v>
      </c>
      <c r="R158" s="36">
        <v>59.818531357146867</v>
      </c>
      <c r="S158" s="36">
        <v>60.54389788261021</v>
      </c>
      <c r="T158" s="36">
        <v>61.281206578879342</v>
      </c>
      <c r="U158" s="36">
        <v>62.030748714925124</v>
      </c>
      <c r="V158" s="36">
        <v>62.792824799717522</v>
      </c>
      <c r="W158" s="36">
        <v>63.567744945225499</v>
      </c>
      <c r="X158" s="36">
        <v>64.355829174417082</v>
      </c>
      <c r="Y158" s="36">
        <v>65.157407773259209</v>
      </c>
      <c r="Z158" s="36">
        <v>65.972821697717819</v>
      </c>
      <c r="AA158" s="36">
        <v>66.802422881757707</v>
      </c>
      <c r="AB158" s="36">
        <v>67.64657471034252</v>
      </c>
      <c r="AC158" s="36">
        <v>68.505652360434766</v>
      </c>
      <c r="AD158" s="36">
        <v>69.380043251995673</v>
      </c>
      <c r="AE158" s="36">
        <v>70.270147465985247</v>
      </c>
      <c r="AF158" s="36">
        <v>71.176378228362168</v>
      </c>
      <c r="AG158" s="36">
        <v>72.099162350083759</v>
      </c>
      <c r="AH158" s="36">
        <v>73.038940722105934</v>
      </c>
      <c r="AI158" s="36">
        <v>73.996168832383105</v>
      </c>
      <c r="AJ158" s="36">
        <v>74.971317260868275</v>
      </c>
      <c r="AK158" s="36">
        <v>75.964872251512759</v>
      </c>
      <c r="AL158" s="36">
        <v>76.977336251266365</v>
      </c>
      <c r="AM158" s="36">
        <v>78.009228504077143</v>
      </c>
      <c r="AN158" s="36">
        <v>79.061085666891429</v>
      </c>
      <c r="AO158" s="36">
        <v>80.133462392653755</v>
      </c>
      <c r="AP158" s="36">
        <v>81.226932034306785</v>
      </c>
      <c r="AQ158" s="36">
        <v>82.342087271791272</v>
      </c>
      <c r="AR158" s="36">
        <v>83.479540838045907</v>
      </c>
      <c r="AS158" s="36">
        <v>84.639926245007373</v>
      </c>
      <c r="AT158" s="36">
        <v>85.823898487610151</v>
      </c>
      <c r="AU158" s="36">
        <v>87.032134901786506</v>
      </c>
      <c r="AV158" s="36">
        <v>88.265335901466401</v>
      </c>
      <c r="AW158" s="36">
        <v>89.52422581457742</v>
      </c>
      <c r="AX158" s="36">
        <v>90.80955381804462</v>
      </c>
      <c r="AY158" s="36">
        <v>92.12209476279051</v>
      </c>
      <c r="AZ158" s="36">
        <v>93.462650130734971</v>
      </c>
      <c r="BA158" s="36">
        <v>94.832049024795097</v>
      </c>
      <c r="BB158" s="36">
        <v>96.221512119136591</v>
      </c>
    </row>
    <row r="159" spans="1:54" outlineLevel="2">
      <c r="A159" s="428"/>
      <c r="B159" s="135" t="s">
        <v>289</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8"/>
      <c r="B160" s="135" t="s">
        <v>289</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8"/>
      <c r="B161" s="135" t="s">
        <v>292</v>
      </c>
      <c r="C161" s="135" t="s">
        <v>473</v>
      </c>
      <c r="D161" s="135" t="s">
        <v>481</v>
      </c>
      <c r="E161" s="238">
        <v>3.5035441E-2</v>
      </c>
      <c r="F161" s="36">
        <v>3.6045551000000002E-2</v>
      </c>
      <c r="G161" s="36">
        <v>3.7090236999999998E-2</v>
      </c>
      <c r="H161" s="36">
        <v>3.8170746999999998E-2</v>
      </c>
      <c r="I161" s="36">
        <v>3.9288372000000002E-2</v>
      </c>
      <c r="J161" s="36">
        <v>4.0444451999999999E-2</v>
      </c>
      <c r="K161" s="36">
        <v>4.1640376999999999E-2</v>
      </c>
      <c r="L161" s="36">
        <v>4.2877585000000003E-2</v>
      </c>
      <c r="M161" s="36">
        <v>4.4157571E-2</v>
      </c>
      <c r="N161" s="36">
        <v>4.5481882000000001E-2</v>
      </c>
      <c r="O161" s="36">
        <v>4.6852122000000003E-2</v>
      </c>
      <c r="P161" s="36">
        <v>4.8269956000000003E-2</v>
      </c>
      <c r="Q161" s="36">
        <v>4.9737107000000003E-2</v>
      </c>
      <c r="R161" s="36">
        <v>5.1255363999999998E-2</v>
      </c>
      <c r="S161" s="36">
        <v>5.2826580999999997E-2</v>
      </c>
      <c r="T161" s="36">
        <v>5.4452678999999997E-2</v>
      </c>
      <c r="U161" s="36">
        <v>5.6135653000000001E-2</v>
      </c>
      <c r="V161" s="36">
        <v>5.7877566999999998E-2</v>
      </c>
      <c r="W161" s="36">
        <v>5.9680563999999998E-2</v>
      </c>
      <c r="X161" s="36">
        <v>6.1546865999999999E-2</v>
      </c>
      <c r="Y161" s="36">
        <v>6.3478774000000002E-2</v>
      </c>
      <c r="Z161" s="36">
        <v>6.5478676E-2</v>
      </c>
      <c r="AA161" s="36">
        <v>6.7549048E-2</v>
      </c>
      <c r="AB161" s="36">
        <v>6.9692456999999999E-2</v>
      </c>
      <c r="AC161" s="36">
        <v>7.1911562999999998E-2</v>
      </c>
      <c r="AD161" s="36">
        <v>7.4209127E-2</v>
      </c>
      <c r="AE161" s="36">
        <v>7.6588007999999999E-2</v>
      </c>
      <c r="AF161" s="36">
        <v>7.9051173000000002E-2</v>
      </c>
      <c r="AG161" s="36">
        <v>8.1601697000000001E-2</v>
      </c>
      <c r="AH161" s="36">
        <v>8.4242770999999994E-2</v>
      </c>
      <c r="AI161" s="36">
        <v>8.6977700000000005E-2</v>
      </c>
      <c r="AJ161" s="36">
        <v>8.9809912000000006E-2</v>
      </c>
      <c r="AK161" s="36">
        <v>9.2742962999999998E-2</v>
      </c>
      <c r="AL161" s="36">
        <v>9.5780538999999998E-2</v>
      </c>
      <c r="AM161" s="36">
        <v>9.8926462000000007E-2</v>
      </c>
      <c r="AN161" s="36">
        <v>0.10218469400000001</v>
      </c>
      <c r="AO161" s="36">
        <v>0.105559345</v>
      </c>
      <c r="AP161" s="36">
        <v>0.109054676</v>
      </c>
      <c r="AQ161" s="36">
        <v>0.112675104</v>
      </c>
      <c r="AR161" s="36">
        <v>0.116425211</v>
      </c>
      <c r="AS161" s="36">
        <v>0.12030974699999999</v>
      </c>
      <c r="AT161" s="36">
        <v>0.124333636</v>
      </c>
      <c r="AU161" s="36">
        <v>0.12850198700000001</v>
      </c>
      <c r="AV161" s="36">
        <v>0.132820095</v>
      </c>
      <c r="AW161" s="36">
        <v>0.13729345100000001</v>
      </c>
      <c r="AX161" s="36">
        <v>0.14192775099999999</v>
      </c>
      <c r="AY161" s="36">
        <v>0.146728897</v>
      </c>
      <c r="AZ161" s="36">
        <v>0.151703012</v>
      </c>
      <c r="BA161" s="36">
        <v>0.15685644500000001</v>
      </c>
      <c r="BB161" s="36">
        <v>0.16218494289380378</v>
      </c>
    </row>
    <row r="162" spans="1:54" outlineLevel="2">
      <c r="A162" s="428"/>
      <c r="B162" s="135" t="s">
        <v>292</v>
      </c>
      <c r="C162" s="135" t="s">
        <v>474</v>
      </c>
      <c r="D162" s="135" t="s">
        <v>482</v>
      </c>
      <c r="E162" s="238">
        <v>7.7856535000000004E-2</v>
      </c>
      <c r="F162" s="36">
        <v>8.0101223999999999E-2</v>
      </c>
      <c r="G162" s="36">
        <v>8.2422749000000003E-2</v>
      </c>
      <c r="H162" s="36">
        <v>8.4823881000000004E-2</v>
      </c>
      <c r="I162" s="36">
        <v>8.7307492E-2</v>
      </c>
      <c r="J162" s="36">
        <v>8.9876559999999994E-2</v>
      </c>
      <c r="K162" s="36">
        <v>9.2534169999999999E-2</v>
      </c>
      <c r="L162" s="36">
        <v>9.5283522999999995E-2</v>
      </c>
      <c r="M162" s="36">
        <v>9.8127935999999999E-2</v>
      </c>
      <c r="N162" s="36">
        <v>0.101070849</v>
      </c>
      <c r="O162" s="36">
        <v>0.10411582799999999</v>
      </c>
      <c r="P162" s="36">
        <v>0.10726656800000001</v>
      </c>
      <c r="Q162" s="36">
        <v>0.110526904</v>
      </c>
      <c r="R162" s="36">
        <v>0.11390080900000001</v>
      </c>
      <c r="S162" s="36">
        <v>0.11739240200000001</v>
      </c>
      <c r="T162" s="36">
        <v>0.121005954</v>
      </c>
      <c r="U162" s="36">
        <v>0.124745895</v>
      </c>
      <c r="V162" s="36">
        <v>0.12861681599999999</v>
      </c>
      <c r="W162" s="36">
        <v>0.13262347699999999</v>
      </c>
      <c r="X162" s="36">
        <v>0.13677081299999999</v>
      </c>
      <c r="Y162" s="36">
        <v>0.141063942</v>
      </c>
      <c r="Z162" s="36">
        <v>0.14550816899999999</v>
      </c>
      <c r="AA162" s="36">
        <v>0.15010899699999999</v>
      </c>
      <c r="AB162" s="36">
        <v>0.154872127</v>
      </c>
      <c r="AC162" s="36">
        <v>0.159803474</v>
      </c>
      <c r="AD162" s="36">
        <v>0.16490916999999999</v>
      </c>
      <c r="AE162" s="36">
        <v>0.17019557199999999</v>
      </c>
      <c r="AF162" s="36">
        <v>0.17566927299999999</v>
      </c>
      <c r="AG162" s="36">
        <v>0.181337105</v>
      </c>
      <c r="AH162" s="36">
        <v>0.18720615700000001</v>
      </c>
      <c r="AI162" s="36">
        <v>0.19328377699999999</v>
      </c>
      <c r="AJ162" s="36">
        <v>0.199577582</v>
      </c>
      <c r="AK162" s="36">
        <v>0.206095474</v>
      </c>
      <c r="AL162" s="36">
        <v>0.212845643</v>
      </c>
      <c r="AM162" s="36">
        <v>0.219836582</v>
      </c>
      <c r="AN162" s="36">
        <v>0.227077099</v>
      </c>
      <c r="AO162" s="36">
        <v>0.234576323</v>
      </c>
      <c r="AP162" s="36">
        <v>0.24234372500000001</v>
      </c>
      <c r="AQ162" s="36">
        <v>0.25038912099999999</v>
      </c>
      <c r="AR162" s="36">
        <v>0.258722691</v>
      </c>
      <c r="AS162" s="36">
        <v>0.26735499200000001</v>
      </c>
      <c r="AT162" s="36">
        <v>0.276296969</v>
      </c>
      <c r="AU162" s="36">
        <v>0.28555997100000002</v>
      </c>
      <c r="AV162" s="36">
        <v>0.29515576700000001</v>
      </c>
      <c r="AW162" s="36">
        <v>0.30509655899999999</v>
      </c>
      <c r="AX162" s="36">
        <v>0.31539500100000001</v>
      </c>
      <c r="AY162" s="36">
        <v>0.32606421400000002</v>
      </c>
      <c r="AZ162" s="36">
        <v>0.33711780400000002</v>
      </c>
      <c r="BA162" s="36">
        <v>0.348569878</v>
      </c>
      <c r="BB162" s="36">
        <v>0.36041098514314857</v>
      </c>
    </row>
    <row r="163" spans="1:54" outlineLevel="2">
      <c r="A163" s="428"/>
      <c r="B163" s="135" t="s">
        <v>292</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8"/>
      <c r="B164" s="135" t="s">
        <v>292</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8"/>
      <c r="B165" s="135" t="s">
        <v>478</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8"/>
      <c r="B166" s="135" t="s">
        <v>478</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8"/>
      <c r="B167" s="135" t="s">
        <v>478</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8"/>
      <c r="B168" s="135" t="s">
        <v>478</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9"/>
      <c r="B169" s="135" t="s">
        <v>478</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483</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7" t="s">
        <v>484</v>
      </c>
      <c r="B172" s="135" t="s">
        <v>289</v>
      </c>
      <c r="C172" s="135" t="s">
        <v>397</v>
      </c>
      <c r="D172" s="135" t="s">
        <v>391</v>
      </c>
      <c r="E172" s="262">
        <f>-(E$158*'Fixed Data'!$B$25*'Fixed Data'!E$47*'Fixed Data'!$B$24*'Fixed Data'!$B$23+E$158*'Fixed Data'!$B$26)*'Fixed Data'!L44/10^6</f>
        <v>-10.473924690754705</v>
      </c>
      <c r="F172" s="262">
        <f>-(F$158*'Fixed Data'!$B$25*'Fixed Data'!F$47*'Fixed Data'!$B$24*'Fixed Data'!$B$23+F$158*'Fixed Data'!$B$26)*'Fixed Data'!M44/10^6</f>
        <v>-10.756191524701627</v>
      </c>
      <c r="G172" s="262">
        <f>-(G$158*'Fixed Data'!$B$25*'Fixed Data'!G$47*'Fixed Data'!$B$24*'Fixed Data'!$B$23+G$158*'Fixed Data'!$B$26)*'Fixed Data'!N44/10^6</f>
        <v>-11.046490505348759</v>
      </c>
      <c r="H172" s="262">
        <f>-(H$158*'Fixed Data'!$B$25*'Fixed Data'!H$47*'Fixed Data'!$B$24*'Fixed Data'!$B$23+H$158*'Fixed Data'!$B$26)*'Fixed Data'!O44/10^6</f>
        <v>-11.345071016732147</v>
      </c>
      <c r="I172" s="262">
        <f>-(I$158*'Fixed Data'!$B$25*'Fixed Data'!I$47*'Fixed Data'!$B$24*'Fixed Data'!$B$23+I$158*'Fixed Data'!$B$26)*'Fixed Data'!P44/10^6</f>
        <v>-11.652191165631812</v>
      </c>
      <c r="J172" s="262">
        <f>-(J$158*'Fixed Data'!$B$25*'Fixed Data'!J$47*'Fixed Data'!$B$24*'Fixed Data'!$B$23+J$158*'Fixed Data'!$B$26)*'Fixed Data'!Q44/10^6</f>
        <v>-11.968118132277507</v>
      </c>
      <c r="K172" s="262">
        <f>-(K$158*'Fixed Data'!$B$25*'Fixed Data'!K$47*'Fixed Data'!$B$24*'Fixed Data'!$B$23+K$158*'Fixed Data'!$B$26)*'Fixed Data'!R44/10^6</f>
        <v>-12.293128509544017</v>
      </c>
      <c r="L172" s="262">
        <f>-(L$158*'Fixed Data'!$B$25*'Fixed Data'!L$47*'Fixed Data'!$B$24*'Fixed Data'!$B$23+L$158*'Fixed Data'!$B$26)*'Fixed Data'!S44/10^6</f>
        <v>-12.627508716298403</v>
      </c>
      <c r="M172" s="262">
        <f>-(M$158*'Fixed Data'!$B$25*'Fixed Data'!M$47*'Fixed Data'!$B$24*'Fixed Data'!$B$23+M$158*'Fixed Data'!$B$26)*'Fixed Data'!T44/10^6</f>
        <v>-12.971555374224964</v>
      </c>
      <c r="N172" s="262">
        <f>-(N$158*'Fixed Data'!$B$25*'Fixed Data'!N$47*'Fixed Data'!$B$24*'Fixed Data'!$B$23+N$158*'Fixed Data'!$B$26)*'Fixed Data'!U44/10^6</f>
        <v>-13.325575712882189</v>
      </c>
      <c r="O172" s="262">
        <f>-(O$158*'Fixed Data'!$B$25*'Fixed Data'!O$47*'Fixed Data'!$B$24*'Fixed Data'!$B$23+O$158*'Fixed Data'!$B$26)*'Fixed Data'!V44/10^6</f>
        <v>-13.689888019704748</v>
      </c>
      <c r="P172" s="262">
        <f>-(P$158*'Fixed Data'!$B$25*'Fixed Data'!P$47*'Fixed Data'!$B$24*'Fixed Data'!$B$23+P$158*'Fixed Data'!$B$26)*'Fixed Data'!W44/10^6</f>
        <v>-14.064822090230139</v>
      </c>
      <c r="Q172" s="262">
        <f>-(Q$158*'Fixed Data'!$B$25*'Fixed Data'!Q$47*'Fixed Data'!$B$24*'Fixed Data'!$B$23+Q$158*'Fixed Data'!$B$26)*'Fixed Data'!X44/10^6</f>
        <v>-14.450719687042218</v>
      </c>
      <c r="R172" s="262">
        <f>-(R$158*'Fixed Data'!$B$25*'Fixed Data'!R$47*'Fixed Data'!$B$24*'Fixed Data'!$B$23+R$158*'Fixed Data'!$B$26)*'Fixed Data'!Y44/10^6</f>
        <v>-14.847935041681728</v>
      </c>
      <c r="S172" s="262">
        <f>-(S$158*'Fixed Data'!$B$25*'Fixed Data'!S$47*'Fixed Data'!$B$24*'Fixed Data'!$B$23+S$158*'Fixed Data'!$B$26)*'Fixed Data'!Z44/10^6</f>
        <v>-15.25340258696049</v>
      </c>
      <c r="T172" s="262">
        <f>-(T$158*'Fixed Data'!$B$25*'Fixed Data'!T$47*'Fixed Data'!$B$24*'Fixed Data'!$B$23+T$158*'Fixed Data'!$B$26)*'Fixed Data'!AA44/10^6</f>
        <v>-15.670747208092807</v>
      </c>
      <c r="U172" s="262">
        <f>-(U$158*'Fixed Data'!$B$25*'Fixed Data'!U$47*'Fixed Data'!$B$24*'Fixed Data'!$B$23+U$158*'Fixed Data'!$B$26)*'Fixed Data'!AB44/10^6</f>
        <v>-16.100355390284861</v>
      </c>
      <c r="V172" s="262">
        <f>-(V$158*'Fixed Data'!$B$25*'Fixed Data'!V$47*'Fixed Data'!$B$24*'Fixed Data'!$B$23+V$158*'Fixed Data'!$B$26)*'Fixed Data'!AC44/10^6</f>
        <v>-16.542627951105196</v>
      </c>
      <c r="W172" s="262">
        <f>-(W$158*'Fixed Data'!$B$25*'Fixed Data'!W$47*'Fixed Data'!$B$24*'Fixed Data'!$B$23+W$158*'Fixed Data'!$B$26)*'Fixed Data'!AD44/10^6</f>
        <v>-16.997980594054258</v>
      </c>
      <c r="X172" s="262">
        <f>-(X$158*'Fixed Data'!$B$25*'Fixed Data'!X$47*'Fixed Data'!$B$24*'Fixed Data'!$B$23+X$158*'Fixed Data'!$B$26)*'Fixed Data'!AE44/10^6</f>
        <v>-17.466844598720645</v>
      </c>
      <c r="Y172" s="262">
        <f>-(Y$158*'Fixed Data'!$B$25*'Fixed Data'!Y$47*'Fixed Data'!$B$24*'Fixed Data'!$B$23+Y$158*'Fixed Data'!$B$26)*'Fixed Data'!AF44/10^6</f>
        <v>-17.949667430329455</v>
      </c>
      <c r="Z172" s="262">
        <f>-(Z$158*'Fixed Data'!$B$25*'Fixed Data'!Z$47*'Fixed Data'!$B$24*'Fixed Data'!$B$23+Z$158*'Fixed Data'!$B$26)*'Fixed Data'!AG44/10^6</f>
        <v>-18.446913454702099</v>
      </c>
      <c r="AA172" s="262">
        <f>-(AA$158*'Fixed Data'!$B$25*'Fixed Data'!AA$47*'Fixed Data'!$B$24*'Fixed Data'!$B$23+AA$158*'Fixed Data'!$B$26)*'Fixed Data'!AH44/10^6</f>
        <v>-18.959064636045344</v>
      </c>
      <c r="AB172" s="262">
        <f>-(AB$158*'Fixed Data'!$B$25*'Fixed Data'!AB$47*'Fixed Data'!$B$24*'Fixed Data'!$B$23+AB$158*'Fixed Data'!$B$26)*'Fixed Data'!AI44/10^6</f>
        <v>-19.486621339122383</v>
      </c>
      <c r="AC172" s="262">
        <f>-(AC$158*'Fixed Data'!$B$25*'Fixed Data'!AC$47*'Fixed Data'!$B$24*'Fixed Data'!$B$23+AC$158*'Fixed Data'!$B$26)*'Fixed Data'!AJ44/10^6</f>
        <v>-20.017222591169553</v>
      </c>
      <c r="AD172" s="262">
        <f>-(AD$158*'Fixed Data'!$B$25*'Fixed Data'!AD$47*'Fixed Data'!$B$24*'Fixed Data'!$B$23+AD$158*'Fixed Data'!$B$26)*'Fixed Data'!AK44/10^6</f>
        <v>-20.561900312791071</v>
      </c>
      <c r="AE172" s="262">
        <f>-(AE$158*'Fixed Data'!$B$25*'Fixed Data'!AE$47*'Fixed Data'!$B$24*'Fixed Data'!$B$23+AE$158*'Fixed Data'!$B$26)*'Fixed Data'!AL44/10^6</f>
        <v>-21.119693320089848</v>
      </c>
      <c r="AF172" s="262">
        <f>-(AF$158*'Fixed Data'!$B$25*'Fixed Data'!AF$47*'Fixed Data'!$B$24*'Fixed Data'!$B$23+AF$158*'Fixed Data'!$B$26)*'Fixed Data'!AM44/10^6</f>
        <v>-21.689961255406303</v>
      </c>
      <c r="AG172" s="262">
        <f>-(AG$158*'Fixed Data'!$B$25*'Fixed Data'!AG$47*'Fixed Data'!$B$24*'Fixed Data'!$B$23+AG$158*'Fixed Data'!$B$26)*'Fixed Data'!AN44/10^6</f>
        <v>-22.27245705616243</v>
      </c>
      <c r="AH172" s="262">
        <f>-(AH$158*'Fixed Data'!$B$25*'Fixed Data'!AH$47*'Fixed Data'!$B$24*'Fixed Data'!$B$23+AH$158*'Fixed Data'!$B$26)*'Fixed Data'!AO44/10^6</f>
        <v>-22.867530156836061</v>
      </c>
      <c r="AI172" s="262">
        <f>-(AI$158*'Fixed Data'!$B$25*'Fixed Data'!AI$47*'Fixed Data'!$B$24*'Fixed Data'!$B$23+AI$158*'Fixed Data'!$B$26)*'Fixed Data'!AP44/10^6</f>
        <v>-23.476472551082974</v>
      </c>
      <c r="AJ172" s="262">
        <f>-(AJ$158*'Fixed Data'!$B$25*'Fixed Data'!AJ$47*'Fixed Data'!$B$24*'Fixed Data'!$B$23+AJ$158*'Fixed Data'!$B$26)*'Fixed Data'!AQ44/10^6</f>
        <v>-24.09920958771291</v>
      </c>
      <c r="AK172" s="262">
        <f>-(AK$158*'Fixed Data'!$B$25*'Fixed Data'!AK$47*'Fixed Data'!$B$24*'Fixed Data'!$B$23+AK$158*'Fixed Data'!$B$26)*'Fixed Data'!AR44/10^6</f>
        <v>-24.735993475686147</v>
      </c>
      <c r="AL172" s="262">
        <f>-(AL$158*'Fixed Data'!$B$25*'Fixed Data'!AL$47*'Fixed Data'!$B$24*'Fixed Data'!$B$23+AL$158*'Fixed Data'!$B$26)*'Fixed Data'!AS44/10^6</f>
        <v>-25.387259550740154</v>
      </c>
      <c r="AM172" s="262">
        <f>-(AM$158*'Fixed Data'!$B$25*'Fixed Data'!AM$47*'Fixed Data'!$B$24*'Fixed Data'!$B$23+AM$158*'Fixed Data'!$B$26)*'Fixed Data'!AT44/10^6</f>
        <v>-26.053499906523179</v>
      </c>
      <c r="AN172" s="262">
        <f>-(AN$158*'Fixed Data'!$B$25*'Fixed Data'!AN$47*'Fixed Data'!$B$24*'Fixed Data'!$B$23+AN$158*'Fixed Data'!$B$26)*'Fixed Data'!AU44/10^6</f>
        <v>-26.735160985499611</v>
      </c>
      <c r="AO172" s="262">
        <f>-(AO$158*'Fixed Data'!$B$25*'Fixed Data'!AO$47*'Fixed Data'!$B$24*'Fixed Data'!$B$23+AO$158*'Fixed Data'!$B$26)*'Fixed Data'!AV44/10^6</f>
        <v>-27.432616259595758</v>
      </c>
      <c r="AP172" s="262">
        <f>-(AP$158*'Fixed Data'!$B$25*'Fixed Data'!AP$47*'Fixed Data'!$B$24*'Fixed Data'!$B$23+AP$158*'Fixed Data'!$B$26)*'Fixed Data'!AW44/10^6</f>
        <v>-28.146328247029764</v>
      </c>
      <c r="AQ172" s="262">
        <f>-(AQ$158*'Fixed Data'!$B$25*'Fixed Data'!AQ$47*'Fixed Data'!$B$24*'Fixed Data'!$B$23+AQ$158*'Fixed Data'!$B$26)*'Fixed Data'!AX44/10^6</f>
        <v>-28.87678586247447</v>
      </c>
      <c r="AR172" s="262">
        <f>-(AR$158*'Fixed Data'!$B$25*'Fixed Data'!AR$47*'Fixed Data'!$B$24*'Fixed Data'!$B$23+AR$158*'Fixed Data'!$B$26)*'Fixed Data'!AY44/10^6</f>
        <v>-29.624482145856348</v>
      </c>
      <c r="AS172" s="262">
        <f>-(AS$158*'Fixed Data'!$B$25*'Fixed Data'!AS$47*'Fixed Data'!$B$24*'Fixed Data'!$B$23+AS$158*'Fixed Data'!$B$26)*'Fixed Data'!AZ44/10^6</f>
        <v>-30.389917500210661</v>
      </c>
      <c r="AT172" s="262">
        <f>-(AT$158*'Fixed Data'!$B$25*'Fixed Data'!AT$47*'Fixed Data'!$B$24*'Fixed Data'!$B$23+AT$158*'Fixed Data'!$B$26)*'Fixed Data'!BA44/10^6</f>
        <v>-31.17361309241873</v>
      </c>
      <c r="AU172" s="262">
        <f>-(AU$158*'Fixed Data'!$B$25*'Fixed Data'!AU$47*'Fixed Data'!$B$24*'Fixed Data'!$B$23+AU$158*'Fixed Data'!$B$26)*'Fixed Data'!BB44/10^6</f>
        <v>-31.976117334831358</v>
      </c>
      <c r="AV172" s="262">
        <f>-(AV$158*'Fixed Data'!$B$25*'Fixed Data'!AV$47*'Fixed Data'!$B$24*'Fixed Data'!$B$23+AV$158*'Fixed Data'!$B$26)*'Fixed Data'!BC44/10^6</f>
        <v>-32.797995920254209</v>
      </c>
      <c r="AW172" s="262">
        <f>-(AW$158*'Fixed Data'!$B$25*'Fixed Data'!AW$47*'Fixed Data'!$B$24*'Fixed Data'!$B$23+AW$158*'Fixed Data'!$B$26)*'Fixed Data'!BD44/10^6</f>
        <v>-33.63983292141981</v>
      </c>
      <c r="AX172" s="262">
        <f>-(AX$158*'Fixed Data'!$B$25*'Fixed Data'!AX$47*'Fixed Data'!$B$24*'Fixed Data'!$B$23+AX$158*'Fixed Data'!$B$26)*'Fixed Data'!BE44/10^6</f>
        <v>-34.502234166138145</v>
      </c>
      <c r="AY172" s="262">
        <f>-(AY$158*'Fixed Data'!$B$25*'Fixed Data'!AY$47*'Fixed Data'!$B$24*'Fixed Data'!$B$23+AY$158*'Fixed Data'!$B$26)*'Fixed Data'!BF44/10^6</f>
        <v>-35.385828968788921</v>
      </c>
      <c r="AZ172" s="262">
        <f>-(AZ$158*'Fixed Data'!$B$25*'Fixed Data'!AZ$47*'Fixed Data'!$B$24*'Fixed Data'!$B$23+AZ$158*'Fixed Data'!$B$26)*'Fixed Data'!BG44/10^6</f>
        <v>-36.291270131375185</v>
      </c>
      <c r="BA172" s="262">
        <f>-(BA$158*'Fixed Data'!$B$25*'Fixed Data'!BA$47*'Fixed Data'!$B$24*'Fixed Data'!$B$23+BA$158*'Fixed Data'!$B$26)*'Fixed Data'!BH44/10^6</f>
        <v>-37.219234075698019</v>
      </c>
      <c r="BB172" s="262">
        <f>-(BB$158*'Fixed Data'!$B$25*'Fixed Data'!BB$47*'Fixed Data'!$B$24*'Fixed Data'!$B$23+BB$158*'Fixed Data'!$B$26)*'Fixed Data'!BI44/10^6</f>
        <v>-38.166599812159987</v>
      </c>
    </row>
    <row r="173" spans="1:54" outlineLevel="2">
      <c r="A173" s="428"/>
      <c r="B173" s="135" t="s">
        <v>289</v>
      </c>
      <c r="C173" s="135"/>
      <c r="D173" s="135" t="s">
        <v>391</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9"/>
      <c r="B174" s="135" t="s">
        <v>289</v>
      </c>
      <c r="C174" s="135"/>
      <c r="D174" s="135" t="s">
        <v>391</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7" t="s">
        <v>485</v>
      </c>
      <c r="B176" s="135" t="s">
        <v>289</v>
      </c>
      <c r="C176" s="135" t="s">
        <v>397</v>
      </c>
      <c r="D176" s="135" t="s">
        <v>391</v>
      </c>
      <c r="E176" s="262">
        <f>-(E$158*'Fixed Data'!$B$25*'Fixed Data'!E$47*'Fixed Data'!$B$24*'Fixed Data'!$B$23+E$158*'Fixed Data'!$B$26)*'Fixed Data'!L46/10^6</f>
        <v>-31.421774064821154</v>
      </c>
      <c r="F176" s="262">
        <f>-(F$158*'Fixed Data'!$B$25*'Fixed Data'!F$47*'Fixed Data'!$B$24*'Fixed Data'!$B$23+F$158*'Fixed Data'!$B$26)*'Fixed Data'!M46/10^6</f>
        <v>-32.268574566575971</v>
      </c>
      <c r="G176" s="262">
        <f>-(G$158*'Fixed Data'!$B$25*'Fixed Data'!G$47*'Fixed Data'!$B$24*'Fixed Data'!$B$23+G$158*'Fixed Data'!$B$26)*'Fixed Data'!N46/10^6</f>
        <v>-33.139471516046285</v>
      </c>
      <c r="H176" s="262">
        <f>-(H$158*'Fixed Data'!$B$25*'Fixed Data'!H$47*'Fixed Data'!$B$24*'Fixed Data'!$B$23+H$158*'Fixed Data'!$B$26)*'Fixed Data'!O46/10^6</f>
        <v>-34.03521305019644</v>
      </c>
      <c r="I176" s="262">
        <f>-(I$158*'Fixed Data'!$B$25*'Fixed Data'!I$47*'Fixed Data'!$B$24*'Fixed Data'!$B$23+I$158*'Fixed Data'!$B$26)*'Fixed Data'!P46/10^6</f>
        <v>-34.95657349689543</v>
      </c>
      <c r="J176" s="262">
        <f>-(J$158*'Fixed Data'!$B$25*'Fixed Data'!J$47*'Fixed Data'!$B$24*'Fixed Data'!$B$23+J$158*'Fixed Data'!$B$26)*'Fixed Data'!Q46/10^6</f>
        <v>-35.904354388946757</v>
      </c>
      <c r="K176" s="262">
        <f>-(K$158*'Fixed Data'!$B$25*'Fixed Data'!K$47*'Fixed Data'!$B$24*'Fixed Data'!$B$23+K$158*'Fixed Data'!$B$26)*'Fixed Data'!R46/10^6</f>
        <v>-36.879385528632049</v>
      </c>
      <c r="L176" s="262">
        <f>-(L$158*'Fixed Data'!$B$25*'Fixed Data'!L$47*'Fixed Data'!$B$24*'Fixed Data'!$B$23+L$158*'Fixed Data'!$B$26)*'Fixed Data'!S46/10^6</f>
        <v>-37.882526148895202</v>
      </c>
      <c r="M176" s="262">
        <f>-(M$158*'Fixed Data'!$B$25*'Fixed Data'!M$47*'Fixed Data'!$B$24*'Fixed Data'!$B$23+M$158*'Fixed Data'!$B$26)*'Fixed Data'!T46/10^6</f>
        <v>-38.914666114506844</v>
      </c>
      <c r="N176" s="262">
        <f>-(N$158*'Fixed Data'!$B$25*'Fixed Data'!N$47*'Fixed Data'!$B$24*'Fixed Data'!$B$23+N$158*'Fixed Data'!$B$26)*'Fixed Data'!U46/10^6</f>
        <v>-39.976727130381448</v>
      </c>
      <c r="O176" s="262">
        <f>-(O$158*'Fixed Data'!$B$25*'Fixed Data'!O$47*'Fixed Data'!$B$24*'Fixed Data'!$B$23+O$158*'Fixed Data'!$B$26)*'Fixed Data'!V46/10^6</f>
        <v>-41.069664059114245</v>
      </c>
      <c r="P176" s="262">
        <f>-(P$158*'Fixed Data'!$B$25*'Fixed Data'!P$47*'Fixed Data'!$B$24*'Fixed Data'!$B$23+P$158*'Fixed Data'!$B$26)*'Fixed Data'!W46/10^6</f>
        <v>-42.194466279154291</v>
      </c>
      <c r="Q176" s="262">
        <f>-(Q$158*'Fixed Data'!$B$25*'Fixed Data'!Q$47*'Fixed Data'!$B$24*'Fixed Data'!$B$23+Q$158*'Fixed Data'!$B$26)*'Fixed Data'!X46/10^6</f>
        <v>-43.352159061126656</v>
      </c>
      <c r="R176" s="262">
        <f>-(R$158*'Fixed Data'!$B$25*'Fixed Data'!R$47*'Fixed Data'!$B$24*'Fixed Data'!$B$23+R$158*'Fixed Data'!$B$26)*'Fixed Data'!Y46/10^6</f>
        <v>-44.543805125045182</v>
      </c>
      <c r="S176" s="262">
        <f>-(S$158*'Fixed Data'!$B$25*'Fixed Data'!S$47*'Fixed Data'!$B$24*'Fixed Data'!$B$23+S$158*'Fixed Data'!$B$26)*'Fixed Data'!Z46/10^6</f>
        <v>-45.760207752107242</v>
      </c>
      <c r="T176" s="262">
        <f>-(T$158*'Fixed Data'!$B$25*'Fixed Data'!T$47*'Fixed Data'!$B$24*'Fixed Data'!$B$23+T$158*'Fixed Data'!$B$26)*'Fixed Data'!AA46/10^6</f>
        <v>-47.012241615397343</v>
      </c>
      <c r="U176" s="262">
        <f>-(U$158*'Fixed Data'!$B$25*'Fixed Data'!U$47*'Fixed Data'!$B$24*'Fixed Data'!$B$23+U$158*'Fixed Data'!$B$26)*'Fixed Data'!AB46/10^6</f>
        <v>-48.301066179844277</v>
      </c>
      <c r="V176" s="262">
        <f>-(V$158*'Fixed Data'!$B$25*'Fixed Data'!V$47*'Fixed Data'!$B$24*'Fixed Data'!$B$23+V$158*'Fixed Data'!$B$26)*'Fixed Data'!AC46/10^6</f>
        <v>-49.62788384421544</v>
      </c>
      <c r="W176" s="262">
        <f>-(W$158*'Fixed Data'!$B$25*'Fixed Data'!W$47*'Fixed Data'!$B$24*'Fixed Data'!$B$23+W$158*'Fixed Data'!$B$26)*'Fixed Data'!AD46/10^6</f>
        <v>-50.993941782162786</v>
      </c>
      <c r="X176" s="262">
        <f>-(X$158*'Fixed Data'!$B$25*'Fixed Data'!X$47*'Fixed Data'!$B$24*'Fixed Data'!$B$23+X$158*'Fixed Data'!$B$26)*'Fixed Data'!AE46/10^6</f>
        <v>-52.40053379616193</v>
      </c>
      <c r="Y176" s="262">
        <f>-(Y$158*'Fixed Data'!$B$25*'Fixed Data'!Y$47*'Fixed Data'!$B$24*'Fixed Data'!$B$23+Y$158*'Fixed Data'!$B$26)*'Fixed Data'!AF46/10^6</f>
        <v>-53.849002290988373</v>
      </c>
      <c r="Z176" s="262">
        <f>-(Z$158*'Fixed Data'!$B$25*'Fixed Data'!Z$47*'Fixed Data'!$B$24*'Fixed Data'!$B$23+Z$158*'Fixed Data'!$B$26)*'Fixed Data'!AG46/10^6</f>
        <v>-55.340740354545304</v>
      </c>
      <c r="AA176" s="262">
        <f>-(AA$158*'Fixed Data'!$B$25*'Fixed Data'!AA$47*'Fixed Data'!$B$24*'Fixed Data'!$B$23+AA$158*'Fixed Data'!$B$26)*'Fixed Data'!AH46/10^6</f>
        <v>-56.877193917817259</v>
      </c>
      <c r="AB176" s="262">
        <f>-(AB$158*'Fixed Data'!$B$25*'Fixed Data'!AB$47*'Fixed Data'!$B$24*'Fixed Data'!$B$23+AB$158*'Fixed Data'!$B$26)*'Fixed Data'!AI46/10^6</f>
        <v>-58.459864017367153</v>
      </c>
      <c r="AC176" s="262">
        <f>-(AC$158*'Fixed Data'!$B$25*'Fixed Data'!AC$47*'Fixed Data'!$B$24*'Fixed Data'!$B$23+AC$158*'Fixed Data'!$B$26)*'Fixed Data'!AJ46/10^6</f>
        <v>-60.05166777407598</v>
      </c>
      <c r="AD176" s="262">
        <f>-(AD$158*'Fixed Data'!$B$25*'Fixed Data'!AD$47*'Fixed Data'!$B$24*'Fixed Data'!$B$23+AD$158*'Fixed Data'!$B$26)*'Fixed Data'!AK46/10^6</f>
        <v>-61.685700939604409</v>
      </c>
      <c r="AE176" s="262">
        <f>-(AE$158*'Fixed Data'!$B$25*'Fixed Data'!AE$47*'Fixed Data'!$B$24*'Fixed Data'!$B$23+AE$158*'Fixed Data'!$B$26)*'Fixed Data'!AL46/10^6</f>
        <v>-63.359079962326483</v>
      </c>
      <c r="AF176" s="262">
        <f>-(AF$158*'Fixed Data'!$B$25*'Fixed Data'!AF$47*'Fixed Data'!$B$24*'Fixed Data'!$B$23+AF$158*'Fixed Data'!$B$26)*'Fixed Data'!AM46/10^6</f>
        <v>-65.069883769314558</v>
      </c>
      <c r="AG176" s="262">
        <f>-(AG$158*'Fixed Data'!$B$25*'Fixed Data'!AG$47*'Fixed Data'!$B$24*'Fixed Data'!$B$23+AG$158*'Fixed Data'!$B$26)*'Fixed Data'!AN46/10^6</f>
        <v>-66.817371170778756</v>
      </c>
      <c r="AH176" s="262">
        <f>-(AH$158*'Fixed Data'!$B$25*'Fixed Data'!AH$47*'Fixed Data'!$B$24*'Fixed Data'!$B$23+AH$158*'Fixed Data'!$B$26)*'Fixed Data'!AO46/10^6</f>
        <v>-68.602590473405613</v>
      </c>
      <c r="AI176" s="262">
        <f>-(AI$158*'Fixed Data'!$B$25*'Fixed Data'!AI$47*'Fixed Data'!$B$24*'Fixed Data'!$B$23+AI$158*'Fixed Data'!$B$26)*'Fixed Data'!AP46/10^6</f>
        <v>-70.429417656635195</v>
      </c>
      <c r="AJ176" s="262">
        <f>-(AJ$158*'Fixed Data'!$B$25*'Fixed Data'!AJ$47*'Fixed Data'!$B$24*'Fixed Data'!$B$23+AJ$158*'Fixed Data'!$B$26)*'Fixed Data'!AQ46/10^6</f>
        <v>-72.297628766911444</v>
      </c>
      <c r="AK176" s="262">
        <f>-(AK$158*'Fixed Data'!$B$25*'Fixed Data'!AK$47*'Fixed Data'!$B$24*'Fixed Data'!$B$23+AK$158*'Fixed Data'!$B$26)*'Fixed Data'!AR46/10^6</f>
        <v>-74.207980431141479</v>
      </c>
      <c r="AL176" s="262">
        <f>-(AL$158*'Fixed Data'!$B$25*'Fixed Data'!AL$47*'Fixed Data'!$B$24*'Fixed Data'!$B$23+AL$158*'Fixed Data'!$B$26)*'Fixed Data'!AS46/10^6</f>
        <v>-76.161778656606415</v>
      </c>
      <c r="AM176" s="262">
        <f>-(AM$158*'Fixed Data'!$B$25*'Fixed Data'!AM$47*'Fixed Data'!$B$24*'Fixed Data'!$B$23+AM$158*'Fixed Data'!$B$26)*'Fixed Data'!AT46/10^6</f>
        <v>-78.160499724399372</v>
      </c>
      <c r="AN176" s="262">
        <f>-(AN$158*'Fixed Data'!$B$25*'Fixed Data'!AN$47*'Fixed Data'!$B$24*'Fixed Data'!$B$23+AN$158*'Fixed Data'!$B$26)*'Fixed Data'!AU46/10^6</f>
        <v>-80.205482961728762</v>
      </c>
      <c r="AO176" s="262">
        <f>-(AO$158*'Fixed Data'!$B$25*'Fixed Data'!AO$47*'Fixed Data'!$B$24*'Fixed Data'!$B$23+AO$158*'Fixed Data'!$B$26)*'Fixed Data'!AV46/10^6</f>
        <v>-82.297848784408558</v>
      </c>
      <c r="AP176" s="262">
        <f>-(AP$158*'Fixed Data'!$B$25*'Fixed Data'!AP$47*'Fixed Data'!$B$24*'Fixed Data'!$B$23+AP$158*'Fixed Data'!$B$26)*'Fixed Data'!AW46/10^6</f>
        <v>-84.438984747115128</v>
      </c>
      <c r="AQ176" s="262">
        <f>-(AQ$158*'Fixed Data'!$B$25*'Fixed Data'!AQ$47*'Fixed Data'!$B$24*'Fixed Data'!$B$23+AQ$158*'Fixed Data'!$B$26)*'Fixed Data'!AX46/10^6</f>
        <v>-86.630357593875317</v>
      </c>
      <c r="AR176" s="262">
        <f>-(AR$158*'Fixed Data'!$B$25*'Fixed Data'!AR$47*'Fixed Data'!$B$24*'Fixed Data'!$B$23+AR$158*'Fixed Data'!$B$26)*'Fixed Data'!AY46/10^6</f>
        <v>-88.87344644446236</v>
      </c>
      <c r="AS176" s="262">
        <f>-(AS$158*'Fixed Data'!$B$25*'Fixed Data'!AS$47*'Fixed Data'!$B$24*'Fixed Data'!$B$23+AS$158*'Fixed Data'!$B$26)*'Fixed Data'!AZ46/10^6</f>
        <v>-91.169752507969235</v>
      </c>
      <c r="AT176" s="262">
        <f>-(AT$158*'Fixed Data'!$B$25*'Fixed Data'!AT$47*'Fixed Data'!$B$24*'Fixed Data'!$B$23+AT$158*'Fixed Data'!$B$26)*'Fixed Data'!BA46/10^6</f>
        <v>-93.520839285049519</v>
      </c>
      <c r="AU176" s="262">
        <f>-(AU$158*'Fixed Data'!$B$25*'Fixed Data'!AU$47*'Fixed Data'!$B$24*'Fixed Data'!$B$23+AU$158*'Fixed Data'!$B$26)*'Fixed Data'!BB46/10^6</f>
        <v>-95.928352012757699</v>
      </c>
      <c r="AV176" s="262">
        <f>-(AV$158*'Fixed Data'!$B$25*'Fixed Data'!AV$47*'Fixed Data'!$B$24*'Fixed Data'!$B$23+AV$158*'Fixed Data'!$B$26)*'Fixed Data'!BC46/10^6</f>
        <v>-98.393987769509721</v>
      </c>
      <c r="AW176" s="262">
        <f>-(AW$158*'Fixed Data'!$B$25*'Fixed Data'!AW$47*'Fixed Data'!$B$24*'Fixed Data'!$B$23+AW$158*'Fixed Data'!$B$26)*'Fixed Data'!BD46/10^6</f>
        <v>-100.91949877350208</v>
      </c>
      <c r="AX176" s="262">
        <f>-(AX$158*'Fixed Data'!$B$25*'Fixed Data'!AX$47*'Fixed Data'!$B$24*'Fixed Data'!$B$23+AX$158*'Fixed Data'!$B$26)*'Fixed Data'!BE46/10^6</f>
        <v>-103.50670250816523</v>
      </c>
      <c r="AY176" s="262">
        <f>-(AY$158*'Fixed Data'!$B$25*'Fixed Data'!AY$47*'Fixed Data'!$B$24*'Fixed Data'!$B$23+AY$158*'Fixed Data'!$B$26)*'Fixed Data'!BF46/10^6</f>
        <v>-106.15748691663993</v>
      </c>
      <c r="AZ176" s="262">
        <f>-(AZ$158*'Fixed Data'!$B$25*'Fixed Data'!AZ$47*'Fixed Data'!$B$24*'Fixed Data'!$B$23+AZ$158*'Fixed Data'!$B$26)*'Fixed Data'!BG46/10^6</f>
        <v>-108.8738104049353</v>
      </c>
      <c r="BA176" s="262">
        <f>-(BA$158*'Fixed Data'!$B$25*'Fixed Data'!BA$47*'Fixed Data'!$B$24*'Fixed Data'!$B$23+BA$158*'Fixed Data'!$B$26)*'Fixed Data'!BH46/10^6</f>
        <v>-111.65770223845489</v>
      </c>
      <c r="BB176" s="262">
        <f>-(BB$158*'Fixed Data'!$B$25*'Fixed Data'!BB$47*'Fixed Data'!$B$24*'Fixed Data'!$B$23+BB$158*'Fixed Data'!$B$26)*'Fixed Data'!BI46/10^6</f>
        <v>-114.49979944840558</v>
      </c>
    </row>
    <row r="177" spans="1:54" outlineLevel="2">
      <c r="A177" s="428"/>
      <c r="B177" s="135" t="s">
        <v>289</v>
      </c>
      <c r="C177" s="135"/>
      <c r="D177" s="135" t="s">
        <v>391</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9"/>
      <c r="B178" s="135" t="s">
        <v>289</v>
      </c>
      <c r="C178" s="135"/>
      <c r="D178" s="135" t="s">
        <v>391</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486</v>
      </c>
      <c r="B182" s="19"/>
      <c r="C182" s="19"/>
      <c r="D182" s="19"/>
      <c r="E182" s="15"/>
    </row>
    <row r="183" spans="1:54" ht="15" outlineLevel="1">
      <c r="A183" s="12"/>
      <c r="B183" s="19"/>
      <c r="C183" s="19"/>
      <c r="D183" s="19"/>
      <c r="E183" s="15"/>
    </row>
    <row r="184" spans="1:54" s="4" customFormat="1" outlineLevel="1">
      <c r="A184" s="4" t="s">
        <v>487</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4" t="s">
        <v>488</v>
      </c>
      <c r="B186" s="150" t="s">
        <v>489</v>
      </c>
      <c r="C186" s="6" t="s">
        <v>490</v>
      </c>
      <c r="D186" s="10" t="s">
        <v>402</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5"/>
      <c r="B187" s="150" t="s">
        <v>491</v>
      </c>
      <c r="C187" s="6" t="s">
        <v>492</v>
      </c>
      <c r="D187" s="10" t="s">
        <v>402</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7" t="s">
        <v>493</v>
      </c>
      <c r="B190" s="150" t="s">
        <v>494</v>
      </c>
      <c r="C190" s="19"/>
      <c r="D190" s="135" t="s">
        <v>391</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28"/>
      <c r="B191" s="150" t="s">
        <v>495</v>
      </c>
      <c r="C191" s="19"/>
      <c r="D191" s="135" t="s">
        <v>391</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28"/>
      <c r="B192" s="150" t="s">
        <v>396</v>
      </c>
      <c r="C192" s="19"/>
      <c r="D192" s="135" t="s">
        <v>391</v>
      </c>
      <c r="E192" s="21">
        <f>E77*E186</f>
        <v>-3.5076575656736999</v>
      </c>
      <c r="F192" s="21">
        <f t="shared" ref="F192:BB192" si="22">F77*F186</f>
        <v>-3.4281684152957497</v>
      </c>
      <c r="G192" s="21">
        <f t="shared" si="22"/>
        <v>-3.3506095888096232</v>
      </c>
      <c r="H192" s="21">
        <f t="shared" si="22"/>
        <v>-3.2749343835980045</v>
      </c>
      <c r="I192" s="21">
        <f t="shared" si="22"/>
        <v>-3.2010972326007399</v>
      </c>
      <c r="J192" s="21">
        <f t="shared" si="22"/>
        <v>-3.1290536733920389</v>
      </c>
      <c r="K192" s="21">
        <f t="shared" si="22"/>
        <v>-3.0587603218219721</v>
      </c>
      <c r="L192" s="21">
        <f t="shared" si="22"/>
        <v>-2.990174846985135</v>
      </c>
      <c r="M192" s="21">
        <f t="shared" si="22"/>
        <v>-2.9232559450329472</v>
      </c>
      <c r="N192" s="21">
        <f t="shared" si="22"/>
        <v>-2.8579633127470965</v>
      </c>
      <c r="O192" s="21">
        <f t="shared" si="22"/>
        <v>-2.7942576258547178</v>
      </c>
      <c r="P192" s="21">
        <f t="shared" si="22"/>
        <v>-2.7321005133930187</v>
      </c>
      <c r="Q192" s="21">
        <f t="shared" si="22"/>
        <v>-2.6714545340787743</v>
      </c>
      <c r="R192" s="21">
        <f t="shared" si="22"/>
        <v>-2.6122831558001387</v>
      </c>
      <c r="S192" s="21">
        <f t="shared" si="22"/>
        <v>-2.5545507320382335</v>
      </c>
      <c r="T192" s="21">
        <f t="shared" si="22"/>
        <v>-2.4982224795850909</v>
      </c>
      <c r="U192" s="21">
        <f t="shared" si="22"/>
        <v>-2.4432644595510133</v>
      </c>
      <c r="V192" s="21">
        <f t="shared" si="22"/>
        <v>-2.389643555136638</v>
      </c>
      <c r="W192" s="21">
        <f t="shared" si="22"/>
        <v>-2.3373274530488648</v>
      </c>
      <c r="X192" s="21">
        <f t="shared" si="22"/>
        <v>-2.2862846227490019</v>
      </c>
      <c r="Y192" s="21">
        <f t="shared" si="22"/>
        <v>-2.2364842974995711</v>
      </c>
      <c r="Z192" s="21">
        <f t="shared" si="22"/>
        <v>-2.1878964572633861</v>
      </c>
      <c r="AA192" s="21">
        <f t="shared" si="22"/>
        <v>-2.1404918081638398</v>
      </c>
      <c r="AB192" s="21">
        <f t="shared" si="22"/>
        <v>-2.0942417675395646</v>
      </c>
      <c r="AC192" s="21">
        <f t="shared" si="22"/>
        <v>-2.0491184445205737</v>
      </c>
      <c r="AD192" s="21">
        <f t="shared" si="22"/>
        <v>-2.0050946241921714</v>
      </c>
      <c r="AE192" s="21">
        <f t="shared" si="22"/>
        <v>-1.9621437506287291</v>
      </c>
      <c r="AF192" s="21">
        <f t="shared" si="22"/>
        <v>-1.9202399117846292</v>
      </c>
      <c r="AG192" s="21">
        <f t="shared" si="22"/>
        <v>-1.8793578230179375</v>
      </c>
      <c r="AH192" s="21">
        <f t="shared" si="22"/>
        <v>-1.8394728121098434</v>
      </c>
      <c r="AI192" s="21">
        <f t="shared" si="22"/>
        <v>-1.8005608047078274</v>
      </c>
      <c r="AJ192" s="21">
        <f t="shared" si="22"/>
        <v>-1.771154611586631</v>
      </c>
      <c r="AK192" s="21">
        <f t="shared" si="22"/>
        <v>-1.7423560986235735</v>
      </c>
      <c r="AL192" s="21">
        <f t="shared" si="22"/>
        <v>-1.7141537054705251</v>
      </c>
      <c r="AM192" s="21">
        <f t="shared" si="22"/>
        <v>-1.6865360992113851</v>
      </c>
      <c r="AN192" s="21">
        <f t="shared" si="22"/>
        <v>-1.6594921701629344</v>
      </c>
      <c r="AO192" s="21">
        <f t="shared" si="22"/>
        <v>-1.6330110265948903</v>
      </c>
      <c r="AP192" s="21">
        <f t="shared" si="22"/>
        <v>-1.6070819916319043</v>
      </c>
      <c r="AQ192" s="21">
        <f t="shared" si="22"/>
        <v>-1.5816945981049313</v>
      </c>
      <c r="AR192" s="21">
        <f t="shared" si="22"/>
        <v>-1.5568385850310134</v>
      </c>
      <c r="AS192" s="21">
        <f t="shared" si="22"/>
        <v>-1.5325038936122546</v>
      </c>
      <c r="AT192" s="21">
        <f t="shared" si="22"/>
        <v>-1.5086806624534119</v>
      </c>
      <c r="AU192" s="21">
        <f t="shared" si="22"/>
        <v>-1.4853592251584375</v>
      </c>
      <c r="AV192" s="21">
        <f t="shared" si="22"/>
        <v>-1.4625301052764168</v>
      </c>
      <c r="AW192" s="21">
        <f t="shared" si="22"/>
        <v>-1.4401840126479695</v>
      </c>
      <c r="AX192" s="21">
        <f t="shared" si="22"/>
        <v>-1.4183118408849908</v>
      </c>
      <c r="AY192" s="21">
        <f t="shared" si="22"/>
        <v>-1.3969046625789516</v>
      </c>
      <c r="AZ192" s="21">
        <f t="shared" si="22"/>
        <v>-1.3759537262397479</v>
      </c>
      <c r="BA192" s="21">
        <f t="shared" si="22"/>
        <v>-1.3554504532138176</v>
      </c>
      <c r="BB192" s="21">
        <f t="shared" si="22"/>
        <v>-1.3352527022390714</v>
      </c>
    </row>
    <row r="193" spans="1:54" outlineLevel="2">
      <c r="A193" s="428"/>
      <c r="B193" s="150" t="s">
        <v>496</v>
      </c>
      <c r="C193" s="19"/>
      <c r="D193" s="135" t="s">
        <v>391</v>
      </c>
      <c r="E193" s="21">
        <f t="shared" ref="E193:AJ193" si="23">SUMIF($B$143:$B$154,"Environmental",E$143:E$154)*E186</f>
        <v>-20.914748955515304</v>
      </c>
      <c r="F193" s="21">
        <f t="shared" si="23"/>
        <v>-20.804502249410884</v>
      </c>
      <c r="G193" s="21">
        <f t="shared" si="23"/>
        <v>-20.618210641089316</v>
      </c>
      <c r="H193" s="21">
        <f t="shared" si="23"/>
        <v>-20.430504009645599</v>
      </c>
      <c r="I193" s="21">
        <f t="shared" si="23"/>
        <v>-20.309498591658485</v>
      </c>
      <c r="J193" s="21">
        <f t="shared" si="23"/>
        <v>-20.184395328791844</v>
      </c>
      <c r="K193" s="21">
        <f t="shared" si="23"/>
        <v>-19.990576173507225</v>
      </c>
      <c r="L193" s="21">
        <f t="shared" si="23"/>
        <v>-19.859580417978989</v>
      </c>
      <c r="M193" s="21">
        <f t="shared" si="23"/>
        <v>-19.725276915486685</v>
      </c>
      <c r="N193" s="21">
        <f t="shared" si="23"/>
        <v>-19.527276171183651</v>
      </c>
      <c r="O193" s="21">
        <f t="shared" si="23"/>
        <v>-19.388461328141272</v>
      </c>
      <c r="P193" s="21">
        <f t="shared" si="23"/>
        <v>-19.247038004644576</v>
      </c>
      <c r="Q193" s="21">
        <f t="shared" si="23"/>
        <v>-19.103231355661119</v>
      </c>
      <c r="R193" s="21">
        <f t="shared" si="23"/>
        <v>-19.012687821238341</v>
      </c>
      <c r="S193" s="21">
        <f t="shared" si="23"/>
        <v>-18.863528091994315</v>
      </c>
      <c r="T193" s="21">
        <f t="shared" si="23"/>
        <v>-18.712635777042546</v>
      </c>
      <c r="U193" s="21">
        <f t="shared" si="23"/>
        <v>-18.560199991442349</v>
      </c>
      <c r="V193" s="21">
        <f t="shared" si="23"/>
        <v>-18.457108120326602</v>
      </c>
      <c r="W193" s="21">
        <f t="shared" si="23"/>
        <v>-18.301010639733978</v>
      </c>
      <c r="X193" s="21">
        <f t="shared" si="23"/>
        <v>-18.192429907365291</v>
      </c>
      <c r="Y193" s="21">
        <f t="shared" si="23"/>
        <v>-18.033440745692982</v>
      </c>
      <c r="Z193" s="21">
        <f t="shared" si="23"/>
        <v>-17.920215046138409</v>
      </c>
      <c r="AA193" s="21">
        <f t="shared" si="23"/>
        <v>-17.804459101359456</v>
      </c>
      <c r="AB193" s="21">
        <f t="shared" si="23"/>
        <v>-17.686383438592269</v>
      </c>
      <c r="AC193" s="21">
        <f t="shared" si="23"/>
        <v>-17.556251521012605</v>
      </c>
      <c r="AD193" s="21">
        <f t="shared" si="23"/>
        <v>-17.426879976267511</v>
      </c>
      <c r="AE193" s="21">
        <f t="shared" si="23"/>
        <v>-17.300172694798707</v>
      </c>
      <c r="AF193" s="21">
        <f t="shared" si="23"/>
        <v>-17.170703885804745</v>
      </c>
      <c r="AG193" s="21">
        <f t="shared" si="23"/>
        <v>-17.039194601275529</v>
      </c>
      <c r="AH193" s="21">
        <f t="shared" si="23"/>
        <v>-16.906443846965534</v>
      </c>
      <c r="AI193" s="21">
        <f t="shared" si="23"/>
        <v>-16.773445703915787</v>
      </c>
      <c r="AJ193" s="21">
        <f t="shared" si="23"/>
        <v>-16.720560292464132</v>
      </c>
      <c r="AK193" s="21">
        <f t="shared" ref="AK193:BB193" si="24">SUMIF($B$143:$B$154,"Environmental",AK$143:AK$154)*AK186</f>
        <v>-16.665892275349361</v>
      </c>
      <c r="AL193" s="21">
        <f t="shared" si="24"/>
        <v>-16.60979760883631</v>
      </c>
      <c r="AM193" s="21">
        <f t="shared" si="24"/>
        <v>-16.552474498742328</v>
      </c>
      <c r="AN193" s="21">
        <f t="shared" si="24"/>
        <v>-16.494006179169965</v>
      </c>
      <c r="AO193" s="21">
        <f t="shared" si="24"/>
        <v>-16.43442667806859</v>
      </c>
      <c r="AP193" s="21">
        <f t="shared" si="24"/>
        <v>-16.373850038244147</v>
      </c>
      <c r="AQ193" s="21">
        <f t="shared" si="24"/>
        <v>-16.312404930032574</v>
      </c>
      <c r="AR193" s="21">
        <f t="shared" si="24"/>
        <v>-16.250182454207842</v>
      </c>
      <c r="AS193" s="21">
        <f t="shared" si="24"/>
        <v>-16.18726567963683</v>
      </c>
      <c r="AT193" s="21">
        <f t="shared" si="24"/>
        <v>-16.12374257371108</v>
      </c>
      <c r="AU193" s="21">
        <f t="shared" si="24"/>
        <v>-16.059704614343286</v>
      </c>
      <c r="AV193" s="21">
        <f t="shared" si="24"/>
        <v>-15.995236865668575</v>
      </c>
      <c r="AW193" s="21">
        <f t="shared" si="24"/>
        <v>-15.930418885618181</v>
      </c>
      <c r="AX193" s="21">
        <f t="shared" si="24"/>
        <v>-15.865328999234862</v>
      </c>
      <c r="AY193" s="21">
        <f t="shared" si="24"/>
        <v>-15.800044061939994</v>
      </c>
      <c r="AZ193" s="21">
        <f t="shared" si="24"/>
        <v>-15.734638284384667</v>
      </c>
      <c r="BA193" s="21">
        <f t="shared" si="24"/>
        <v>-15.669182948584954</v>
      </c>
      <c r="BB193" s="21">
        <f t="shared" si="24"/>
        <v>-15.602184449279937</v>
      </c>
    </row>
    <row r="194" spans="1:54" outlineLevel="2">
      <c r="A194" s="428"/>
      <c r="B194" s="150" t="s">
        <v>497</v>
      </c>
      <c r="C194" s="19"/>
      <c r="D194" s="135" t="s">
        <v>391</v>
      </c>
      <c r="E194" s="21">
        <f t="shared" ref="E194:AJ194" si="25">SUM(E172:E174)*E186</f>
        <v>-10.473924690754705</v>
      </c>
      <c r="F194" s="21">
        <f t="shared" si="25"/>
        <v>-10.392455579421863</v>
      </c>
      <c r="G194" s="21">
        <f t="shared" si="25"/>
        <v>-10.312017088238941</v>
      </c>
      <c r="H194" s="21">
        <f t="shared" si="25"/>
        <v>-10.232604048827254</v>
      </c>
      <c r="I194" s="21">
        <f t="shared" si="25"/>
        <v>-10.154211426947811</v>
      </c>
      <c r="J194" s="21">
        <f t="shared" si="25"/>
        <v>-10.076834325170617</v>
      </c>
      <c r="K194" s="21">
        <f t="shared" si="25"/>
        <v>-10.000467963072063</v>
      </c>
      <c r="L194" s="21">
        <f t="shared" si="25"/>
        <v>-9.9251077069666813</v>
      </c>
      <c r="M194" s="21">
        <f t="shared" si="25"/>
        <v>-9.8507490532854494</v>
      </c>
      <c r="N194" s="21">
        <f t="shared" si="25"/>
        <v>-9.7773876227993597</v>
      </c>
      <c r="O194" s="21">
        <f t="shared" si="25"/>
        <v>-9.7050191747487116</v>
      </c>
      <c r="P194" s="21">
        <f t="shared" si="25"/>
        <v>-9.6336396050675841</v>
      </c>
      <c r="Q194" s="21">
        <f t="shared" si="25"/>
        <v>-9.5632449371424482</v>
      </c>
      <c r="R194" s="21">
        <f t="shared" si="25"/>
        <v>-9.4938313281805531</v>
      </c>
      <c r="S194" s="21">
        <f t="shared" si="25"/>
        <v>-9.4232743579832867</v>
      </c>
      <c r="T194" s="21">
        <f t="shared" si="25"/>
        <v>-9.3537219953514512</v>
      </c>
      <c r="U194" s="21">
        <f t="shared" si="25"/>
        <v>-9.2851701342863233</v>
      </c>
      <c r="V194" s="21">
        <f t="shared" si="25"/>
        <v>-9.2176148161358942</v>
      </c>
      <c r="W194" s="21">
        <f t="shared" si="25"/>
        <v>-9.1510522026692129</v>
      </c>
      <c r="X194" s="21">
        <f t="shared" si="25"/>
        <v>-9.0854786111261205</v>
      </c>
      <c r="Y194" s="21">
        <f t="shared" si="25"/>
        <v>-9.0208904873778746</v>
      </c>
      <c r="Z194" s="21">
        <f t="shared" si="25"/>
        <v>-8.9572844206732825</v>
      </c>
      <c r="AA194" s="21">
        <f t="shared" si="25"/>
        <v>-8.8946571325457668</v>
      </c>
      <c r="AB194" s="21">
        <f t="shared" si="25"/>
        <v>-8.8330055000521277</v>
      </c>
      <c r="AC194" s="21">
        <f t="shared" si="25"/>
        <v>-8.7666854345556207</v>
      </c>
      <c r="AD194" s="21">
        <f t="shared" si="25"/>
        <v>-8.7007062110271836</v>
      </c>
      <c r="AE194" s="21">
        <f t="shared" si="25"/>
        <v>-8.6345262248323795</v>
      </c>
      <c r="AF194" s="21">
        <f t="shared" si="25"/>
        <v>-8.5678002311446093</v>
      </c>
      <c r="AG194" s="21">
        <f t="shared" si="25"/>
        <v>-8.5003799068002319</v>
      </c>
      <c r="AH194" s="21">
        <f t="shared" si="25"/>
        <v>-8.4323595541314926</v>
      </c>
      <c r="AI194" s="21">
        <f t="shared" si="25"/>
        <v>-8.3641603270484204</v>
      </c>
      <c r="AJ194" s="21">
        <f t="shared" si="25"/>
        <v>-8.3359496006622535</v>
      </c>
      <c r="AK194" s="21">
        <f t="shared" ref="AK194:BB194" si="26">SUM(AK172:AK174)*AK186</f>
        <v>-8.3070039025227462</v>
      </c>
      <c r="AL194" s="21">
        <f t="shared" si="26"/>
        <v>-8.2773945205763404</v>
      </c>
      <c r="AM194" s="21">
        <f t="shared" si="26"/>
        <v>-8.2472029137855536</v>
      </c>
      <c r="AN194" s="21">
        <f t="shared" si="26"/>
        <v>-8.2164872606695916</v>
      </c>
      <c r="AO194" s="21">
        <f t="shared" si="26"/>
        <v>-8.1852771005447167</v>
      </c>
      <c r="AP194" s="21">
        <f t="shared" si="26"/>
        <v>-8.1536240211740907</v>
      </c>
      <c r="AQ194" s="21">
        <f t="shared" si="26"/>
        <v>-8.1215806416234599</v>
      </c>
      <c r="AR194" s="21">
        <f t="shared" si="26"/>
        <v>-8.0891940029503679</v>
      </c>
      <c r="AS194" s="21">
        <f t="shared" si="26"/>
        <v>-8.0565068420359847</v>
      </c>
      <c r="AT194" s="21">
        <f t="shared" si="26"/>
        <v>-8.0235613072272507</v>
      </c>
      <c r="AU194" s="21">
        <f t="shared" si="26"/>
        <v>-7.9904003303714815</v>
      </c>
      <c r="AV194" s="21">
        <f t="shared" si="26"/>
        <v>-7.9570647581148446</v>
      </c>
      <c r="AW194" s="21">
        <f t="shared" si="26"/>
        <v>-7.923593562238759</v>
      </c>
      <c r="AX194" s="21">
        <f t="shared" si="26"/>
        <v>-7.8900245409240979</v>
      </c>
      <c r="AY194" s="21">
        <f t="shared" si="26"/>
        <v>-7.8563945377606288</v>
      </c>
      <c r="AZ194" s="21">
        <f t="shared" si="26"/>
        <v>-7.8227392463114347</v>
      </c>
      <c r="BA194" s="21">
        <f t="shared" si="26"/>
        <v>-7.7890930705181534</v>
      </c>
      <c r="BB194" s="21">
        <f t="shared" si="26"/>
        <v>-7.7547126200724872</v>
      </c>
    </row>
    <row r="195" spans="1:54" outlineLevel="2">
      <c r="A195" s="428"/>
      <c r="B195" s="150" t="s">
        <v>498</v>
      </c>
      <c r="C195" s="19"/>
      <c r="D195" s="135" t="s">
        <v>391</v>
      </c>
      <c r="E195" s="21">
        <f t="shared" ref="E195:AJ195" si="27">SUM(E176:E178)*E186</f>
        <v>-31.421774064821154</v>
      </c>
      <c r="F195" s="21">
        <f t="shared" si="27"/>
        <v>-31.177366730991277</v>
      </c>
      <c r="G195" s="21">
        <f t="shared" si="27"/>
        <v>-30.936051264716831</v>
      </c>
      <c r="H195" s="21">
        <f t="shared" si="27"/>
        <v>-30.697812146481763</v>
      </c>
      <c r="I195" s="21">
        <f t="shared" si="27"/>
        <v>-30.462634280843428</v>
      </c>
      <c r="J195" s="21">
        <f t="shared" si="27"/>
        <v>-30.230502968872255</v>
      </c>
      <c r="K195" s="21">
        <f t="shared" si="27"/>
        <v>-30.001403889216189</v>
      </c>
      <c r="L195" s="21">
        <f t="shared" si="27"/>
        <v>-29.77532312090004</v>
      </c>
      <c r="M195" s="21">
        <f t="shared" si="27"/>
        <v>-29.552247153653436</v>
      </c>
      <c r="N195" s="21">
        <f t="shared" si="27"/>
        <v>-29.332162862333703</v>
      </c>
      <c r="O195" s="21">
        <f t="shared" si="27"/>
        <v>-29.115057524246136</v>
      </c>
      <c r="P195" s="21">
        <f t="shared" si="27"/>
        <v>-28.900918821000044</v>
      </c>
      <c r="Q195" s="21">
        <f t="shared" si="27"/>
        <v>-28.689734811427346</v>
      </c>
      <c r="R195" s="21">
        <f t="shared" si="27"/>
        <v>-28.481493984541657</v>
      </c>
      <c r="S195" s="21">
        <f t="shared" si="27"/>
        <v>-28.269823068529302</v>
      </c>
      <c r="T195" s="21">
        <f t="shared" si="27"/>
        <v>-28.061165980753319</v>
      </c>
      <c r="U195" s="21">
        <f t="shared" si="27"/>
        <v>-27.855510408043379</v>
      </c>
      <c r="V195" s="21">
        <f t="shared" si="27"/>
        <v>-27.652844443337042</v>
      </c>
      <c r="W195" s="21">
        <f t="shared" si="27"/>
        <v>-27.453156608007642</v>
      </c>
      <c r="X195" s="21">
        <f t="shared" si="27"/>
        <v>-27.256435833378362</v>
      </c>
      <c r="Y195" s="21">
        <f t="shared" si="27"/>
        <v>-27.062671462133629</v>
      </c>
      <c r="Z195" s="21">
        <f t="shared" si="27"/>
        <v>-26.871853257377307</v>
      </c>
      <c r="AA195" s="21">
        <f t="shared" si="27"/>
        <v>-26.683971402179257</v>
      </c>
      <c r="AB195" s="21">
        <f t="shared" si="27"/>
        <v>-26.499016500156387</v>
      </c>
      <c r="AC195" s="21">
        <f t="shared" si="27"/>
        <v>-26.300056303915326</v>
      </c>
      <c r="AD195" s="21">
        <f t="shared" si="27"/>
        <v>-26.102118633602526</v>
      </c>
      <c r="AE195" s="21">
        <f t="shared" si="27"/>
        <v>-25.903578675338096</v>
      </c>
      <c r="AF195" s="21">
        <f t="shared" si="27"/>
        <v>-25.703400694656647</v>
      </c>
      <c r="AG195" s="21">
        <f t="shared" si="27"/>
        <v>-25.501139721275244</v>
      </c>
      <c r="AH195" s="21">
        <f t="shared" si="27"/>
        <v>-25.297078663462901</v>
      </c>
      <c r="AI195" s="21">
        <f t="shared" si="27"/>
        <v>-25.092480982351717</v>
      </c>
      <c r="AJ195" s="21">
        <f t="shared" si="27"/>
        <v>-25.007848803291751</v>
      </c>
      <c r="AK195" s="21">
        <f t="shared" ref="AK195:BB195" si="28">SUM(AK176:AK178)*AK186</f>
        <v>-24.921011708939432</v>
      </c>
      <c r="AL195" s="21">
        <f t="shared" si="28"/>
        <v>-24.832183563159038</v>
      </c>
      <c r="AM195" s="21">
        <f t="shared" si="28"/>
        <v>-24.741608742885539</v>
      </c>
      <c r="AN195" s="21">
        <f t="shared" si="28"/>
        <v>-24.649461783616086</v>
      </c>
      <c r="AO195" s="21">
        <f t="shared" si="28"/>
        <v>-24.555831303311415</v>
      </c>
      <c r="AP195" s="21">
        <f t="shared" si="28"/>
        <v>-24.460872065267875</v>
      </c>
      <c r="AQ195" s="21">
        <f t="shared" si="28"/>
        <v>-24.364741926684978</v>
      </c>
      <c r="AR195" s="21">
        <f t="shared" si="28"/>
        <v>-24.267582010733378</v>
      </c>
      <c r="AS195" s="21">
        <f t="shared" si="28"/>
        <v>-24.169520528053095</v>
      </c>
      <c r="AT195" s="21">
        <f t="shared" si="28"/>
        <v>-24.070683923687621</v>
      </c>
      <c r="AU195" s="21">
        <f t="shared" si="28"/>
        <v>-23.971200993179412</v>
      </c>
      <c r="AV195" s="21">
        <f t="shared" si="28"/>
        <v>-23.871194276466653</v>
      </c>
      <c r="AW195" s="21">
        <f t="shared" si="28"/>
        <v>-23.770780688893311</v>
      </c>
      <c r="AX195" s="21">
        <f t="shared" si="28"/>
        <v>-23.670073625002122</v>
      </c>
      <c r="AY195" s="21">
        <f t="shared" si="28"/>
        <v>-23.569183615562743</v>
      </c>
      <c r="AZ195" s="21">
        <f t="shared" si="28"/>
        <v>-23.46821774126439</v>
      </c>
      <c r="BA195" s="21">
        <f t="shared" si="28"/>
        <v>-23.367279213932008</v>
      </c>
      <c r="BB195" s="21">
        <f t="shared" si="28"/>
        <v>-23.264137862640517</v>
      </c>
    </row>
    <row r="196" spans="1:54" outlineLevel="2">
      <c r="A196" s="428"/>
      <c r="B196" s="150" t="s">
        <v>292</v>
      </c>
      <c r="C196" s="19"/>
      <c r="D196" s="135" t="s">
        <v>391</v>
      </c>
      <c r="E196" s="21">
        <f t="shared" ref="E196:AJ196" si="29">SUMIF($B$143:$B$154,"Safety",E$143:E$154)*E187</f>
        <v>-0.79657749171158598</v>
      </c>
      <c r="F196" s="21">
        <f t="shared" si="29"/>
        <v>-0.80743220705672325</v>
      </c>
      <c r="G196" s="21">
        <f t="shared" si="29"/>
        <v>-0.818555189563687</v>
      </c>
      <c r="H196" s="21">
        <f t="shared" si="29"/>
        <v>-0.82995199773734962</v>
      </c>
      <c r="I196" s="21">
        <f t="shared" si="29"/>
        <v>-0.84162825374384864</v>
      </c>
      <c r="J196" s="21">
        <f t="shared" si="29"/>
        <v>-0.85358974022397138</v>
      </c>
      <c r="K196" s="21">
        <f t="shared" si="29"/>
        <v>-0.86584238472179886</v>
      </c>
      <c r="L196" s="21">
        <f t="shared" si="29"/>
        <v>-0.87839218488706372</v>
      </c>
      <c r="M196" s="21">
        <f t="shared" si="29"/>
        <v>-0.89124535674811911</v>
      </c>
      <c r="N196" s="21">
        <f t="shared" si="29"/>
        <v>-0.90440819559501717</v>
      </c>
      <c r="O196" s="21">
        <f t="shared" si="29"/>
        <v>-0.9178871403349671</v>
      </c>
      <c r="P196" s="21">
        <f t="shared" si="29"/>
        <v>-0.93168881218978061</v>
      </c>
      <c r="Q196" s="21">
        <f t="shared" si="29"/>
        <v>-0.94581991865980708</v>
      </c>
      <c r="R196" s="21">
        <f t="shared" si="29"/>
        <v>-0.96028736614526611</v>
      </c>
      <c r="S196" s="21">
        <f t="shared" si="29"/>
        <v>-0.97509819912368967</v>
      </c>
      <c r="T196" s="21">
        <f t="shared" si="29"/>
        <v>-0.99025959685119869</v>
      </c>
      <c r="U196" s="21">
        <f t="shared" si="29"/>
        <v>-1.0057789575386324</v>
      </c>
      <c r="V196" s="21">
        <f t="shared" si="29"/>
        <v>-1.0216637645661155</v>
      </c>
      <c r="W196" s="21">
        <f t="shared" si="29"/>
        <v>-1.0379217207820088</v>
      </c>
      <c r="X196" s="21">
        <f t="shared" si="29"/>
        <v>-1.0545607007670179</v>
      </c>
      <c r="Y196" s="21">
        <f t="shared" si="29"/>
        <v>-1.0715887060223463</v>
      </c>
      <c r="Z196" s="21">
        <f t="shared" si="29"/>
        <v>-1.0890139533864553</v>
      </c>
      <c r="AA196" s="21">
        <f t="shared" si="29"/>
        <v>-1.1068448420918662</v>
      </c>
      <c r="AB196" s="21">
        <f t="shared" si="29"/>
        <v>-1.1250899528040545</v>
      </c>
      <c r="AC196" s="21">
        <f t="shared" si="29"/>
        <v>-1.1437580312737108</v>
      </c>
      <c r="AD196" s="21">
        <f t="shared" si="29"/>
        <v>-1.1628580632203001</v>
      </c>
      <c r="AE196" s="21">
        <f t="shared" si="29"/>
        <v>-1.1823991742955413</v>
      </c>
      <c r="AF196" s="21">
        <f t="shared" si="29"/>
        <v>-1.202390732307457</v>
      </c>
      <c r="AG196" s="21">
        <f t="shared" si="29"/>
        <v>-1.2228422905078207</v>
      </c>
      <c r="AH196" s="21">
        <f t="shared" si="29"/>
        <v>-1.2437636519667488</v>
      </c>
      <c r="AI196" s="21">
        <f t="shared" si="29"/>
        <v>-1.2651647817599736</v>
      </c>
      <c r="AJ196" s="21">
        <f t="shared" si="29"/>
        <v>-1.2897752101829656</v>
      </c>
      <c r="AK196" s="21">
        <f t="shared" ref="AK196:BB196" si="30">SUMIF($B$143:$B$154,"Safety",AK$143:AK$154)*AK187</f>
        <v>-1.3149865209844269</v>
      </c>
      <c r="AL196" s="21">
        <f t="shared" si="30"/>
        <v>-1.3408129343115025</v>
      </c>
      <c r="AM196" s="21">
        <f t="shared" si="30"/>
        <v>-1.3672690122840836</v>
      </c>
      <c r="AN196" s="21">
        <f t="shared" si="30"/>
        <v>-1.3943696533108585</v>
      </c>
      <c r="AO196" s="21">
        <f t="shared" si="30"/>
        <v>-1.4221301377011042</v>
      </c>
      <c r="AP196" s="21">
        <f t="shared" si="30"/>
        <v>-1.4505661038926088</v>
      </c>
      <c r="AQ196" s="21">
        <f t="shared" si="30"/>
        <v>-1.4796935489666143</v>
      </c>
      <c r="AR196" s="21">
        <f t="shared" si="30"/>
        <v>-1.5095288797963875</v>
      </c>
      <c r="AS196" s="21">
        <f t="shared" si="30"/>
        <v>-1.54008888229118</v>
      </c>
      <c r="AT196" s="21">
        <f t="shared" si="30"/>
        <v>-1.5713907282029382</v>
      </c>
      <c r="AU196" s="21">
        <f t="shared" si="30"/>
        <v>-1.603452041379321</v>
      </c>
      <c r="AV196" s="21">
        <f t="shared" si="30"/>
        <v>-1.6362908356279264</v>
      </c>
      <c r="AW196" s="21">
        <f t="shared" si="30"/>
        <v>-1.669925562784889</v>
      </c>
      <c r="AX196" s="21">
        <f t="shared" si="30"/>
        <v>-1.7043751437467562</v>
      </c>
      <c r="AY196" s="21">
        <f t="shared" si="30"/>
        <v>-1.7396589012095627</v>
      </c>
      <c r="AZ196" s="21">
        <f t="shared" si="30"/>
        <v>-1.7757966569688963</v>
      </c>
      <c r="BA196" s="21">
        <f t="shared" si="30"/>
        <v>-1.8128087056570805</v>
      </c>
      <c r="BB196" s="21">
        <f t="shared" si="30"/>
        <v>-1.8505921781131385</v>
      </c>
    </row>
    <row r="197" spans="1:54" outlineLevel="2">
      <c r="A197" s="428"/>
      <c r="B197" s="150" t="s">
        <v>295</v>
      </c>
      <c r="C197" s="19"/>
      <c r="D197" s="135" t="s">
        <v>391</v>
      </c>
      <c r="E197" s="21">
        <f>SUMIF($B$143:$B$154,"Financial",E$143:E$154)*E186</f>
        <v>-11.4113772423</v>
      </c>
      <c r="F197" s="21">
        <f t="shared" ref="F197:BB197" si="31">SUMIF($B$143:$B$154,"Financial",F$143:F$154)*F186</f>
        <v>-11.220181241932369</v>
      </c>
      <c r="G197" s="21">
        <f t="shared" si="31"/>
        <v>-11.035003203622022</v>
      </c>
      <c r="H197" s="21">
        <f t="shared" si="31"/>
        <v>-10.855658633175734</v>
      </c>
      <c r="I197" s="21">
        <f t="shared" si="31"/>
        <v>-10.681968819033495</v>
      </c>
      <c r="J197" s="21">
        <f t="shared" si="31"/>
        <v>-10.513760687085563</v>
      </c>
      <c r="K197" s="21">
        <f t="shared" si="31"/>
        <v>-10.350866549211901</v>
      </c>
      <c r="L197" s="21">
        <f t="shared" si="31"/>
        <v>-10.193124002744472</v>
      </c>
      <c r="M197" s="21">
        <f t="shared" si="31"/>
        <v>-10.040375713693898</v>
      </c>
      <c r="N197" s="21">
        <f t="shared" si="31"/>
        <v>-9.8924692725237318</v>
      </c>
      <c r="O197" s="21">
        <f t="shared" si="31"/>
        <v>-9.749257041700881</v>
      </c>
      <c r="P197" s="21">
        <f t="shared" si="31"/>
        <v>-9.6105960059896027</v>
      </c>
      <c r="Q197" s="21">
        <f t="shared" si="31"/>
        <v>-9.4763476105359832</v>
      </c>
      <c r="R197" s="21">
        <f t="shared" si="31"/>
        <v>-9.3463776427940157</v>
      </c>
      <c r="S197" s="21">
        <f t="shared" si="31"/>
        <v>-9.2205560552360719</v>
      </c>
      <c r="T197" s="21">
        <f t="shared" si="31"/>
        <v>-9.098756892889158</v>
      </c>
      <c r="U197" s="21">
        <f t="shared" si="31"/>
        <v>-8.9808580938404514</v>
      </c>
      <c r="V197" s="21">
        <f t="shared" si="31"/>
        <v>-8.8667414271958922</v>
      </c>
      <c r="W197" s="21">
        <f t="shared" si="31"/>
        <v>-8.7562923322351622</v>
      </c>
      <c r="X197" s="21">
        <f t="shared" si="31"/>
        <v>-8.6493998277978275</v>
      </c>
      <c r="Y197" s="21">
        <f t="shared" si="31"/>
        <v>-8.545956375884554</v>
      </c>
      <c r="Z197" s="21">
        <f t="shared" si="31"/>
        <v>-8.4458577822251524</v>
      </c>
      <c r="AA197" s="21">
        <f t="shared" si="31"/>
        <v>-8.3490031087340082</v>
      </c>
      <c r="AB197" s="21">
        <f t="shared" si="31"/>
        <v>-8.2552945303154175</v>
      </c>
      <c r="AC197" s="21">
        <f t="shared" si="31"/>
        <v>-8.1646372812710535</v>
      </c>
      <c r="AD197" s="21">
        <f t="shared" si="31"/>
        <v>-8.0769395272915716</v>
      </c>
      <c r="AE197" s="21">
        <f t="shared" si="31"/>
        <v>-7.9921122822124939</v>
      </c>
      <c r="AF197" s="21">
        <f t="shared" si="31"/>
        <v>-7.9100693202136263</v>
      </c>
      <c r="AG197" s="21">
        <f t="shared" si="31"/>
        <v>-7.830727092551137</v>
      </c>
      <c r="AH197" s="21">
        <f t="shared" si="31"/>
        <v>-7.7540046294570244</v>
      </c>
      <c r="AI197" s="21">
        <f t="shared" si="31"/>
        <v>-7.6798234765827837</v>
      </c>
      <c r="AJ197" s="21">
        <f t="shared" si="31"/>
        <v>-7.6450401586560446</v>
      </c>
      <c r="AK197" s="21">
        <f t="shared" si="31"/>
        <v>-7.6121530371360775</v>
      </c>
      <c r="AL197" s="21">
        <f t="shared" si="31"/>
        <v>-7.5811206108357991</v>
      </c>
      <c r="AM197" s="21">
        <f t="shared" si="31"/>
        <v>-7.5519025380813831</v>
      </c>
      <c r="AN197" s="21">
        <f t="shared" si="31"/>
        <v>-7.524459601207897</v>
      </c>
      <c r="AO197" s="21">
        <f t="shared" si="31"/>
        <v>-7.4987536715989487</v>
      </c>
      <c r="AP197" s="21">
        <f t="shared" si="31"/>
        <v>-7.4747476864545606</v>
      </c>
      <c r="AQ197" s="21">
        <f t="shared" si="31"/>
        <v>-7.4524056210824723</v>
      </c>
      <c r="AR197" s="21">
        <f t="shared" si="31"/>
        <v>-7.4316924515225473</v>
      </c>
      <c r="AS197" s="21">
        <f t="shared" si="31"/>
        <v>-7.4125741438388442</v>
      </c>
      <c r="AT197" s="21">
        <f t="shared" si="31"/>
        <v>-7.3950176104603473</v>
      </c>
      <c r="AU197" s="21">
        <f t="shared" si="31"/>
        <v>-7.3789906973229433</v>
      </c>
      <c r="AV197" s="21">
        <f t="shared" si="31"/>
        <v>-7.3644621544270246</v>
      </c>
      <c r="AW197" s="21">
        <f t="shared" si="31"/>
        <v>-7.35140161072444</v>
      </c>
      <c r="AX197" s="21">
        <f t="shared" si="31"/>
        <v>-7.3397795522566858</v>
      </c>
      <c r="AY197" s="21">
        <f t="shared" si="31"/>
        <v>-7.3295673013979021</v>
      </c>
      <c r="AZ197" s="21">
        <f t="shared" si="31"/>
        <v>-7.320736988903854</v>
      </c>
      <c r="BA197" s="21">
        <f t="shared" si="31"/>
        <v>-7.3132615400788463</v>
      </c>
      <c r="BB197" s="21">
        <f t="shared" si="31"/>
        <v>-7.3058117629641126</v>
      </c>
    </row>
    <row r="198" spans="1:54" outlineLevel="2">
      <c r="A198" s="429"/>
      <c r="B198" s="150" t="s">
        <v>478</v>
      </c>
      <c r="C198" s="19"/>
      <c r="D198" s="135" t="s">
        <v>391</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7" t="s">
        <v>499</v>
      </c>
      <c r="B200" s="150" t="s">
        <v>500</v>
      </c>
      <c r="C200" s="19"/>
      <c r="D200" s="135" t="s">
        <v>391</v>
      </c>
      <c r="E200" s="21">
        <f>SUM(E190:E193,E196:E198)</f>
        <v>-36.63036125520059</v>
      </c>
      <c r="F200" s="21">
        <f t="shared" ref="F200:BB200" si="33">SUM(F190:F193,F196:F198)</f>
        <v>-36.260284113695732</v>
      </c>
      <c r="G200" s="21">
        <f t="shared" si="33"/>
        <v>-35.822378623084646</v>
      </c>
      <c r="H200" s="21">
        <f t="shared" si="33"/>
        <v>-35.391049024156686</v>
      </c>
      <c r="I200" s="21">
        <f t="shared" si="33"/>
        <v>-35.034192897036569</v>
      </c>
      <c r="J200" s="21">
        <f t="shared" si="33"/>
        <v>-34.680799429493419</v>
      </c>
      <c r="K200" s="21">
        <f t="shared" si="33"/>
        <v>-34.266045429262896</v>
      </c>
      <c r="L200" s="21">
        <f t="shared" si="33"/>
        <v>-33.921271452595661</v>
      </c>
      <c r="M200" s="21">
        <f t="shared" si="33"/>
        <v>-33.580153930961643</v>
      </c>
      <c r="N200" s="21">
        <f t="shared" si="33"/>
        <v>-33.182116952049498</v>
      </c>
      <c r="O200" s="21">
        <f t="shared" si="33"/>
        <v>-32.849863136031836</v>
      </c>
      <c r="P200" s="21">
        <f t="shared" si="33"/>
        <v>-32.521423336216976</v>
      </c>
      <c r="Q200" s="21">
        <f t="shared" si="33"/>
        <v>-32.196853418935682</v>
      </c>
      <c r="R200" s="21">
        <f t="shared" si="33"/>
        <v>-31.931635985977763</v>
      </c>
      <c r="S200" s="21">
        <f t="shared" si="33"/>
        <v>-31.613733078392308</v>
      </c>
      <c r="T200" s="21">
        <f t="shared" si="33"/>
        <v>-31.299874746367998</v>
      </c>
      <c r="U200" s="21">
        <f t="shared" si="33"/>
        <v>-30.990101502372447</v>
      </c>
      <c r="V200" s="21">
        <f t="shared" si="33"/>
        <v>-30.735156867225243</v>
      </c>
      <c r="W200" s="21">
        <f t="shared" si="33"/>
        <v>-30.432552145800013</v>
      </c>
      <c r="X200" s="21">
        <f t="shared" si="33"/>
        <v>-30.182675058679138</v>
      </c>
      <c r="Y200" s="21">
        <f t="shared" si="33"/>
        <v>-29.887470125099455</v>
      </c>
      <c r="Z200" s="21">
        <f t="shared" si="33"/>
        <v>-29.642983239013404</v>
      </c>
      <c r="AA200" s="21">
        <f t="shared" si="33"/>
        <v>-29.40079886034917</v>
      </c>
      <c r="AB200" s="21">
        <f t="shared" si="33"/>
        <v>-29.161009689251305</v>
      </c>
      <c r="AC200" s="21">
        <f t="shared" si="33"/>
        <v>-28.913765278077946</v>
      </c>
      <c r="AD200" s="21">
        <f t="shared" si="33"/>
        <v>-28.671772190971552</v>
      </c>
      <c r="AE200" s="21">
        <f t="shared" si="33"/>
        <v>-28.436827901935473</v>
      </c>
      <c r="AF200" s="21">
        <f t="shared" si="33"/>
        <v>-28.203403850110458</v>
      </c>
      <c r="AG200" s="21">
        <f t="shared" si="33"/>
        <v>-27.972121807352423</v>
      </c>
      <c r="AH200" s="21">
        <f t="shared" si="33"/>
        <v>-27.743684940499151</v>
      </c>
      <c r="AI200" s="21">
        <f t="shared" si="33"/>
        <v>-27.518994766966372</v>
      </c>
      <c r="AJ200" s="21">
        <f t="shared" si="33"/>
        <v>-27.426530272889774</v>
      </c>
      <c r="AK200" s="21">
        <f t="shared" si="33"/>
        <v>-27.33538793209344</v>
      </c>
      <c r="AL200" s="21">
        <f t="shared" si="33"/>
        <v>-27.24588485945414</v>
      </c>
      <c r="AM200" s="21">
        <f t="shared" si="33"/>
        <v>-27.158182148319177</v>
      </c>
      <c r="AN200" s="21">
        <f t="shared" si="33"/>
        <v>-27.072327603851654</v>
      </c>
      <c r="AO200" s="21">
        <f t="shared" si="33"/>
        <v>-26.98832151396353</v>
      </c>
      <c r="AP200" s="21">
        <f t="shared" si="33"/>
        <v>-26.906245820223219</v>
      </c>
      <c r="AQ200" s="21">
        <f t="shared" si="33"/>
        <v>-26.826198698186595</v>
      </c>
      <c r="AR200" s="21">
        <f t="shared" si="33"/>
        <v>-26.74824237055779</v>
      </c>
      <c r="AS200" s="21">
        <f t="shared" si="33"/>
        <v>-26.672432599379107</v>
      </c>
      <c r="AT200" s="21">
        <f t="shared" si="33"/>
        <v>-26.598831574827777</v>
      </c>
      <c r="AU200" s="21">
        <f t="shared" si="33"/>
        <v>-26.527506578203987</v>
      </c>
      <c r="AV200" s="21">
        <f t="shared" si="33"/>
        <v>-26.45851996099994</v>
      </c>
      <c r="AW200" s="21">
        <f t="shared" si="33"/>
        <v>-26.39193007177548</v>
      </c>
      <c r="AX200" s="21">
        <f t="shared" si="33"/>
        <v>-26.327795536123293</v>
      </c>
      <c r="AY200" s="21">
        <f t="shared" si="33"/>
        <v>-26.266174927126411</v>
      </c>
      <c r="AZ200" s="21">
        <f t="shared" si="33"/>
        <v>-26.207125656497166</v>
      </c>
      <c r="BA200" s="21">
        <f t="shared" si="33"/>
        <v>-26.150703647534698</v>
      </c>
      <c r="BB200" s="21">
        <f t="shared" si="33"/>
        <v>-26.093841092596261</v>
      </c>
    </row>
    <row r="201" spans="1:54" outlineLevel="2">
      <c r="A201" s="428"/>
      <c r="B201" s="150" t="s">
        <v>501</v>
      </c>
      <c r="C201" s="19"/>
      <c r="D201" s="135" t="s">
        <v>391</v>
      </c>
      <c r="E201" s="21">
        <f>SUM(E190:E192,E194,E196:E198)</f>
        <v>-26.18953699043999</v>
      </c>
      <c r="F201" s="21">
        <f t="shared" ref="F201:BB201" si="34">SUM(F190:F192,F194,F196:F198)</f>
        <v>-25.848237443706704</v>
      </c>
      <c r="G201" s="21">
        <f t="shared" si="34"/>
        <v>-25.516185070234272</v>
      </c>
      <c r="H201" s="21">
        <f t="shared" si="34"/>
        <v>-25.193149063338343</v>
      </c>
      <c r="I201" s="21">
        <f t="shared" si="34"/>
        <v>-24.878905732325894</v>
      </c>
      <c r="J201" s="21">
        <f t="shared" si="34"/>
        <v>-24.573238425872191</v>
      </c>
      <c r="K201" s="21">
        <f t="shared" si="34"/>
        <v>-24.275937218827735</v>
      </c>
      <c r="L201" s="21">
        <f t="shared" si="34"/>
        <v>-23.98679874158335</v>
      </c>
      <c r="M201" s="21">
        <f t="shared" si="34"/>
        <v>-23.705626068760413</v>
      </c>
      <c r="N201" s="21">
        <f t="shared" si="34"/>
        <v>-23.432228403665206</v>
      </c>
      <c r="O201" s="21">
        <f t="shared" si="34"/>
        <v>-23.166420982639277</v>
      </c>
      <c r="P201" s="21">
        <f t="shared" si="34"/>
        <v>-22.908024936639986</v>
      </c>
      <c r="Q201" s="21">
        <f t="shared" si="34"/>
        <v>-22.656867000417016</v>
      </c>
      <c r="R201" s="21">
        <f t="shared" si="34"/>
        <v>-22.412779492919974</v>
      </c>
      <c r="S201" s="21">
        <f t="shared" si="34"/>
        <v>-22.173479344381281</v>
      </c>
      <c r="T201" s="21">
        <f t="shared" si="34"/>
        <v>-21.940960964676897</v>
      </c>
      <c r="U201" s="21">
        <f t="shared" si="34"/>
        <v>-21.715071645216419</v>
      </c>
      <c r="V201" s="21">
        <f t="shared" si="34"/>
        <v>-21.49566356303454</v>
      </c>
      <c r="W201" s="21">
        <f t="shared" si="34"/>
        <v>-21.282593708735249</v>
      </c>
      <c r="X201" s="21">
        <f t="shared" si="34"/>
        <v>-21.075723762439967</v>
      </c>
      <c r="Y201" s="21">
        <f t="shared" si="34"/>
        <v>-20.874919866784346</v>
      </c>
      <c r="Z201" s="21">
        <f t="shared" si="34"/>
        <v>-20.680052613548277</v>
      </c>
      <c r="AA201" s="21">
        <f t="shared" si="34"/>
        <v>-20.490996891535481</v>
      </c>
      <c r="AB201" s="21">
        <f t="shared" si="34"/>
        <v>-20.307631750711167</v>
      </c>
      <c r="AC201" s="21">
        <f t="shared" si="34"/>
        <v>-20.12419919162096</v>
      </c>
      <c r="AD201" s="21">
        <f t="shared" si="34"/>
        <v>-19.945598425731227</v>
      </c>
      <c r="AE201" s="21">
        <f t="shared" si="34"/>
        <v>-19.771181431969143</v>
      </c>
      <c r="AF201" s="21">
        <f t="shared" si="34"/>
        <v>-19.600500195450323</v>
      </c>
      <c r="AG201" s="21">
        <f t="shared" si="34"/>
        <v>-19.433307112877127</v>
      </c>
      <c r="AH201" s="21">
        <f t="shared" si="34"/>
        <v>-19.269600647665108</v>
      </c>
      <c r="AI201" s="21">
        <f t="shared" si="34"/>
        <v>-19.109709390099006</v>
      </c>
      <c r="AJ201" s="21">
        <f t="shared" si="34"/>
        <v>-19.041919581087896</v>
      </c>
      <c r="AK201" s="21">
        <f t="shared" si="34"/>
        <v>-18.976499559266824</v>
      </c>
      <c r="AL201" s="21">
        <f t="shared" si="34"/>
        <v>-18.913481771194167</v>
      </c>
      <c r="AM201" s="21">
        <f t="shared" si="34"/>
        <v>-18.852910563362403</v>
      </c>
      <c r="AN201" s="21">
        <f t="shared" si="34"/>
        <v>-18.794808685351281</v>
      </c>
      <c r="AO201" s="21">
        <f t="shared" si="34"/>
        <v>-18.739171936439661</v>
      </c>
      <c r="AP201" s="21">
        <f t="shared" si="34"/>
        <v>-18.686019803153165</v>
      </c>
      <c r="AQ201" s="21">
        <f t="shared" si="34"/>
        <v>-18.635374409777477</v>
      </c>
      <c r="AR201" s="21">
        <f t="shared" si="34"/>
        <v>-18.587253919300316</v>
      </c>
      <c r="AS201" s="21">
        <f t="shared" si="34"/>
        <v>-18.541673761778263</v>
      </c>
      <c r="AT201" s="21">
        <f t="shared" si="34"/>
        <v>-18.498650308343947</v>
      </c>
      <c r="AU201" s="21">
        <f t="shared" si="34"/>
        <v>-18.458202294232184</v>
      </c>
      <c r="AV201" s="21">
        <f t="shared" si="34"/>
        <v>-18.420347853446213</v>
      </c>
      <c r="AW201" s="21">
        <f t="shared" si="34"/>
        <v>-18.38510474839606</v>
      </c>
      <c r="AX201" s="21">
        <f t="shared" si="34"/>
        <v>-18.35249107781253</v>
      </c>
      <c r="AY201" s="21">
        <f t="shared" si="34"/>
        <v>-18.322525402947043</v>
      </c>
      <c r="AZ201" s="21">
        <f t="shared" si="34"/>
        <v>-18.295226618423932</v>
      </c>
      <c r="BA201" s="21">
        <f t="shared" si="34"/>
        <v>-18.270613769467897</v>
      </c>
      <c r="BB201" s="21">
        <f t="shared" si="34"/>
        <v>-18.246369263388811</v>
      </c>
    </row>
    <row r="202" spans="1:54" outlineLevel="2">
      <c r="A202" s="429"/>
      <c r="B202" s="150" t="s">
        <v>502</v>
      </c>
      <c r="C202" s="19"/>
      <c r="D202" s="135" t="s">
        <v>391</v>
      </c>
      <c r="E202" s="21">
        <f>SUM(E190:E192,E195:E198)</f>
        <v>-47.13738636450644</v>
      </c>
      <c r="F202" s="21">
        <f t="shared" ref="F202:BB202" si="35">SUM(F190:F192,F195:F198)</f>
        <v>-46.633148595276111</v>
      </c>
      <c r="G202" s="21">
        <f t="shared" si="35"/>
        <v>-46.140219246712164</v>
      </c>
      <c r="H202" s="21">
        <f t="shared" si="35"/>
        <v>-45.65835716099285</v>
      </c>
      <c r="I202" s="21">
        <f t="shared" si="35"/>
        <v>-45.187328586221511</v>
      </c>
      <c r="J202" s="21">
        <f t="shared" si="35"/>
        <v>-44.726907069573834</v>
      </c>
      <c r="K202" s="21">
        <f t="shared" si="35"/>
        <v>-44.276873144971866</v>
      </c>
      <c r="L202" s="21">
        <f t="shared" si="35"/>
        <v>-43.837014155516712</v>
      </c>
      <c r="M202" s="21">
        <f t="shared" si="35"/>
        <v>-43.407124169128402</v>
      </c>
      <c r="N202" s="21">
        <f t="shared" si="35"/>
        <v>-42.98700364319955</v>
      </c>
      <c r="O202" s="21">
        <f t="shared" si="35"/>
        <v>-42.5764593321367</v>
      </c>
      <c r="P202" s="21">
        <f t="shared" si="35"/>
        <v>-42.175304152572451</v>
      </c>
      <c r="Q202" s="21">
        <f t="shared" si="35"/>
        <v>-41.783356874701909</v>
      </c>
      <c r="R202" s="21">
        <f t="shared" si="35"/>
        <v>-41.400442149281076</v>
      </c>
      <c r="S202" s="21">
        <f t="shared" si="35"/>
        <v>-41.020028054927295</v>
      </c>
      <c r="T202" s="21">
        <f t="shared" si="35"/>
        <v>-40.648404950078771</v>
      </c>
      <c r="U202" s="21">
        <f t="shared" si="35"/>
        <v>-40.285411918973473</v>
      </c>
      <c r="V202" s="21">
        <f t="shared" si="35"/>
        <v>-39.930893190235686</v>
      </c>
      <c r="W202" s="21">
        <f t="shared" si="35"/>
        <v>-39.584698114073674</v>
      </c>
      <c r="X202" s="21">
        <f t="shared" si="35"/>
        <v>-39.246680984692205</v>
      </c>
      <c r="Y202" s="21">
        <f t="shared" si="35"/>
        <v>-38.916700841540106</v>
      </c>
      <c r="Z202" s="21">
        <f t="shared" si="35"/>
        <v>-38.594621450252298</v>
      </c>
      <c r="AA202" s="21">
        <f t="shared" si="35"/>
        <v>-38.280311161168974</v>
      </c>
      <c r="AB202" s="21">
        <f t="shared" si="35"/>
        <v>-37.973642750815422</v>
      </c>
      <c r="AC202" s="21">
        <f t="shared" si="35"/>
        <v>-37.657570060980667</v>
      </c>
      <c r="AD202" s="21">
        <f t="shared" si="35"/>
        <v>-37.347010848306567</v>
      </c>
      <c r="AE202" s="21">
        <f t="shared" si="35"/>
        <v>-37.040233882474858</v>
      </c>
      <c r="AF202" s="21">
        <f t="shared" si="35"/>
        <v>-36.736100658962357</v>
      </c>
      <c r="AG202" s="21">
        <f t="shared" si="35"/>
        <v>-36.434066927352141</v>
      </c>
      <c r="AH202" s="21">
        <f t="shared" si="35"/>
        <v>-36.134319756996518</v>
      </c>
      <c r="AI202" s="21">
        <f t="shared" si="35"/>
        <v>-35.838030045402306</v>
      </c>
      <c r="AJ202" s="21">
        <f t="shared" si="35"/>
        <v>-35.713818783717393</v>
      </c>
      <c r="AK202" s="21">
        <f t="shared" si="35"/>
        <v>-35.590507365683507</v>
      </c>
      <c r="AL202" s="21">
        <f t="shared" si="35"/>
        <v>-35.468270813776861</v>
      </c>
      <c r="AM202" s="21">
        <f t="shared" si="35"/>
        <v>-35.347316392462389</v>
      </c>
      <c r="AN202" s="21">
        <f t="shared" si="35"/>
        <v>-35.227783208297772</v>
      </c>
      <c r="AO202" s="21">
        <f t="shared" si="35"/>
        <v>-35.109726139206359</v>
      </c>
      <c r="AP202" s="21">
        <f t="shared" si="35"/>
        <v>-34.993267847246948</v>
      </c>
      <c r="AQ202" s="21">
        <f t="shared" si="35"/>
        <v>-34.878535694838995</v>
      </c>
      <c r="AR202" s="21">
        <f t="shared" si="35"/>
        <v>-34.765641927083323</v>
      </c>
      <c r="AS202" s="21">
        <f t="shared" si="35"/>
        <v>-34.654687447795375</v>
      </c>
      <c r="AT202" s="21">
        <f t="shared" si="35"/>
        <v>-34.545772924804318</v>
      </c>
      <c r="AU202" s="21">
        <f t="shared" si="35"/>
        <v>-34.43900295704011</v>
      </c>
      <c r="AV202" s="21">
        <f t="shared" si="35"/>
        <v>-34.334477371798023</v>
      </c>
      <c r="AW202" s="21">
        <f t="shared" si="35"/>
        <v>-34.232291875050606</v>
      </c>
      <c r="AX202" s="21">
        <f t="shared" si="35"/>
        <v>-34.132540161890553</v>
      </c>
      <c r="AY202" s="21">
        <f t="shared" si="35"/>
        <v>-34.035314480749157</v>
      </c>
      <c r="AZ202" s="21">
        <f t="shared" si="35"/>
        <v>-33.940705113376886</v>
      </c>
      <c r="BA202" s="21">
        <f t="shared" si="35"/>
        <v>-33.848799912881752</v>
      </c>
      <c r="BB202" s="21">
        <f t="shared" si="35"/>
        <v>-33.755794505956842</v>
      </c>
    </row>
    <row r="203" spans="1:54" outlineLevel="1">
      <c r="B203" s="19"/>
      <c r="C203" s="19"/>
      <c r="D203" s="19"/>
      <c r="E203" s="15"/>
    </row>
    <row r="204" spans="1:54" outlineLevel="1">
      <c r="A204" s="427" t="s">
        <v>503</v>
      </c>
      <c r="B204" s="150" t="s">
        <v>504</v>
      </c>
      <c r="C204" s="19"/>
      <c r="D204" s="135" t="s">
        <v>391</v>
      </c>
      <c r="E204" s="21">
        <f>E200</f>
        <v>-36.63036125520059</v>
      </c>
      <c r="F204" s="21">
        <f>F200+E204</f>
        <v>-72.890645368896315</v>
      </c>
      <c r="G204" s="21">
        <f t="shared" ref="G204:BB206" si="36">G200+F204</f>
        <v>-108.71302399198096</v>
      </c>
      <c r="H204" s="21">
        <f t="shared" si="36"/>
        <v>-144.10407301613765</v>
      </c>
      <c r="I204" s="21">
        <f t="shared" si="36"/>
        <v>-179.13826591317422</v>
      </c>
      <c r="J204" s="21">
        <f t="shared" si="36"/>
        <v>-213.81906534266764</v>
      </c>
      <c r="K204" s="21">
        <f t="shared" si="36"/>
        <v>-248.08511077193054</v>
      </c>
      <c r="L204" s="21">
        <f t="shared" si="36"/>
        <v>-282.00638222452619</v>
      </c>
      <c r="M204" s="21">
        <f t="shared" si="36"/>
        <v>-315.58653615548781</v>
      </c>
      <c r="N204" s="21">
        <f t="shared" si="36"/>
        <v>-348.76865310753732</v>
      </c>
      <c r="O204" s="21">
        <f t="shared" si="36"/>
        <v>-381.61851624356916</v>
      </c>
      <c r="P204" s="21">
        <f t="shared" si="36"/>
        <v>-414.13993957978613</v>
      </c>
      <c r="Q204" s="21">
        <f t="shared" si="36"/>
        <v>-446.33679299872182</v>
      </c>
      <c r="R204" s="21">
        <f t="shared" si="36"/>
        <v>-478.2684289846996</v>
      </c>
      <c r="S204" s="21">
        <f t="shared" si="36"/>
        <v>-509.88216206309193</v>
      </c>
      <c r="T204" s="21">
        <f t="shared" si="36"/>
        <v>-541.18203680945987</v>
      </c>
      <c r="U204" s="21">
        <f t="shared" si="36"/>
        <v>-572.17213831183233</v>
      </c>
      <c r="V204" s="21">
        <f t="shared" si="36"/>
        <v>-602.90729517905754</v>
      </c>
      <c r="W204" s="21">
        <f t="shared" si="36"/>
        <v>-633.3398473248576</v>
      </c>
      <c r="X204" s="21">
        <f t="shared" si="36"/>
        <v>-663.52252238353674</v>
      </c>
      <c r="Y204" s="21">
        <f t="shared" si="36"/>
        <v>-693.40999250863615</v>
      </c>
      <c r="Z204" s="21">
        <f t="shared" si="36"/>
        <v>-723.0529757476495</v>
      </c>
      <c r="AA204" s="21">
        <f t="shared" si="36"/>
        <v>-752.45377460799864</v>
      </c>
      <c r="AB204" s="21">
        <f t="shared" si="36"/>
        <v>-781.61478429724991</v>
      </c>
      <c r="AC204" s="21">
        <f t="shared" si="36"/>
        <v>-810.52854957532782</v>
      </c>
      <c r="AD204" s="21">
        <f t="shared" si="36"/>
        <v>-839.20032176629934</v>
      </c>
      <c r="AE204" s="21">
        <f t="shared" si="36"/>
        <v>-867.63714966823477</v>
      </c>
      <c r="AF204" s="21">
        <f t="shared" si="36"/>
        <v>-895.84055351834525</v>
      </c>
      <c r="AG204" s="21">
        <f t="shared" si="36"/>
        <v>-923.81267532569768</v>
      </c>
      <c r="AH204" s="21">
        <f t="shared" si="36"/>
        <v>-951.55636026619686</v>
      </c>
      <c r="AI204" s="21">
        <f t="shared" si="36"/>
        <v>-979.07535503316319</v>
      </c>
      <c r="AJ204" s="21">
        <f t="shared" si="36"/>
        <v>-1006.5018853060529</v>
      </c>
      <c r="AK204" s="21">
        <f t="shared" si="36"/>
        <v>-1033.8372732381463</v>
      </c>
      <c r="AL204" s="21">
        <f t="shared" si="36"/>
        <v>-1061.0831580976005</v>
      </c>
      <c r="AM204" s="21">
        <f t="shared" si="36"/>
        <v>-1088.2413402459197</v>
      </c>
      <c r="AN204" s="21">
        <f t="shared" si="36"/>
        <v>-1115.3136678497713</v>
      </c>
      <c r="AO204" s="21">
        <f t="shared" si="36"/>
        <v>-1142.3019893637347</v>
      </c>
      <c r="AP204" s="21">
        <f t="shared" si="36"/>
        <v>-1169.2082351839579</v>
      </c>
      <c r="AQ204" s="21">
        <f t="shared" si="36"/>
        <v>-1196.0344338821444</v>
      </c>
      <c r="AR204" s="21">
        <f t="shared" si="36"/>
        <v>-1222.7826762527022</v>
      </c>
      <c r="AS204" s="21">
        <f t="shared" si="36"/>
        <v>-1249.4551088520814</v>
      </c>
      <c r="AT204" s="21">
        <f t="shared" si="36"/>
        <v>-1276.0539404269091</v>
      </c>
      <c r="AU204" s="21">
        <f t="shared" si="36"/>
        <v>-1302.581447005113</v>
      </c>
      <c r="AV204" s="21">
        <f t="shared" si="36"/>
        <v>-1329.0399669661128</v>
      </c>
      <c r="AW204" s="21">
        <f t="shared" si="36"/>
        <v>-1355.4318970378883</v>
      </c>
      <c r="AX204" s="21">
        <f t="shared" si="36"/>
        <v>-1381.7596925740118</v>
      </c>
      <c r="AY204" s="21">
        <f t="shared" si="36"/>
        <v>-1408.0258675011382</v>
      </c>
      <c r="AZ204" s="21">
        <f t="shared" si="36"/>
        <v>-1434.2329931576353</v>
      </c>
      <c r="BA204" s="21">
        <f t="shared" si="36"/>
        <v>-1460.3836968051701</v>
      </c>
      <c r="BB204" s="21">
        <f t="shared" si="36"/>
        <v>-1486.4775378977663</v>
      </c>
    </row>
    <row r="205" spans="1:54" outlineLevel="1">
      <c r="A205" s="428"/>
      <c r="B205" s="150" t="s">
        <v>505</v>
      </c>
      <c r="C205" s="19"/>
      <c r="D205" s="135" t="s">
        <v>391</v>
      </c>
      <c r="E205" s="21">
        <f>E201</f>
        <v>-26.18953699043999</v>
      </c>
      <c r="F205" s="21">
        <f t="shared" ref="F205:U206" si="37">F201+E205</f>
        <v>-52.037774434146698</v>
      </c>
      <c r="G205" s="21">
        <f t="shared" si="37"/>
        <v>-77.55395950438097</v>
      </c>
      <c r="H205" s="21">
        <f t="shared" si="37"/>
        <v>-102.74710856771931</v>
      </c>
      <c r="I205" s="21">
        <f t="shared" si="37"/>
        <v>-127.6260143000452</v>
      </c>
      <c r="J205" s="21">
        <f t="shared" si="37"/>
        <v>-152.1992527259174</v>
      </c>
      <c r="K205" s="21">
        <f t="shared" si="37"/>
        <v>-176.47518994474513</v>
      </c>
      <c r="L205" s="21">
        <f t="shared" si="37"/>
        <v>-200.46198868632848</v>
      </c>
      <c r="M205" s="21">
        <f t="shared" si="37"/>
        <v>-224.16761475508889</v>
      </c>
      <c r="N205" s="21">
        <f t="shared" si="37"/>
        <v>-247.59984315875408</v>
      </c>
      <c r="O205" s="21">
        <f t="shared" si="37"/>
        <v>-270.76626414139338</v>
      </c>
      <c r="P205" s="21">
        <f t="shared" si="37"/>
        <v>-293.67428907803338</v>
      </c>
      <c r="Q205" s="21">
        <f t="shared" si="37"/>
        <v>-316.33115607845042</v>
      </c>
      <c r="R205" s="21">
        <f t="shared" si="37"/>
        <v>-338.7439355713704</v>
      </c>
      <c r="S205" s="21">
        <f t="shared" si="37"/>
        <v>-360.91741491575169</v>
      </c>
      <c r="T205" s="21">
        <f t="shared" si="37"/>
        <v>-382.85837588042858</v>
      </c>
      <c r="U205" s="21">
        <f t="shared" si="37"/>
        <v>-404.57344752564501</v>
      </c>
      <c r="V205" s="21">
        <f t="shared" si="36"/>
        <v>-426.06911108867956</v>
      </c>
      <c r="W205" s="21">
        <f t="shared" si="36"/>
        <v>-447.35170479741481</v>
      </c>
      <c r="X205" s="21">
        <f t="shared" si="36"/>
        <v>-468.42742855985477</v>
      </c>
      <c r="Y205" s="21">
        <f t="shared" si="36"/>
        <v>-489.30234842663913</v>
      </c>
      <c r="Z205" s="21">
        <f t="shared" si="36"/>
        <v>-509.98240104018743</v>
      </c>
      <c r="AA205" s="21">
        <f t="shared" si="36"/>
        <v>-530.47339793172296</v>
      </c>
      <c r="AB205" s="21">
        <f t="shared" si="36"/>
        <v>-550.78102968243411</v>
      </c>
      <c r="AC205" s="21">
        <f t="shared" si="36"/>
        <v>-570.90522887405507</v>
      </c>
      <c r="AD205" s="21">
        <f t="shared" si="36"/>
        <v>-590.85082729978626</v>
      </c>
      <c r="AE205" s="21">
        <f t="shared" si="36"/>
        <v>-610.62200873175539</v>
      </c>
      <c r="AF205" s="21">
        <f t="shared" si="36"/>
        <v>-630.22250892720569</v>
      </c>
      <c r="AG205" s="21">
        <f t="shared" si="36"/>
        <v>-649.65581604008287</v>
      </c>
      <c r="AH205" s="21">
        <f t="shared" si="36"/>
        <v>-668.925416687748</v>
      </c>
      <c r="AI205" s="21">
        <f t="shared" si="36"/>
        <v>-688.03512607784705</v>
      </c>
      <c r="AJ205" s="21">
        <f t="shared" si="36"/>
        <v>-707.07704565893494</v>
      </c>
      <c r="AK205" s="21">
        <f t="shared" si="36"/>
        <v>-726.05354521820175</v>
      </c>
      <c r="AL205" s="21">
        <f t="shared" si="36"/>
        <v>-744.96702698939589</v>
      </c>
      <c r="AM205" s="21">
        <f t="shared" si="36"/>
        <v>-763.81993755275835</v>
      </c>
      <c r="AN205" s="21">
        <f t="shared" si="36"/>
        <v>-782.61474623810966</v>
      </c>
      <c r="AO205" s="21">
        <f t="shared" si="36"/>
        <v>-801.35391817454934</v>
      </c>
      <c r="AP205" s="21">
        <f t="shared" si="36"/>
        <v>-820.03993797770249</v>
      </c>
      <c r="AQ205" s="21">
        <f t="shared" si="36"/>
        <v>-838.67531238747995</v>
      </c>
      <c r="AR205" s="21">
        <f t="shared" si="36"/>
        <v>-857.26256630678029</v>
      </c>
      <c r="AS205" s="21">
        <f t="shared" si="36"/>
        <v>-875.80424006855856</v>
      </c>
      <c r="AT205" s="21">
        <f t="shared" si="36"/>
        <v>-894.3028903769025</v>
      </c>
      <c r="AU205" s="21">
        <f t="shared" si="36"/>
        <v>-912.76109267113463</v>
      </c>
      <c r="AV205" s="21">
        <f t="shared" si="36"/>
        <v>-931.18144052458081</v>
      </c>
      <c r="AW205" s="21">
        <f t="shared" si="36"/>
        <v>-949.5665452729769</v>
      </c>
      <c r="AX205" s="21">
        <f t="shared" si="36"/>
        <v>-967.91903635078938</v>
      </c>
      <c r="AY205" s="21">
        <f t="shared" si="36"/>
        <v>-986.24156175373639</v>
      </c>
      <c r="AZ205" s="21">
        <f t="shared" si="36"/>
        <v>-1004.5367883721603</v>
      </c>
      <c r="BA205" s="21">
        <f t="shared" si="36"/>
        <v>-1022.8074021416282</v>
      </c>
      <c r="BB205" s="21">
        <f t="shared" si="36"/>
        <v>-1041.053771405017</v>
      </c>
    </row>
    <row r="206" spans="1:54" outlineLevel="1">
      <c r="A206" s="429"/>
      <c r="B206" s="150" t="s">
        <v>506</v>
      </c>
      <c r="C206" s="19"/>
      <c r="D206" s="135" t="s">
        <v>391</v>
      </c>
      <c r="E206" s="21">
        <f>E202</f>
        <v>-47.13738636450644</v>
      </c>
      <c r="F206" s="21">
        <f t="shared" si="37"/>
        <v>-93.770534959782552</v>
      </c>
      <c r="G206" s="21">
        <f t="shared" si="36"/>
        <v>-139.91075420649472</v>
      </c>
      <c r="H206" s="21">
        <f t="shared" si="36"/>
        <v>-185.56911136748755</v>
      </c>
      <c r="I206" s="21">
        <f t="shared" si="36"/>
        <v>-230.75643995370905</v>
      </c>
      <c r="J206" s="21">
        <f t="shared" si="36"/>
        <v>-275.48334702328287</v>
      </c>
      <c r="K206" s="21">
        <f t="shared" si="36"/>
        <v>-319.76022016825476</v>
      </c>
      <c r="L206" s="21">
        <f t="shared" si="36"/>
        <v>-363.59723432377149</v>
      </c>
      <c r="M206" s="21">
        <f t="shared" si="36"/>
        <v>-407.00435849289988</v>
      </c>
      <c r="N206" s="21">
        <f t="shared" si="36"/>
        <v>-449.99136213609944</v>
      </c>
      <c r="O206" s="21">
        <f t="shared" si="36"/>
        <v>-492.56782146823616</v>
      </c>
      <c r="P206" s="21">
        <f t="shared" si="36"/>
        <v>-534.74312562080866</v>
      </c>
      <c r="Q206" s="21">
        <f t="shared" si="36"/>
        <v>-576.52648249551055</v>
      </c>
      <c r="R206" s="21">
        <f t="shared" si="36"/>
        <v>-617.9269246447916</v>
      </c>
      <c r="S206" s="21">
        <f t="shared" si="36"/>
        <v>-658.94695269971885</v>
      </c>
      <c r="T206" s="21">
        <f t="shared" si="36"/>
        <v>-699.59535764979762</v>
      </c>
      <c r="U206" s="21">
        <f t="shared" si="36"/>
        <v>-739.88076956877114</v>
      </c>
      <c r="V206" s="21">
        <f t="shared" si="36"/>
        <v>-779.81166275900682</v>
      </c>
      <c r="W206" s="21">
        <f t="shared" si="36"/>
        <v>-819.39636087308054</v>
      </c>
      <c r="X206" s="21">
        <f t="shared" si="36"/>
        <v>-858.64304185777269</v>
      </c>
      <c r="Y206" s="21">
        <f t="shared" si="36"/>
        <v>-897.55974269931278</v>
      </c>
      <c r="Z206" s="21">
        <f t="shared" si="36"/>
        <v>-936.15436414956503</v>
      </c>
      <c r="AA206" s="21">
        <f t="shared" si="36"/>
        <v>-974.43467531073395</v>
      </c>
      <c r="AB206" s="21">
        <f t="shared" si="36"/>
        <v>-1012.4083180615494</v>
      </c>
      <c r="AC206" s="21">
        <f t="shared" si="36"/>
        <v>-1050.0658881225299</v>
      </c>
      <c r="AD206" s="21">
        <f t="shared" si="36"/>
        <v>-1087.4128989708365</v>
      </c>
      <c r="AE206" s="21">
        <f t="shared" si="36"/>
        <v>-1124.4531328533114</v>
      </c>
      <c r="AF206" s="21">
        <f t="shared" si="36"/>
        <v>-1161.1892335122739</v>
      </c>
      <c r="AG206" s="21">
        <f t="shared" si="36"/>
        <v>-1197.6233004396261</v>
      </c>
      <c r="AH206" s="21">
        <f t="shared" si="36"/>
        <v>-1233.7576201966226</v>
      </c>
      <c r="AI206" s="21">
        <f t="shared" si="36"/>
        <v>-1269.5956502420249</v>
      </c>
      <c r="AJ206" s="21">
        <f t="shared" si="36"/>
        <v>-1305.3094690257424</v>
      </c>
      <c r="AK206" s="21">
        <f t="shared" si="36"/>
        <v>-1340.899976391426</v>
      </c>
      <c r="AL206" s="21">
        <f t="shared" si="36"/>
        <v>-1376.3682472052028</v>
      </c>
      <c r="AM206" s="21">
        <f t="shared" si="36"/>
        <v>-1411.7155635976651</v>
      </c>
      <c r="AN206" s="21">
        <f t="shared" si="36"/>
        <v>-1446.9433468059628</v>
      </c>
      <c r="AO206" s="21">
        <f t="shared" si="36"/>
        <v>-1482.0530729451691</v>
      </c>
      <c r="AP206" s="21">
        <f t="shared" si="36"/>
        <v>-1517.046340792416</v>
      </c>
      <c r="AQ206" s="21">
        <f t="shared" si="36"/>
        <v>-1551.924876487255</v>
      </c>
      <c r="AR206" s="21">
        <f t="shared" si="36"/>
        <v>-1586.6905184143384</v>
      </c>
      <c r="AS206" s="21">
        <f t="shared" si="36"/>
        <v>-1621.3452058621338</v>
      </c>
      <c r="AT206" s="21">
        <f t="shared" si="36"/>
        <v>-1655.8909787869381</v>
      </c>
      <c r="AU206" s="21">
        <f t="shared" si="36"/>
        <v>-1690.3299817439784</v>
      </c>
      <c r="AV206" s="21">
        <f t="shared" si="36"/>
        <v>-1724.6644591157765</v>
      </c>
      <c r="AW206" s="21">
        <f t="shared" si="36"/>
        <v>-1758.8967509908271</v>
      </c>
      <c r="AX206" s="21">
        <f t="shared" si="36"/>
        <v>-1793.0292911527176</v>
      </c>
      <c r="AY206" s="21">
        <f t="shared" si="36"/>
        <v>-1827.0646056334667</v>
      </c>
      <c r="AZ206" s="21">
        <f t="shared" si="36"/>
        <v>-1861.0053107468436</v>
      </c>
      <c r="BA206" s="21">
        <f t="shared" si="36"/>
        <v>-1894.8541106597254</v>
      </c>
      <c r="BB206" s="21">
        <f t="shared" si="36"/>
        <v>-1928.6099051656822</v>
      </c>
    </row>
    <row r="207" spans="1:54" outlineLevel="1">
      <c r="B207" s="19"/>
      <c r="C207" s="19"/>
      <c r="D207" s="19"/>
      <c r="E207" s="15"/>
    </row>
    <row r="208" spans="1:54" ht="14"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5" outlineLevel="1" thickTop="1" thickBot="1">
      <c r="A209" s="57"/>
      <c r="B209" s="56" t="s">
        <v>507</v>
      </c>
      <c r="C209" s="57"/>
      <c r="D209" s="56" t="s">
        <v>391</v>
      </c>
      <c r="E209" s="92" t="s">
        <v>508</v>
      </c>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4"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D33:G33"/>
    <mergeCell ref="D32:G32"/>
    <mergeCell ref="D31:G31"/>
    <mergeCell ref="I2:U2"/>
    <mergeCell ref="I3:N4"/>
    <mergeCell ref="P3:U4"/>
    <mergeCell ref="I5:N18"/>
    <mergeCell ref="I20:N20"/>
    <mergeCell ref="P20:U20"/>
    <mergeCell ref="I21:N45"/>
    <mergeCell ref="P21:U45"/>
    <mergeCell ref="P5:U18"/>
    <mergeCell ref="D34:G34"/>
    <mergeCell ref="A19:B19"/>
    <mergeCell ref="A54:A64"/>
    <mergeCell ref="A190:A198"/>
    <mergeCell ref="A200:A202"/>
    <mergeCell ref="A186:A187"/>
    <mergeCell ref="A66:A71"/>
    <mergeCell ref="A158:A169"/>
    <mergeCell ref="A172:A174"/>
    <mergeCell ref="A176:A178"/>
    <mergeCell ref="A31:A40"/>
    <mergeCell ref="J51:N51"/>
    <mergeCell ref="O51:S51"/>
    <mergeCell ref="A75:A77"/>
    <mergeCell ref="A204:A206"/>
    <mergeCell ref="A143:A15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s>
  <phoneticPr fontId="24" type="noConversion"/>
  <dataValidations count="1">
    <dataValidation type="list" allowBlank="1" showInputMessage="1" showErrorMessage="1" sqref="B7" xr:uid="{46D1AB21-2283-4420-B8CF-EDC916FE87C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4.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Props1.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2.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customXml/itemProps4.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Sian Fletcher</cp:lastModifiedBy>
  <cp:revision/>
  <dcterms:created xsi:type="dcterms:W3CDTF">2018-08-02T11:53:31Z</dcterms:created>
  <dcterms:modified xsi:type="dcterms:W3CDTF">2024-12-17T18:41:26Z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