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5A420FF4-6389-4AA3-BDA8-6B1947765C17}" xr6:coauthVersionLast="47" xr6:coauthVersionMax="47" xr10:uidLastSave="{00000000-0000-0000-0000-000000000000}"/>
  <bookViews>
    <workbookView xWindow="-110" yWindow="-110" windowWidth="19420" windowHeight="11620" tabRatio="936" firstSheet="9" activeTab="9"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85" r:id="rId10"/>
    <sheet name="Option_1" sheetId="88" r:id="rId11"/>
    <sheet name="Option_1 Workings" sheetId="89" r:id="rId12"/>
    <sheet name="Option_2" sheetId="67" state="hidden" r:id="rId13"/>
    <sheet name="Option_2 Workings" sheetId="90" state="hidden" r:id="rId14"/>
    <sheet name="Option_3" sheetId="68" state="hidden" r:id="rId15"/>
    <sheet name="Option_3 Workings" sheetId="91" state="hidden" r:id="rId16"/>
    <sheet name="Option_4" sheetId="69" state="hidden" r:id="rId17"/>
    <sheet name="Option_4 Workings" sheetId="92" state="hidden" r:id="rId18"/>
    <sheet name="Option_5" sheetId="70" state="hidden" r:id="rId19"/>
    <sheet name="Option_5 Workings" sheetId="93" state="hidden"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88" l="1"/>
  <c r="I55" i="88" l="1"/>
  <c r="H55" i="88"/>
  <c r="G55" i="88"/>
  <c r="F55" i="88"/>
  <c r="I54" i="88"/>
  <c r="H54" i="88"/>
  <c r="G54" i="88"/>
  <c r="F54" i="88"/>
  <c r="E55" i="88"/>
  <c r="E54" i="88"/>
  <c r="B10" i="75" l="1"/>
  <c r="B10" i="74"/>
  <c r="B10" i="73"/>
  <c r="B10" i="72"/>
  <c r="B10" i="71"/>
  <c r="B10" i="70"/>
  <c r="B10" i="69"/>
  <c r="B10" i="68"/>
  <c r="B10" i="67"/>
  <c r="B10" i="88"/>
  <c r="B20" i="75"/>
  <c r="B20" i="74"/>
  <c r="B20" i="73"/>
  <c r="B20" i="72"/>
  <c r="B20" i="71"/>
  <c r="B20" i="70"/>
  <c r="B20" i="69"/>
  <c r="B20" i="68"/>
  <c r="B20" i="67"/>
  <c r="B20" i="88"/>
  <c r="E186" i="63"/>
  <c r="AI187" i="75" l="1"/>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J187" i="67"/>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AS96" i="67" l="1"/>
  <c r="AJ87" i="67"/>
  <c r="AZ75" i="75"/>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AY104" i="70" s="1"/>
  <c r="X81" i="70"/>
  <c r="X82" i="70" s="1"/>
  <c r="AR103" i="70" s="1"/>
  <c r="W81" i="70"/>
  <c r="W82" i="70" s="1"/>
  <c r="V81" i="70"/>
  <c r="V82" i="70" s="1"/>
  <c r="U81" i="70"/>
  <c r="U82" i="70" s="1"/>
  <c r="BA100" i="70" s="1"/>
  <c r="T81" i="70"/>
  <c r="T82" i="70" s="1"/>
  <c r="T83" i="70" s="1"/>
  <c r="S81" i="70"/>
  <c r="S82" i="70" s="1"/>
  <c r="AV98" i="70" s="1"/>
  <c r="R81" i="70"/>
  <c r="R82" i="70" s="1"/>
  <c r="AU97" i="70" s="1"/>
  <c r="Q81" i="70"/>
  <c r="Q82" i="70" s="1"/>
  <c r="V96" i="70" s="1"/>
  <c r="P81" i="70"/>
  <c r="P82" i="70" s="1"/>
  <c r="AV95" i="70" s="1"/>
  <c r="O81" i="70"/>
  <c r="O82" i="70" s="1"/>
  <c r="N81" i="70"/>
  <c r="N82" i="70" s="1"/>
  <c r="AB93" i="70" s="1"/>
  <c r="M81" i="70"/>
  <c r="M82" i="70" s="1"/>
  <c r="AS92" i="70" s="1"/>
  <c r="L81" i="70"/>
  <c r="L82" i="70" s="1"/>
  <c r="M91" i="70" s="1"/>
  <c r="K81" i="70"/>
  <c r="K82" i="70" s="1"/>
  <c r="AR90" i="70" s="1"/>
  <c r="J81" i="70"/>
  <c r="J82" i="70" s="1"/>
  <c r="AY89" i="70" s="1"/>
  <c r="I81" i="70"/>
  <c r="I82" i="70" s="1"/>
  <c r="AU88" i="70" s="1"/>
  <c r="H81" i="70"/>
  <c r="H82" i="70" s="1"/>
  <c r="AR87" i="70" s="1"/>
  <c r="G81" i="70"/>
  <c r="G82" i="70" s="1"/>
  <c r="AC86" i="70" s="1"/>
  <c r="F81" i="70"/>
  <c r="F82" i="70" s="1"/>
  <c r="AZ85" i="70" s="1"/>
  <c r="E81" i="70"/>
  <c r="E82" i="70" s="1"/>
  <c r="AN84" i="70" s="1"/>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N82" i="69" s="1"/>
  <c r="M81" i="69"/>
  <c r="M82" i="69" s="1"/>
  <c r="AQ92" i="69" s="1"/>
  <c r="L81" i="69"/>
  <c r="L82" i="69" s="1"/>
  <c r="K81" i="69"/>
  <c r="K82" i="69" s="1"/>
  <c r="J81" i="69"/>
  <c r="J82" i="69" s="1"/>
  <c r="AW89" i="69" s="1"/>
  <c r="I81" i="69"/>
  <c r="I82" i="69" s="1"/>
  <c r="AS88" i="69" s="1"/>
  <c r="H81" i="69"/>
  <c r="H82" i="69" s="1"/>
  <c r="BB87" i="69" s="1"/>
  <c r="G81" i="69"/>
  <c r="G82" i="69" s="1"/>
  <c r="AZ86" i="69" s="1"/>
  <c r="F81" i="69"/>
  <c r="F82" i="69" s="1"/>
  <c r="E81" i="69"/>
  <c r="E82" i="69" s="1"/>
  <c r="AY84" i="69" s="1"/>
  <c r="AV83" i="68"/>
  <c r="AS83" i="68"/>
  <c r="BA82" i="68"/>
  <c r="BA83" i="68" s="1"/>
  <c r="AZ82" i="68"/>
  <c r="AZ83" i="68" s="1"/>
  <c r="AX82" i="68"/>
  <c r="AX83" i="68" s="1"/>
  <c r="AV82" i="68"/>
  <c r="AU82" i="68"/>
  <c r="AU83" i="68" s="1"/>
  <c r="AS82" i="68"/>
  <c r="AR82" i="68"/>
  <c r="AR83" i="68" s="1"/>
  <c r="AP82" i="68"/>
  <c r="AP83" i="68" s="1"/>
  <c r="AN82" i="68"/>
  <c r="AN83" i="68" s="1"/>
  <c r="AM82" i="68"/>
  <c r="AM83" i="68" s="1"/>
  <c r="AK82" i="68"/>
  <c r="AK83" i="68" s="1"/>
  <c r="AJ82" i="68"/>
  <c r="AJ83" i="68" s="1"/>
  <c r="AH82" i="68"/>
  <c r="AH83" i="68" s="1"/>
  <c r="AF82" i="68"/>
  <c r="AF83" i="68" s="1"/>
  <c r="AE82" i="68"/>
  <c r="AE83" i="68" s="1"/>
  <c r="AC82" i="68"/>
  <c r="AC83" i="68" s="1"/>
  <c r="AB82" i="68"/>
  <c r="AB83" i="68" s="1"/>
  <c r="X82" i="68"/>
  <c r="AZ103" i="68" s="1"/>
  <c r="U82" i="68"/>
  <c r="AW100" i="68" s="1"/>
  <c r="M82" i="68"/>
  <c r="BA92" i="68" s="1"/>
  <c r="J82" i="68"/>
  <c r="AU89" i="68" s="1"/>
  <c r="BB82" i="68"/>
  <c r="BB83" i="68" s="1"/>
  <c r="AY82" i="68"/>
  <c r="AY83" i="68" s="1"/>
  <c r="AW82" i="68"/>
  <c r="AW83" i="68" s="1"/>
  <c r="AT82" i="68"/>
  <c r="AT83" i="68" s="1"/>
  <c r="AQ82" i="68"/>
  <c r="AQ83" i="68" s="1"/>
  <c r="AO82" i="68"/>
  <c r="AO83" i="68" s="1"/>
  <c r="AL82" i="68"/>
  <c r="AL83" i="68" s="1"/>
  <c r="AI82" i="68"/>
  <c r="AI83" i="68" s="1"/>
  <c r="AG82" i="68"/>
  <c r="AG83" i="68" s="1"/>
  <c r="AD82" i="68"/>
  <c r="AD83" i="68" s="1"/>
  <c r="AA81" i="68"/>
  <c r="AA82" i="68" s="1"/>
  <c r="AZ106" i="68" s="1"/>
  <c r="Z81" i="68"/>
  <c r="Z82" i="68" s="1"/>
  <c r="Y81" i="68"/>
  <c r="Y82" i="68" s="1"/>
  <c r="AU104" i="68" s="1"/>
  <c r="X81" i="68"/>
  <c r="W81" i="68"/>
  <c r="W82" i="68" s="1"/>
  <c r="V81" i="68"/>
  <c r="V82" i="68" s="1"/>
  <c r="BA101" i="68" s="1"/>
  <c r="U81" i="68"/>
  <c r="T81" i="68"/>
  <c r="T82" i="68" s="1"/>
  <c r="AT99" i="68" s="1"/>
  <c r="S81" i="68"/>
  <c r="S82" i="68" s="1"/>
  <c r="AR98" i="68" s="1"/>
  <c r="R81" i="68"/>
  <c r="R82" i="68" s="1"/>
  <c r="Q81" i="68"/>
  <c r="Q82" i="68" s="1"/>
  <c r="AQ96" i="68" s="1"/>
  <c r="P81" i="68"/>
  <c r="P82" i="68" s="1"/>
  <c r="O81" i="68"/>
  <c r="O82" i="68" s="1"/>
  <c r="N81" i="68"/>
  <c r="N82" i="68" s="1"/>
  <c r="AW93" i="68" s="1"/>
  <c r="M81" i="68"/>
  <c r="L81" i="68"/>
  <c r="L82" i="68" s="1"/>
  <c r="K81" i="68"/>
  <c r="K82" i="68" s="1"/>
  <c r="AZ90" i="68" s="1"/>
  <c r="J81" i="68"/>
  <c r="I81" i="68"/>
  <c r="I82" i="68" s="1"/>
  <c r="AQ88" i="68" s="1"/>
  <c r="H81" i="68"/>
  <c r="H82" i="68" s="1"/>
  <c r="AZ87" i="68" s="1"/>
  <c r="G81" i="68"/>
  <c r="G82" i="68" s="1"/>
  <c r="F81" i="68"/>
  <c r="F82" i="68" s="1"/>
  <c r="AW85" i="68" s="1"/>
  <c r="E81" i="68"/>
  <c r="E82" i="68" s="1"/>
  <c r="AW84" i="68" s="1"/>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BB82" i="67"/>
  <c r="B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U81" i="67"/>
  <c r="U82" i="67" s="1"/>
  <c r="T81" i="67"/>
  <c r="T82" i="67" s="1"/>
  <c r="S81" i="67"/>
  <c r="S82" i="67" s="1"/>
  <c r="R81" i="67"/>
  <c r="R82" i="67" s="1"/>
  <c r="BA97" i="67" s="1"/>
  <c r="Q81" i="67"/>
  <c r="Q82" i="67" s="1"/>
  <c r="BA96" i="67" s="1"/>
  <c r="P81" i="67"/>
  <c r="P82" i="67" s="1"/>
  <c r="AN95" i="67" s="1"/>
  <c r="O81" i="67"/>
  <c r="O82" i="67" s="1"/>
  <c r="AP94" i="67" s="1"/>
  <c r="N81" i="67"/>
  <c r="N82" i="67" s="1"/>
  <c r="AU93" i="67" s="1"/>
  <c r="M81" i="67"/>
  <c r="M82" i="67" s="1"/>
  <c r="L81" i="67"/>
  <c r="L82" i="67" s="1"/>
  <c r="K81" i="67"/>
  <c r="K82" i="67" s="1"/>
  <c r="AX90" i="67" s="1"/>
  <c r="J81" i="67"/>
  <c r="J82" i="67" s="1"/>
  <c r="S89" i="67" s="1"/>
  <c r="I81" i="67"/>
  <c r="I82" i="67" s="1"/>
  <c r="AY88" i="67" s="1"/>
  <c r="H81" i="67"/>
  <c r="H82" i="67" s="1"/>
  <c r="AX87" i="67" s="1"/>
  <c r="G81" i="67"/>
  <c r="G82" i="67" s="1"/>
  <c r="P86" i="67" s="1"/>
  <c r="F81" i="67"/>
  <c r="F82" i="67" s="1"/>
  <c r="AU85" i="67" s="1"/>
  <c r="E81" i="67"/>
  <c r="E82" i="67" s="1"/>
  <c r="AA81" i="88"/>
  <c r="Z81" i="88"/>
  <c r="Y81" i="88"/>
  <c r="X81" i="88"/>
  <c r="W81" i="88"/>
  <c r="V81" i="88"/>
  <c r="U81" i="88"/>
  <c r="T81" i="88"/>
  <c r="S81" i="88"/>
  <c r="R81" i="88"/>
  <c r="Q81" i="88"/>
  <c r="P81" i="88"/>
  <c r="O81" i="88"/>
  <c r="N81" i="88"/>
  <c r="M81" i="88"/>
  <c r="L81" i="88"/>
  <c r="K81" i="88"/>
  <c r="J81" i="88"/>
  <c r="I81" i="88"/>
  <c r="H81" i="88"/>
  <c r="G81" i="88"/>
  <c r="F81" i="88"/>
  <c r="E81" i="88"/>
  <c r="AG93" i="67" l="1"/>
  <c r="AQ87" i="70"/>
  <c r="Z89" i="70"/>
  <c r="AU95" i="70"/>
  <c r="L85" i="67"/>
  <c r="AP100" i="70"/>
  <c r="AV85" i="67"/>
  <c r="AZ104" i="70"/>
  <c r="AR95" i="74"/>
  <c r="Z95" i="74"/>
  <c r="W95" i="74"/>
  <c r="AX95" i="74"/>
  <c r="AU95" i="74"/>
  <c r="AL95" i="74"/>
  <c r="AI95" i="74"/>
  <c r="AU84" i="67"/>
  <c r="AM84" i="67"/>
  <c r="AG84" i="67"/>
  <c r="AA84" i="67"/>
  <c r="U84" i="67"/>
  <c r="O84" i="67"/>
  <c r="I84" i="67"/>
  <c r="AY84" i="67"/>
  <c r="AS84" i="67"/>
  <c r="AR91" i="67"/>
  <c r="BB91" i="67"/>
  <c r="AP91" i="67"/>
  <c r="AD91" i="67"/>
  <c r="R91" i="67"/>
  <c r="AQ105" i="74"/>
  <c r="AT105" i="74"/>
  <c r="AH105" i="74"/>
  <c r="AW92" i="67"/>
  <c r="Y92" i="67"/>
  <c r="M83" i="68"/>
  <c r="AL85" i="67"/>
  <c r="AA87" i="67"/>
  <c r="R90" i="67"/>
  <c r="O93" i="67"/>
  <c r="AA96" i="67"/>
  <c r="AD102" i="67"/>
  <c r="AS105" i="67"/>
  <c r="U87" i="70"/>
  <c r="AV88" i="70"/>
  <c r="AG90" i="70"/>
  <c r="Y95" i="70"/>
  <c r="AB100" i="70"/>
  <c r="AL104" i="70"/>
  <c r="N84" i="73"/>
  <c r="AL85" i="73"/>
  <c r="Q87" i="73"/>
  <c r="AR88" i="73"/>
  <c r="BB90" i="73"/>
  <c r="W94" i="73"/>
  <c r="T96" i="73"/>
  <c r="W99" i="73"/>
  <c r="AD101" i="73"/>
  <c r="AC106" i="73"/>
  <c r="AQ84" i="74"/>
  <c r="AI92" i="74"/>
  <c r="AE100" i="74"/>
  <c r="F84" i="75"/>
  <c r="AV88" i="75"/>
  <c r="Y95" i="75"/>
  <c r="AA99" i="75"/>
  <c r="T92" i="70"/>
  <c r="AM85" i="67"/>
  <c r="AC87" i="67"/>
  <c r="X90" i="67"/>
  <c r="U93" i="67"/>
  <c r="AG96" i="67"/>
  <c r="AJ102" i="67"/>
  <c r="AY105" i="67"/>
  <c r="AE87" i="70"/>
  <c r="N89" i="70"/>
  <c r="AQ90" i="70"/>
  <c r="AI95" i="70"/>
  <c r="AD100" i="70"/>
  <c r="AN104" i="70"/>
  <c r="O84" i="73"/>
  <c r="AM85" i="73"/>
  <c r="R87" i="73"/>
  <c r="AS88" i="73"/>
  <c r="R92" i="73"/>
  <c r="X94" i="73"/>
  <c r="U96" i="73"/>
  <c r="X99" i="73"/>
  <c r="AE101" i="73"/>
  <c r="AD106" i="73"/>
  <c r="AZ84" i="74"/>
  <c r="M91" i="74"/>
  <c r="AR92" i="74"/>
  <c r="AN100" i="74"/>
  <c r="R84" i="75"/>
  <c r="P89" i="75"/>
  <c r="AK95" i="75"/>
  <c r="AM99" i="75"/>
  <c r="I85" i="67"/>
  <c r="AS85" i="67"/>
  <c r="AD87" i="67"/>
  <c r="AD90" i="67"/>
  <c r="AA93" i="67"/>
  <c r="AM96" i="67"/>
  <c r="AP102" i="67"/>
  <c r="AD106" i="67"/>
  <c r="AG87" i="70"/>
  <c r="P89" i="70"/>
  <c r="AS90" i="70"/>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N85" i="67"/>
  <c r="AX85" i="67"/>
  <c r="AM87" i="67"/>
  <c r="AP90" i="67"/>
  <c r="AM93" i="67"/>
  <c r="AY96" i="67"/>
  <c r="BB102" i="67"/>
  <c r="AP106" i="67"/>
  <c r="AS87" i="70"/>
  <c r="AB89" i="70"/>
  <c r="V92" i="70"/>
  <c r="AW95" i="70"/>
  <c r="AZ100" i="70"/>
  <c r="AH105" i="70"/>
  <c r="AL84" i="73"/>
  <c r="O86" i="73"/>
  <c r="AO87" i="73"/>
  <c r="BB92" i="73"/>
  <c r="AU94" i="73"/>
  <c r="AR96" i="73"/>
  <c r="AU99" i="73"/>
  <c r="BB101" i="73"/>
  <c r="BA106" i="73"/>
  <c r="Q86" i="74"/>
  <c r="AB91" i="74"/>
  <c r="S93" i="74"/>
  <c r="V96" i="74"/>
  <c r="W101" i="74"/>
  <c r="BB84" i="75"/>
  <c r="AZ89" i="75"/>
  <c r="AJ96" i="75"/>
  <c r="AP100" i="75"/>
  <c r="O85" i="67"/>
  <c r="AY85" i="67"/>
  <c r="AP87" i="67"/>
  <c r="AV90" i="67"/>
  <c r="AS93" i="67"/>
  <c r="U97" i="67"/>
  <c r="AE104" i="67"/>
  <c r="AV106" i="67"/>
  <c r="J88" i="70"/>
  <c r="AL89" i="70"/>
  <c r="AF92" i="70"/>
  <c r="BB100" i="70"/>
  <c r="AJ105" i="70"/>
  <c r="AM84" i="73"/>
  <c r="P86" i="73"/>
  <c r="AP87" i="73"/>
  <c r="Q90" i="73"/>
  <c r="O93" i="73"/>
  <c r="AV94" i="73"/>
  <c r="AS96" i="73"/>
  <c r="AV99" i="73"/>
  <c r="X102" i="73"/>
  <c r="BB106" i="73"/>
  <c r="T86" i="74"/>
  <c r="AK91" i="74"/>
  <c r="AB93" i="74"/>
  <c r="Y99" i="74"/>
  <c r="AF101" i="74"/>
  <c r="I87" i="75"/>
  <c r="U90" i="75"/>
  <c r="AV96" i="75"/>
  <c r="BB100" i="75"/>
  <c r="U85" i="67"/>
  <c r="AZ86" i="67"/>
  <c r="AV87" i="67"/>
  <c r="BB90" i="67"/>
  <c r="AY93" i="67"/>
  <c r="AA97" i="67"/>
  <c r="AK104" i="67"/>
  <c r="BB106" i="67"/>
  <c r="L88" i="70"/>
  <c r="AN89" i="70"/>
  <c r="AH92" i="70"/>
  <c r="V97" i="70"/>
  <c r="AE103" i="70"/>
  <c r="AT105" i="70"/>
  <c r="AX84" i="73"/>
  <c r="AA86" i="73"/>
  <c r="BA87" i="73"/>
  <c r="R90" i="73"/>
  <c r="Z93" i="73"/>
  <c r="U95" i="73"/>
  <c r="U98" i="73"/>
  <c r="Z100" i="73"/>
  <c r="AI102" i="73"/>
  <c r="G84" i="74"/>
  <c r="AC86" i="74"/>
  <c r="AN91" i="74"/>
  <c r="AE93" i="74"/>
  <c r="AB99" i="74"/>
  <c r="AR101" i="74"/>
  <c r="U87" i="75"/>
  <c r="AG90" i="75"/>
  <c r="X97" i="75"/>
  <c r="AG103" i="75"/>
  <c r="X85" i="67"/>
  <c r="L87" i="67"/>
  <c r="AY87" i="67"/>
  <c r="R94" i="67"/>
  <c r="AG97" i="67"/>
  <c r="AQ104" i="67"/>
  <c r="AB84" i="70"/>
  <c r="V88" i="70"/>
  <c r="AX89" i="70"/>
  <c r="AR92" i="70"/>
  <c r="X97" i="70"/>
  <c r="AG103" i="70"/>
  <c r="AV105" i="70"/>
  <c r="AY84" i="73"/>
  <c r="AB86" i="73"/>
  <c r="BB87" i="73"/>
  <c r="AC90" i="73"/>
  <c r="AA93" i="73"/>
  <c r="V95" i="73"/>
  <c r="V98" i="73"/>
  <c r="AA100" i="73"/>
  <c r="AJ102" i="73"/>
  <c r="P84" i="74"/>
  <c r="AF86" i="74"/>
  <c r="AW91" i="74"/>
  <c r="AN93" i="74"/>
  <c r="AK99" i="74"/>
  <c r="Y102" i="74"/>
  <c r="AG87" i="75"/>
  <c r="AS90" i="75"/>
  <c r="AJ97" i="75"/>
  <c r="AS103" i="75"/>
  <c r="AJ90" i="67"/>
  <c r="AV102" i="67"/>
  <c r="AJ106" i="67"/>
  <c r="Z85" i="67"/>
  <c r="O87" i="67"/>
  <c r="BB87" i="67"/>
  <c r="AD94" i="67"/>
  <c r="AM97" i="67"/>
  <c r="AW104" i="67"/>
  <c r="AZ84" i="70"/>
  <c r="X88" i="70"/>
  <c r="AZ89" i="70"/>
  <c r="AT92" i="70"/>
  <c r="AH97" i="70"/>
  <c r="AQ103" i="70"/>
  <c r="AE106" i="70"/>
  <c r="N85" i="73"/>
  <c r="AM86" i="73"/>
  <c r="T88" i="73"/>
  <c r="AD90" i="73"/>
  <c r="AL93" i="73"/>
  <c r="AG95" i="73"/>
  <c r="AG98" i="73"/>
  <c r="AL100" i="73"/>
  <c r="AU102" i="73"/>
  <c r="S84" i="74"/>
  <c r="AO86" i="74"/>
  <c r="AZ91" i="74"/>
  <c r="AQ93" i="74"/>
  <c r="AN99" i="74"/>
  <c r="AK102" i="74"/>
  <c r="AS87" i="75"/>
  <c r="O91" i="75"/>
  <c r="AV97" i="75"/>
  <c r="AJ105" i="75"/>
  <c r="AA85" i="67"/>
  <c r="Q87" i="67"/>
  <c r="AE89" i="67"/>
  <c r="AS97" i="67"/>
  <c r="AA105" i="67"/>
  <c r="P85" i="70"/>
  <c r="AH88" i="70"/>
  <c r="S90" i="70"/>
  <c r="P93" i="70"/>
  <c r="AJ97" i="70"/>
  <c r="AS103" i="70"/>
  <c r="AG106" i="70"/>
  <c r="O85" i="73"/>
  <c r="AN86" i="73"/>
  <c r="U88" i="73"/>
  <c r="AO90" i="73"/>
  <c r="AM93" i="73"/>
  <c r="AH95" i="73"/>
  <c r="AH98" i="73"/>
  <c r="AM100" i="73"/>
  <c r="AV102" i="73"/>
  <c r="AB84" i="74"/>
  <c r="AR86" i="74"/>
  <c r="T92" i="74"/>
  <c r="AZ93" i="74"/>
  <c r="AW99" i="74"/>
  <c r="AW102" i="74"/>
  <c r="L88" i="75"/>
  <c r="AA91" i="75"/>
  <c r="Y98" i="75"/>
  <c r="AV105" i="75"/>
  <c r="AG85" i="67"/>
  <c r="R87" i="67"/>
  <c r="AQ89" i="67"/>
  <c r="AY97" i="67"/>
  <c r="AG105" i="67"/>
  <c r="I87" i="70"/>
  <c r="AJ88" i="70"/>
  <c r="U90" i="70"/>
  <c r="AT97" i="70"/>
  <c r="Z104" i="70"/>
  <c r="AQ106" i="70"/>
  <c r="Z85" i="73"/>
  <c r="AY86" i="73"/>
  <c r="AF88" i="73"/>
  <c r="AP90" i="73"/>
  <c r="AX93" i="73"/>
  <c r="AS95" i="73"/>
  <c r="AS98" i="73"/>
  <c r="AX100" i="73"/>
  <c r="AJ104" i="73"/>
  <c r="AE84" i="74"/>
  <c r="BA86" i="74"/>
  <c r="W92" i="74"/>
  <c r="AZ99" i="74"/>
  <c r="X88" i="75"/>
  <c r="AM91" i="75"/>
  <c r="AK98" i="75"/>
  <c r="AG106" i="75"/>
  <c r="J83" i="68"/>
  <c r="AJ85" i="67"/>
  <c r="X87" i="67"/>
  <c r="L90" i="67"/>
  <c r="U96" i="67"/>
  <c r="X102" i="67"/>
  <c r="AM105" i="67"/>
  <c r="S87" i="70"/>
  <c r="AT88" i="70"/>
  <c r="AE90" i="70"/>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H92" i="71"/>
  <c r="V92" i="71"/>
  <c r="AS92" i="71"/>
  <c r="AG92" i="71"/>
  <c r="U92" i="71"/>
  <c r="AR92" i="71"/>
  <c r="AF92" i="71"/>
  <c r="T92" i="71"/>
  <c r="AQ92" i="71"/>
  <c r="AE92" i="71"/>
  <c r="S92" i="71"/>
  <c r="BB92" i="71"/>
  <c r="AP92" i="71"/>
  <c r="AD92" i="71"/>
  <c r="R92" i="71"/>
  <c r="BA92" i="71"/>
  <c r="AO92" i="71"/>
  <c r="AC92" i="71"/>
  <c r="Q92" i="71"/>
  <c r="AZ92" i="71"/>
  <c r="AN92" i="7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AP84" i="71"/>
  <c r="AD84" i="71"/>
  <c r="R84" i="71"/>
  <c r="F84" i="71"/>
  <c r="BA84" i="71"/>
  <c r="AO84" i="71"/>
  <c r="AC84" i="71"/>
  <c r="Q84" i="71"/>
  <c r="AZ84" i="71"/>
  <c r="AN84" i="71"/>
  <c r="AB84" i="71"/>
  <c r="P84" i="71"/>
  <c r="AY84" i="71"/>
  <c r="AM84" i="71"/>
  <c r="AA84" i="71"/>
  <c r="O84" i="71"/>
  <c r="AX84" i="71"/>
  <c r="AL84" i="71"/>
  <c r="Z84" i="71"/>
  <c r="N84" i="71"/>
  <c r="AW84" i="71"/>
  <c r="AK84" i="71"/>
  <c r="Y84" i="71"/>
  <c r="M84" i="71"/>
  <c r="AV84" i="71"/>
  <c r="AJ84" i="71"/>
  <c r="X84" i="71"/>
  <c r="L84" i="71"/>
  <c r="AU84" i="71"/>
  <c r="AI84" i="71"/>
  <c r="W84" i="71"/>
  <c r="K84" i="71"/>
  <c r="K128" i="71" s="1"/>
  <c r="AT84" i="71"/>
  <c r="AH84" i="71"/>
  <c r="V84" i="71"/>
  <c r="J84" i="71"/>
  <c r="AS84" i="71"/>
  <c r="AS128" i="71" s="1"/>
  <c r="AG84" i="71"/>
  <c r="U84" i="71"/>
  <c r="I84" i="71"/>
  <c r="AR84" i="71"/>
  <c r="AF84" i="71"/>
  <c r="T84" i="71"/>
  <c r="H84" i="71"/>
  <c r="AQ85" i="71"/>
  <c r="AQ128" i="71" s="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U86" i="71"/>
  <c r="AG86" i="71"/>
  <c r="AS86" i="7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AT128" i="71" s="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L128" i="71" s="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X86" i="71"/>
  <c r="P87" i="71"/>
  <c r="AB87" i="71"/>
  <c r="AN87" i="71"/>
  <c r="AZ87" i="71"/>
  <c r="S88" i="71"/>
  <c r="AE88" i="71"/>
  <c r="AQ88" i="71"/>
  <c r="K89" i="71"/>
  <c r="W89" i="71"/>
  <c r="AI89" i="71"/>
  <c r="AU89" i="71"/>
  <c r="P90" i="71"/>
  <c r="AB90" i="71"/>
  <c r="AN90" i="71"/>
  <c r="AZ90" i="71"/>
  <c r="V91" i="71"/>
  <c r="AH91" i="71"/>
  <c r="AT91" i="71"/>
  <c r="V94" i="71"/>
  <c r="AH94" i="71"/>
  <c r="AT94" i="71"/>
  <c r="T95" i="71"/>
  <c r="AF95" i="7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Z86" i="71"/>
  <c r="R87" i="71"/>
  <c r="AD87" i="71"/>
  <c r="AP87" i="71"/>
  <c r="BB87" i="71"/>
  <c r="U88" i="71"/>
  <c r="AG88" i="71"/>
  <c r="AS88" i="71"/>
  <c r="M89" i="71"/>
  <c r="Y89" i="71"/>
  <c r="AK89" i="71"/>
  <c r="AW89" i="71"/>
  <c r="R90" i="71"/>
  <c r="AD90" i="71"/>
  <c r="AP90" i="71"/>
  <c r="BB90" i="7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H128" i="71" s="1"/>
  <c r="T86" i="71"/>
  <c r="AF86" i="71"/>
  <c r="AF128" i="71" s="1"/>
  <c r="J87" i="7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BA93" i="70"/>
  <c r="AO93" i="70"/>
  <c r="AC93" i="70"/>
  <c r="Q93" i="70"/>
  <c r="AY93" i="70"/>
  <c r="AM93" i="70"/>
  <c r="AA93" i="70"/>
  <c r="O93" i="70"/>
  <c r="AX93" i="70"/>
  <c r="AL93" i="70"/>
  <c r="Z93" i="70"/>
  <c r="BB93" i="70"/>
  <c r="AW93" i="70"/>
  <c r="AK93" i="70"/>
  <c r="Y93" i="70"/>
  <c r="AV93" i="70"/>
  <c r="AJ93" i="70"/>
  <c r="X93" i="70"/>
  <c r="AU93" i="70"/>
  <c r="AI93" i="70"/>
  <c r="W93" i="70"/>
  <c r="AT93" i="70"/>
  <c r="AH93" i="70"/>
  <c r="V93" i="70"/>
  <c r="R93" i="70"/>
  <c r="AS93" i="70"/>
  <c r="AG93" i="70"/>
  <c r="U93" i="70"/>
  <c r="AD93" i="70"/>
  <c r="AR93" i="70"/>
  <c r="AF93" i="70"/>
  <c r="T93" i="70"/>
  <c r="AQ93" i="70"/>
  <c r="AE93" i="70"/>
  <c r="S93" i="70"/>
  <c r="AP93" i="70"/>
  <c r="AB85" i="70"/>
  <c r="AN93" i="70"/>
  <c r="AX91" i="70"/>
  <c r="AL91" i="70"/>
  <c r="Z91" i="70"/>
  <c r="N91" i="70"/>
  <c r="AV91" i="70"/>
  <c r="AJ91" i="70"/>
  <c r="X91" i="70"/>
  <c r="O91" i="70"/>
  <c r="AU91" i="70"/>
  <c r="AI91" i="70"/>
  <c r="W91" i="70"/>
  <c r="L83" i="70"/>
  <c r="AM91" i="70"/>
  <c r="AT91" i="70"/>
  <c r="AH91" i="70"/>
  <c r="V91" i="70"/>
  <c r="AY91" i="70"/>
  <c r="AS91" i="70"/>
  <c r="AG91" i="70"/>
  <c r="U91" i="70"/>
  <c r="AR91" i="70"/>
  <c r="AF91" i="70"/>
  <c r="T91" i="70"/>
  <c r="AQ91" i="70"/>
  <c r="AE91" i="70"/>
  <c r="S91" i="70"/>
  <c r="BB91" i="70"/>
  <c r="AP91" i="70"/>
  <c r="AD91" i="70"/>
  <c r="R91" i="70"/>
  <c r="BA91" i="70"/>
  <c r="AO91" i="70"/>
  <c r="AC91" i="70"/>
  <c r="Q91" i="70"/>
  <c r="AA91" i="70"/>
  <c r="AZ91" i="70"/>
  <c r="AN91" i="70"/>
  <c r="AB91" i="70"/>
  <c r="P91" i="70"/>
  <c r="AX94" i="70"/>
  <c r="AL94" i="70"/>
  <c r="Z94" i="70"/>
  <c r="AV94" i="70"/>
  <c r="AJ94" i="70"/>
  <c r="X94" i="70"/>
  <c r="AU94" i="70"/>
  <c r="AI94" i="70"/>
  <c r="W94" i="70"/>
  <c r="AT94" i="70"/>
  <c r="AH94" i="70"/>
  <c r="V94" i="70"/>
  <c r="AM94" i="70"/>
  <c r="AS94" i="70"/>
  <c r="AG94" i="70"/>
  <c r="U94" i="70"/>
  <c r="AR94" i="70"/>
  <c r="AF94" i="70"/>
  <c r="T94" i="70"/>
  <c r="AQ94" i="70"/>
  <c r="AE94" i="70"/>
  <c r="S94" i="70"/>
  <c r="AY94" i="70"/>
  <c r="BB94" i="70"/>
  <c r="AP94" i="70"/>
  <c r="AD94" i="70"/>
  <c r="R94" i="70"/>
  <c r="BA94" i="70"/>
  <c r="AO94" i="70"/>
  <c r="AC94" i="70"/>
  <c r="Q94" i="70"/>
  <c r="AA94" i="70"/>
  <c r="AZ94" i="70"/>
  <c r="AN94" i="70"/>
  <c r="AB94" i="70"/>
  <c r="P94" i="70"/>
  <c r="AN85" i="70"/>
  <c r="Y91" i="70"/>
  <c r="AZ93" i="70"/>
  <c r="AK91" i="70"/>
  <c r="Y94" i="70"/>
  <c r="BA84" i="70"/>
  <c r="AO84" i="70"/>
  <c r="AC84" i="70"/>
  <c r="Q84" i="70"/>
  <c r="AY84" i="70"/>
  <c r="AM84" i="70"/>
  <c r="AA84" i="70"/>
  <c r="O84" i="70"/>
  <c r="AX84" i="70"/>
  <c r="AL84" i="70"/>
  <c r="Z84" i="70"/>
  <c r="N84" i="70"/>
  <c r="AW84" i="70"/>
  <c r="AK84" i="70"/>
  <c r="Y84" i="70"/>
  <c r="M84" i="70"/>
  <c r="BB84" i="70"/>
  <c r="AV84" i="70"/>
  <c r="AJ84" i="70"/>
  <c r="X84" i="70"/>
  <c r="L84" i="70"/>
  <c r="F84" i="70"/>
  <c r="AU84" i="70"/>
  <c r="AI84" i="70"/>
  <c r="W84" i="70"/>
  <c r="K84" i="70"/>
  <c r="AD84" i="70"/>
  <c r="R84" i="70"/>
  <c r="AT84" i="70"/>
  <c r="AH84" i="70"/>
  <c r="V84" i="70"/>
  <c r="J84" i="70"/>
  <c r="AS84" i="70"/>
  <c r="AG84" i="70"/>
  <c r="U84" i="70"/>
  <c r="I84" i="70"/>
  <c r="AR84" i="70"/>
  <c r="AF84" i="70"/>
  <c r="T84" i="70"/>
  <c r="H84" i="70"/>
  <c r="AQ84" i="70"/>
  <c r="AE84" i="70"/>
  <c r="S84" i="70"/>
  <c r="G84" i="70"/>
  <c r="AP84"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Q86" i="70"/>
  <c r="AW91" i="70"/>
  <c r="AK94" i="70"/>
  <c r="BA85" i="70"/>
  <c r="AO85" i="70"/>
  <c r="AC85" i="70"/>
  <c r="Q85" i="70"/>
  <c r="AY85" i="70"/>
  <c r="AM85" i="70"/>
  <c r="AA85" i="70"/>
  <c r="O85" i="70"/>
  <c r="AX85" i="70"/>
  <c r="AL85" i="70"/>
  <c r="Z85" i="70"/>
  <c r="N85" i="70"/>
  <c r="AW85" i="70"/>
  <c r="AK85" i="70"/>
  <c r="Y85" i="70"/>
  <c r="M85" i="70"/>
  <c r="AV85" i="70"/>
  <c r="AJ85" i="70"/>
  <c r="X85" i="70"/>
  <c r="L85" i="70"/>
  <c r="BB85" i="70"/>
  <c r="AU85" i="70"/>
  <c r="AI85" i="70"/>
  <c r="W85" i="70"/>
  <c r="K85" i="70"/>
  <c r="AD85" i="70"/>
  <c r="AT85" i="70"/>
  <c r="AH85" i="70"/>
  <c r="V85" i="70"/>
  <c r="J85" i="70"/>
  <c r="AP85" i="70"/>
  <c r="AS85" i="70"/>
  <c r="AG85" i="70"/>
  <c r="U85" i="70"/>
  <c r="I85" i="70"/>
  <c r="R85" i="70"/>
  <c r="AR85" i="70"/>
  <c r="AF85" i="70"/>
  <c r="T85" i="70"/>
  <c r="H85" i="70"/>
  <c r="AQ85" i="70"/>
  <c r="AE85" i="70"/>
  <c r="S85" i="70"/>
  <c r="G85" i="70"/>
  <c r="AW94" i="70"/>
  <c r="BB86" i="70"/>
  <c r="AP86" i="70"/>
  <c r="AD86" i="70"/>
  <c r="R86" i="70"/>
  <c r="AZ86" i="70"/>
  <c r="AN86" i="70"/>
  <c r="AB86" i="70"/>
  <c r="P86" i="70"/>
  <c r="S86" i="70"/>
  <c r="AY86" i="70"/>
  <c r="AM86" i="70"/>
  <c r="AA86" i="70"/>
  <c r="O86" i="70"/>
  <c r="AE86" i="70"/>
  <c r="AX86" i="70"/>
  <c r="AL86" i="70"/>
  <c r="Z86" i="70"/>
  <c r="N86" i="70"/>
  <c r="AW86" i="70"/>
  <c r="AK86" i="70"/>
  <c r="Y86" i="70"/>
  <c r="M86" i="70"/>
  <c r="AV86" i="70"/>
  <c r="AJ86" i="70"/>
  <c r="X86" i="70"/>
  <c r="L86" i="70"/>
  <c r="AU86" i="70"/>
  <c r="AI86" i="70"/>
  <c r="W86" i="70"/>
  <c r="K86" i="70"/>
  <c r="AT86" i="70"/>
  <c r="AH86" i="70"/>
  <c r="V86" i="70"/>
  <c r="J86" i="70"/>
  <c r="AS86" i="70"/>
  <c r="AG86" i="70"/>
  <c r="U86" i="70"/>
  <c r="I86" i="70"/>
  <c r="AQ86" i="70"/>
  <c r="AR86" i="70"/>
  <c r="AF86" i="70"/>
  <c r="T86" i="70"/>
  <c r="H86" i="70"/>
  <c r="AO86"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BA86" i="70"/>
  <c r="P84" i="70"/>
  <c r="AW98" i="70"/>
  <c r="J87" i="70"/>
  <c r="V87" i="70"/>
  <c r="AH87" i="70"/>
  <c r="AT87" i="70"/>
  <c r="M88" i="70"/>
  <c r="Y88" i="70"/>
  <c r="AK88" i="70"/>
  <c r="AW88" i="70"/>
  <c r="Q89" i="70"/>
  <c r="AC89" i="70"/>
  <c r="AO89" i="70"/>
  <c r="BA89" i="70"/>
  <c r="V90" i="70"/>
  <c r="AH90" i="70"/>
  <c r="AT90" i="70"/>
  <c r="W92" i="70"/>
  <c r="AI92" i="70"/>
  <c r="AU92" i="70"/>
  <c r="Z95" i="70"/>
  <c r="AL95" i="70"/>
  <c r="AX95" i="70"/>
  <c r="Y97" i="70"/>
  <c r="AK97" i="70"/>
  <c r="AW97" i="70"/>
  <c r="Z98" i="70"/>
  <c r="AL98" i="70"/>
  <c r="AX98" i="70"/>
  <c r="AE100" i="70"/>
  <c r="AQ100" i="70"/>
  <c r="AH103" i="70"/>
  <c r="AT103" i="70"/>
  <c r="AC104" i="70"/>
  <c r="AO104" i="70"/>
  <c r="BA104" i="70"/>
  <c r="AK105" i="70"/>
  <c r="AW105" i="70"/>
  <c r="AH106" i="70"/>
  <c r="AT106" i="70"/>
  <c r="Y98" i="70"/>
  <c r="K87" i="70"/>
  <c r="W87" i="70"/>
  <c r="AI87" i="70"/>
  <c r="AU87" i="70"/>
  <c r="N88" i="70"/>
  <c r="Z88" i="70"/>
  <c r="AL88" i="70"/>
  <c r="AX88" i="70"/>
  <c r="R89" i="70"/>
  <c r="AD89" i="70"/>
  <c r="AP89" i="70"/>
  <c r="BB89" i="70"/>
  <c r="W90" i="70"/>
  <c r="AI90" i="70"/>
  <c r="AU90" i="70"/>
  <c r="X92" i="70"/>
  <c r="AJ92" i="70"/>
  <c r="AV92" i="70"/>
  <c r="AA95" i="70"/>
  <c r="AM95" i="70"/>
  <c r="AY95" i="70"/>
  <c r="Z97" i="70"/>
  <c r="AL97" i="70"/>
  <c r="AX97" i="70"/>
  <c r="AA98" i="70"/>
  <c r="AM98" i="70"/>
  <c r="AY98" i="70"/>
  <c r="AF100" i="70"/>
  <c r="AR100" i="70"/>
  <c r="AI103" i="70"/>
  <c r="AU103" i="70"/>
  <c r="AD104" i="70"/>
  <c r="AP104" i="70"/>
  <c r="BB104" i="70"/>
  <c r="AL105" i="70"/>
  <c r="AX105" i="70"/>
  <c r="AI106" i="70"/>
  <c r="AU106" i="70"/>
  <c r="L87" i="70"/>
  <c r="X87" i="70"/>
  <c r="AJ87" i="70"/>
  <c r="AV87" i="70"/>
  <c r="O88" i="70"/>
  <c r="AA88" i="70"/>
  <c r="AM88" i="70"/>
  <c r="AY88" i="70"/>
  <c r="S89" i="70"/>
  <c r="AE89" i="70"/>
  <c r="AQ89" i="70"/>
  <c r="L90" i="70"/>
  <c r="X90" i="70"/>
  <c r="AJ90" i="70"/>
  <c r="AV90" i="70"/>
  <c r="Y92" i="70"/>
  <c r="AK92" i="70"/>
  <c r="AW92" i="70"/>
  <c r="AB95" i="70"/>
  <c r="AN95" i="70"/>
  <c r="AZ95" i="70"/>
  <c r="AA97" i="70"/>
  <c r="AM97" i="70"/>
  <c r="AY97" i="70"/>
  <c r="AB98" i="70"/>
  <c r="AN98" i="70"/>
  <c r="AZ98" i="70"/>
  <c r="AG100" i="70"/>
  <c r="AS100" i="70"/>
  <c r="AJ103" i="70"/>
  <c r="AV103" i="70"/>
  <c r="AE104" i="70"/>
  <c r="AQ104" i="70"/>
  <c r="AA105" i="70"/>
  <c r="AM105" i="70"/>
  <c r="AY105" i="70"/>
  <c r="AJ106" i="70"/>
  <c r="AV106" i="70"/>
  <c r="AK98" i="70"/>
  <c r="M87" i="70"/>
  <c r="Y87" i="70"/>
  <c r="AK87" i="70"/>
  <c r="AW87" i="70"/>
  <c r="P88" i="70"/>
  <c r="AB88" i="70"/>
  <c r="AN88" i="70"/>
  <c r="AZ88" i="70"/>
  <c r="T89" i="70"/>
  <c r="AF89" i="70"/>
  <c r="AR89" i="70"/>
  <c r="M90" i="70"/>
  <c r="Y90" i="70"/>
  <c r="AK90" i="70"/>
  <c r="AW90" i="70"/>
  <c r="N92" i="70"/>
  <c r="Z92" i="70"/>
  <c r="AL92" i="70"/>
  <c r="AX92"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N87" i="70"/>
  <c r="Z87" i="70"/>
  <c r="AL87" i="70"/>
  <c r="AX87" i="70"/>
  <c r="Q88" i="70"/>
  <c r="AC88" i="70"/>
  <c r="AO88" i="70"/>
  <c r="BA88" i="70"/>
  <c r="U89" i="70"/>
  <c r="AG89" i="70"/>
  <c r="AS89" i="70"/>
  <c r="N90" i="70"/>
  <c r="Z90" i="70"/>
  <c r="AL90" i="70"/>
  <c r="AX90" i="70"/>
  <c r="O92" i="70"/>
  <c r="AA92" i="70"/>
  <c r="AM92" i="70"/>
  <c r="AY92"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O87" i="70"/>
  <c r="AA87" i="70"/>
  <c r="AM87" i="70"/>
  <c r="AY87" i="70"/>
  <c r="R88" i="70"/>
  <c r="AD88" i="70"/>
  <c r="AP88" i="70"/>
  <c r="BB88" i="70"/>
  <c r="V89" i="70"/>
  <c r="AH89" i="70"/>
  <c r="AT89" i="70"/>
  <c r="O90" i="70"/>
  <c r="AA90" i="70"/>
  <c r="AM90" i="70"/>
  <c r="AY90" i="70"/>
  <c r="P92" i="70"/>
  <c r="AB92" i="70"/>
  <c r="AN92" i="70"/>
  <c r="AZ92" i="70"/>
  <c r="S95" i="70"/>
  <c r="AE95" i="70"/>
  <c r="AQ95" i="70"/>
  <c r="AD97" i="70"/>
  <c r="AP97" i="70"/>
  <c r="BB97" i="70"/>
  <c r="AE98" i="70"/>
  <c r="AQ98" i="70"/>
  <c r="X100" i="70"/>
  <c r="AJ100" i="70"/>
  <c r="AV100" i="70"/>
  <c r="AA103" i="70"/>
  <c r="AM103" i="70"/>
  <c r="AY103" i="70"/>
  <c r="AH104" i="70"/>
  <c r="AT104" i="70"/>
  <c r="AD105" i="70"/>
  <c r="AP105" i="70"/>
  <c r="BB105" i="70"/>
  <c r="AM106" i="70"/>
  <c r="AY106" i="70"/>
  <c r="P87" i="70"/>
  <c r="AB87" i="70"/>
  <c r="AN87" i="70"/>
  <c r="AZ87" i="70"/>
  <c r="S88" i="70"/>
  <c r="AE88" i="70"/>
  <c r="AQ88" i="70"/>
  <c r="K89" i="70"/>
  <c r="W89" i="70"/>
  <c r="AI89" i="70"/>
  <c r="AU89" i="70"/>
  <c r="P90" i="70"/>
  <c r="AB90" i="70"/>
  <c r="AN90" i="70"/>
  <c r="AZ90" i="70"/>
  <c r="Q92" i="70"/>
  <c r="AC92" i="70"/>
  <c r="AO92" i="70"/>
  <c r="BA92"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Q87" i="70"/>
  <c r="AC87" i="70"/>
  <c r="AO87" i="70"/>
  <c r="BA87" i="70"/>
  <c r="T88" i="70"/>
  <c r="AF88" i="70"/>
  <c r="AR88" i="70"/>
  <c r="L89" i="70"/>
  <c r="X89" i="70"/>
  <c r="AJ89" i="70"/>
  <c r="AV89" i="70"/>
  <c r="Q90" i="70"/>
  <c r="AC90" i="70"/>
  <c r="AO90" i="70"/>
  <c r="BA90" i="70"/>
  <c r="R92" i="70"/>
  <c r="AD92" i="70"/>
  <c r="AP92" i="70"/>
  <c r="BB92"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M83" i="70"/>
  <c r="R87" i="70"/>
  <c r="AD87" i="70"/>
  <c r="AP87" i="70"/>
  <c r="BB87" i="70"/>
  <c r="U88" i="70"/>
  <c r="AG88" i="70"/>
  <c r="AS88" i="70"/>
  <c r="M89" i="70"/>
  <c r="Y89" i="70"/>
  <c r="AK89" i="70"/>
  <c r="AW89" i="70"/>
  <c r="R90" i="70"/>
  <c r="AD90" i="70"/>
  <c r="AP90" i="70"/>
  <c r="BB90" i="70"/>
  <c r="S92" i="70"/>
  <c r="AE92" i="70"/>
  <c r="AQ92"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T87" i="70"/>
  <c r="AF87" i="70"/>
  <c r="K88" i="70"/>
  <c r="W88" i="70"/>
  <c r="AI88" i="70"/>
  <c r="O89" i="70"/>
  <c r="AA89" i="70"/>
  <c r="AM89" i="70"/>
  <c r="T90" i="70"/>
  <c r="AF90" i="70"/>
  <c r="U92" i="70"/>
  <c r="AG92" i="70"/>
  <c r="X95" i="70"/>
  <c r="AJ95" i="70"/>
  <c r="W97" i="70"/>
  <c r="AI97" i="70"/>
  <c r="X98" i="70"/>
  <c r="AJ98" i="70"/>
  <c r="AC100" i="70"/>
  <c r="AO100" i="70"/>
  <c r="AF103" i="70"/>
  <c r="AA104" i="70"/>
  <c r="AM104" i="70"/>
  <c r="AI105" i="70"/>
  <c r="AF106" i="70"/>
  <c r="AY85" i="69"/>
  <c r="AM85" i="69"/>
  <c r="AA85" i="69"/>
  <c r="O85" i="69"/>
  <c r="AX85" i="69"/>
  <c r="AL85" i="69"/>
  <c r="Z85" i="69"/>
  <c r="N85" i="69"/>
  <c r="AW85" i="69"/>
  <c r="AK85" i="69"/>
  <c r="Y85" i="69"/>
  <c r="M85" i="69"/>
  <c r="AV85" i="69"/>
  <c r="AJ85" i="69"/>
  <c r="X85" i="69"/>
  <c r="L85" i="69"/>
  <c r="AU85" i="69"/>
  <c r="AI85" i="69"/>
  <c r="W85" i="69"/>
  <c r="K85" i="69"/>
  <c r="AT85" i="69"/>
  <c r="AH85" i="69"/>
  <c r="V85" i="69"/>
  <c r="J85" i="69"/>
  <c r="AS85" i="69"/>
  <c r="AG85" i="69"/>
  <c r="U85" i="69"/>
  <c r="I85" i="69"/>
  <c r="AR85" i="69"/>
  <c r="AF85" i="69"/>
  <c r="T85" i="69"/>
  <c r="H85" i="69"/>
  <c r="AQ85" i="69"/>
  <c r="AE85" i="69"/>
  <c r="S85" i="69"/>
  <c r="G85" i="69"/>
  <c r="BB85" i="69"/>
  <c r="AP85" i="69"/>
  <c r="AD85" i="69"/>
  <c r="R85" i="69"/>
  <c r="BA85" i="69"/>
  <c r="AO85" i="69"/>
  <c r="AC85" i="69"/>
  <c r="Q85" i="69"/>
  <c r="AZ85" i="69"/>
  <c r="AN85" i="69"/>
  <c r="AB85" i="69"/>
  <c r="P85" i="69"/>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R90" i="69"/>
  <c r="AF90" i="69"/>
  <c r="T90" i="69"/>
  <c r="AQ90" i="69"/>
  <c r="AE90" i="69"/>
  <c r="S90" i="69"/>
  <c r="AV91" i="69"/>
  <c r="AJ91" i="69"/>
  <c r="X91" i="69"/>
  <c r="AU91" i="69"/>
  <c r="AI91" i="69"/>
  <c r="W91" i="69"/>
  <c r="AT91" i="69"/>
  <c r="AH91" i="69"/>
  <c r="V91" i="69"/>
  <c r="L83" i="69"/>
  <c r="AS91" i="69"/>
  <c r="AG91" i="69"/>
  <c r="U91" i="69"/>
  <c r="AR91" i="69"/>
  <c r="AF91" i="69"/>
  <c r="T91" i="69"/>
  <c r="AQ91" i="69"/>
  <c r="AE91" i="69"/>
  <c r="S91" i="69"/>
  <c r="BB91" i="69"/>
  <c r="AP91" i="69"/>
  <c r="AD91" i="69"/>
  <c r="R91" i="69"/>
  <c r="BA91" i="69"/>
  <c r="AO91" i="69"/>
  <c r="AC91" i="69"/>
  <c r="Q91" i="69"/>
  <c r="AZ91" i="69"/>
  <c r="AN91" i="69"/>
  <c r="AB91" i="69"/>
  <c r="P91" i="69"/>
  <c r="AY91" i="69"/>
  <c r="AM91" i="69"/>
  <c r="AA91" i="69"/>
  <c r="O91" i="69"/>
  <c r="AX91" i="69"/>
  <c r="AL91" i="69"/>
  <c r="Z91" i="69"/>
  <c r="N91" i="69"/>
  <c r="AW91" i="69"/>
  <c r="AK91" i="69"/>
  <c r="Y91" i="69"/>
  <c r="M9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BA93" i="69"/>
  <c r="AO93" i="69"/>
  <c r="AC93" i="69"/>
  <c r="Q93" i="69"/>
  <c r="AZ93" i="69"/>
  <c r="AN93" i="69"/>
  <c r="AB93" i="69"/>
  <c r="P93"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P84" i="69"/>
  <c r="AB84" i="69"/>
  <c r="AN84" i="69"/>
  <c r="AZ84" i="69"/>
  <c r="Q86" i="69"/>
  <c r="AC86" i="69"/>
  <c r="AO86" i="69"/>
  <c r="BA86" i="69"/>
  <c r="S87" i="69"/>
  <c r="AE87" i="69"/>
  <c r="AQ87" i="69"/>
  <c r="J88" i="69"/>
  <c r="V88" i="69"/>
  <c r="AH88" i="69"/>
  <c r="AT88"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Q84" i="69"/>
  <c r="AC84" i="69"/>
  <c r="AO84" i="69"/>
  <c r="BA84" i="69"/>
  <c r="R86" i="69"/>
  <c r="AD86" i="69"/>
  <c r="AP86" i="69"/>
  <c r="BB86" i="69"/>
  <c r="T87" i="69"/>
  <c r="AF87" i="69"/>
  <c r="AR87" i="69"/>
  <c r="K88" i="69"/>
  <c r="W88" i="69"/>
  <c r="AI88" i="69"/>
  <c r="AU88" i="69"/>
  <c r="O89" i="69"/>
  <c r="AA89" i="69"/>
  <c r="AM89" i="69"/>
  <c r="AY89" i="69"/>
  <c r="U92" i="69"/>
  <c r="AG92" i="69"/>
  <c r="AS92"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F84" i="69"/>
  <c r="R84" i="69"/>
  <c r="AD84" i="69"/>
  <c r="AP84" i="69"/>
  <c r="BB84" i="69"/>
  <c r="S86" i="69"/>
  <c r="AE86" i="69"/>
  <c r="AQ86" i="69"/>
  <c r="I87" i="69"/>
  <c r="U87" i="69"/>
  <c r="AG87" i="69"/>
  <c r="AS87" i="69"/>
  <c r="L88" i="69"/>
  <c r="X88" i="69"/>
  <c r="AJ88" i="69"/>
  <c r="AV88"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G84" i="69"/>
  <c r="S84" i="69"/>
  <c r="AE84" i="69"/>
  <c r="AQ84" i="69"/>
  <c r="H86" i="69"/>
  <c r="T86" i="69"/>
  <c r="AF86" i="69"/>
  <c r="AR86" i="69"/>
  <c r="J87" i="69"/>
  <c r="V87" i="69"/>
  <c r="AH87" i="69"/>
  <c r="AT87" i="69"/>
  <c r="M88" i="69"/>
  <c r="Y88" i="69"/>
  <c r="AK88" i="69"/>
  <c r="AW88"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H84" i="69"/>
  <c r="T84" i="69"/>
  <c r="AF84" i="69"/>
  <c r="AR84" i="69"/>
  <c r="I86" i="69"/>
  <c r="U86" i="69"/>
  <c r="AG86" i="69"/>
  <c r="AS86" i="69"/>
  <c r="K87" i="69"/>
  <c r="W87" i="69"/>
  <c r="AI87" i="69"/>
  <c r="AU87" i="69"/>
  <c r="N88" i="69"/>
  <c r="Z88" i="69"/>
  <c r="AL88" i="69"/>
  <c r="AX88"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I84" i="69"/>
  <c r="U84" i="69"/>
  <c r="AG84" i="69"/>
  <c r="AS84" i="69"/>
  <c r="J86" i="69"/>
  <c r="V86" i="69"/>
  <c r="AH86" i="69"/>
  <c r="AT86" i="69"/>
  <c r="L87" i="69"/>
  <c r="X87" i="69"/>
  <c r="AJ87" i="69"/>
  <c r="AV87" i="69"/>
  <c r="O88" i="69"/>
  <c r="AA88" i="69"/>
  <c r="AM88" i="69"/>
  <c r="AY88"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J84" i="69"/>
  <c r="V84" i="69"/>
  <c r="AH84" i="69"/>
  <c r="AT84" i="69"/>
  <c r="K86" i="69"/>
  <c r="W86" i="69"/>
  <c r="AI86" i="69"/>
  <c r="AU86" i="69"/>
  <c r="M87" i="69"/>
  <c r="Y87" i="69"/>
  <c r="AK87" i="69"/>
  <c r="AW87" i="69"/>
  <c r="P88" i="69"/>
  <c r="AB88" i="69"/>
  <c r="AN88" i="69"/>
  <c r="AZ88"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K84" i="69"/>
  <c r="W84" i="69"/>
  <c r="AI84" i="69"/>
  <c r="AU84" i="69"/>
  <c r="L86" i="69"/>
  <c r="X86" i="69"/>
  <c r="AJ86" i="69"/>
  <c r="AV86" i="69"/>
  <c r="N87" i="69"/>
  <c r="Z87" i="69"/>
  <c r="AL87" i="69"/>
  <c r="AX87" i="69"/>
  <c r="Q88" i="69"/>
  <c r="AC88" i="69"/>
  <c r="AO88" i="69"/>
  <c r="BA88"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L84" i="69"/>
  <c r="X84" i="69"/>
  <c r="AJ84" i="69"/>
  <c r="AV84" i="69"/>
  <c r="M86" i="69"/>
  <c r="Y86" i="69"/>
  <c r="AK86" i="69"/>
  <c r="AW86" i="69"/>
  <c r="O87" i="69"/>
  <c r="AA87" i="69"/>
  <c r="AM87" i="69"/>
  <c r="AY87" i="69"/>
  <c r="R88" i="69"/>
  <c r="AD88" i="69"/>
  <c r="AP88" i="69"/>
  <c r="BB88"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M84" i="69"/>
  <c r="Y84" i="69"/>
  <c r="AK84" i="69"/>
  <c r="AW84" i="69"/>
  <c r="N86" i="69"/>
  <c r="Z86" i="69"/>
  <c r="AL86" i="69"/>
  <c r="AX86" i="69"/>
  <c r="P87" i="69"/>
  <c r="AB87" i="69"/>
  <c r="AN87" i="69"/>
  <c r="AZ87" i="69"/>
  <c r="S88" i="69"/>
  <c r="AE88" i="69"/>
  <c r="AQ88"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N84" i="69"/>
  <c r="Z84" i="69"/>
  <c r="AL84" i="69"/>
  <c r="AX84" i="69"/>
  <c r="O86" i="69"/>
  <c r="AA86" i="69"/>
  <c r="AM86" i="69"/>
  <c r="AY86" i="69"/>
  <c r="Q87" i="69"/>
  <c r="AC87" i="69"/>
  <c r="AO87" i="69"/>
  <c r="BA87" i="69"/>
  <c r="T88" i="69"/>
  <c r="AF88" i="69"/>
  <c r="AR88"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O84" i="69"/>
  <c r="AA84" i="69"/>
  <c r="AM84" i="69"/>
  <c r="P86" i="69"/>
  <c r="AB86" i="69"/>
  <c r="AN86" i="69"/>
  <c r="R87" i="69"/>
  <c r="AD87" i="69"/>
  <c r="AP87" i="69"/>
  <c r="U88" i="69"/>
  <c r="AG88" i="69"/>
  <c r="M89" i="69"/>
  <c r="Y89" i="69"/>
  <c r="AK89" i="69"/>
  <c r="S92" i="69"/>
  <c r="AE92" i="69"/>
  <c r="X94" i="69"/>
  <c r="AJ94" i="69"/>
  <c r="V95" i="69"/>
  <c r="AH95" i="69"/>
  <c r="U96" i="69"/>
  <c r="AG96" i="69"/>
  <c r="U97" i="69"/>
  <c r="AG97" i="69"/>
  <c r="AA100" i="69"/>
  <c r="AM100" i="69"/>
  <c r="X102" i="69"/>
  <c r="AJ102" i="69"/>
  <c r="AD103" i="69"/>
  <c r="AP103" i="69"/>
  <c r="AK104" i="69"/>
  <c r="AG105" i="69"/>
  <c r="AT102" i="68"/>
  <c r="AH102" i="68"/>
  <c r="AS102" i="68"/>
  <c r="AG102" i="68"/>
  <c r="AR102" i="68"/>
  <c r="AF102" i="68"/>
  <c r="AQ102" i="68"/>
  <c r="AE102" i="68"/>
  <c r="BB102" i="68"/>
  <c r="AP102" i="68"/>
  <c r="AD102" i="68"/>
  <c r="BA102" i="68"/>
  <c r="AO102" i="68"/>
  <c r="AC102" i="68"/>
  <c r="AZ102" i="68"/>
  <c r="AN102" i="68"/>
  <c r="AB102" i="68"/>
  <c r="AY102" i="68"/>
  <c r="AM102" i="68"/>
  <c r="AA102" i="68"/>
  <c r="AX102" i="68"/>
  <c r="AL102" i="68"/>
  <c r="Z102" i="68"/>
  <c r="AW102" i="68"/>
  <c r="AK102" i="68"/>
  <c r="Y102" i="68"/>
  <c r="AV102" i="68"/>
  <c r="AJ102" i="68"/>
  <c r="X102" i="68"/>
  <c r="AU102" i="68"/>
  <c r="AI102" i="68"/>
  <c r="AT91" i="68"/>
  <c r="AH91" i="68"/>
  <c r="V91" i="68"/>
  <c r="AS91" i="68"/>
  <c r="AG91" i="68"/>
  <c r="U91" i="68"/>
  <c r="AR91" i="68"/>
  <c r="AF91" i="68"/>
  <c r="T91" i="68"/>
  <c r="AQ91" i="68"/>
  <c r="AE91" i="68"/>
  <c r="S91" i="68"/>
  <c r="BB91" i="68"/>
  <c r="AP91" i="68"/>
  <c r="AD91" i="68"/>
  <c r="R91" i="68"/>
  <c r="BA91" i="68"/>
  <c r="AO91" i="68"/>
  <c r="AC91" i="68"/>
  <c r="Q91" i="68"/>
  <c r="AZ91" i="68"/>
  <c r="AN91" i="68"/>
  <c r="AB91" i="68"/>
  <c r="P91" i="68"/>
  <c r="AY91" i="68"/>
  <c r="AM91" i="68"/>
  <c r="AA91" i="68"/>
  <c r="O91" i="68"/>
  <c r="AX91" i="68"/>
  <c r="AL91" i="68"/>
  <c r="Z91" i="68"/>
  <c r="N91" i="68"/>
  <c r="AW91" i="68"/>
  <c r="AK91" i="68"/>
  <c r="Y91" i="68"/>
  <c r="M91" i="68"/>
  <c r="AV91" i="68"/>
  <c r="AJ91" i="68"/>
  <c r="X91" i="68"/>
  <c r="AU91" i="68"/>
  <c r="AI91" i="68"/>
  <c r="W91" i="68"/>
  <c r="AX86" i="68"/>
  <c r="AL86" i="68"/>
  <c r="Z86" i="68"/>
  <c r="N86" i="68"/>
  <c r="AW86" i="68"/>
  <c r="AK86" i="68"/>
  <c r="Y86" i="68"/>
  <c r="M86" i="68"/>
  <c r="AV86" i="68"/>
  <c r="AJ86" i="68"/>
  <c r="X86" i="68"/>
  <c r="L86" i="68"/>
  <c r="AU86" i="68"/>
  <c r="AI86" i="68"/>
  <c r="W86" i="68"/>
  <c r="K86" i="68"/>
  <c r="AT86" i="68"/>
  <c r="AH86" i="68"/>
  <c r="V86" i="68"/>
  <c r="J86" i="68"/>
  <c r="AS86" i="68"/>
  <c r="AG86" i="68"/>
  <c r="U86" i="68"/>
  <c r="I86" i="68"/>
  <c r="AR86" i="68"/>
  <c r="AF86" i="68"/>
  <c r="T86" i="68"/>
  <c r="H86" i="68"/>
  <c r="AQ86" i="68"/>
  <c r="AE86" i="68"/>
  <c r="S86" i="68"/>
  <c r="BB86" i="68"/>
  <c r="AP86" i="68"/>
  <c r="AD86" i="68"/>
  <c r="R86" i="68"/>
  <c r="BA86" i="68"/>
  <c r="AO86" i="68"/>
  <c r="AC86" i="68"/>
  <c r="Q86" i="68"/>
  <c r="AZ86" i="68"/>
  <c r="AN86" i="68"/>
  <c r="AB86" i="68"/>
  <c r="P86" i="68"/>
  <c r="AY86" i="68"/>
  <c r="AM86" i="68"/>
  <c r="AA86" i="68"/>
  <c r="O86" i="68"/>
  <c r="AQ105" i="68"/>
  <c r="AE105" i="68"/>
  <c r="BB105" i="68"/>
  <c r="AP105" i="68"/>
  <c r="AD105" i="68"/>
  <c r="Z83" i="68"/>
  <c r="BA105" i="68"/>
  <c r="AO105" i="68"/>
  <c r="AC105" i="68"/>
  <c r="AZ105" i="68"/>
  <c r="AN105" i="68"/>
  <c r="AB105" i="68"/>
  <c r="AY105" i="68"/>
  <c r="AM105" i="68"/>
  <c r="AA105" i="68"/>
  <c r="AX105" i="68"/>
  <c r="AL105" i="68"/>
  <c r="AW105" i="68"/>
  <c r="AK105" i="68"/>
  <c r="AV105" i="68"/>
  <c r="AJ105" i="68"/>
  <c r="AU105" i="68"/>
  <c r="AI105" i="68"/>
  <c r="AT105" i="68"/>
  <c r="AH105" i="68"/>
  <c r="AS105" i="68"/>
  <c r="AG105" i="68"/>
  <c r="AR105" i="68"/>
  <c r="AF105" i="68"/>
  <c r="AT94" i="68"/>
  <c r="AH94" i="68"/>
  <c r="V94" i="68"/>
  <c r="AS94" i="68"/>
  <c r="AG94" i="68"/>
  <c r="U94" i="68"/>
  <c r="AR94" i="68"/>
  <c r="AF94" i="68"/>
  <c r="T94" i="68"/>
  <c r="AQ94" i="68"/>
  <c r="AE94" i="68"/>
  <c r="S94" i="68"/>
  <c r="BB94" i="68"/>
  <c r="AP94" i="68"/>
  <c r="AD94" i="68"/>
  <c r="R94" i="68"/>
  <c r="BA94" i="68"/>
  <c r="AO94" i="68"/>
  <c r="AC94" i="68"/>
  <c r="Q94" i="68"/>
  <c r="AZ94" i="68"/>
  <c r="AN94" i="68"/>
  <c r="AB94" i="68"/>
  <c r="P94" i="68"/>
  <c r="AY94" i="68"/>
  <c r="AM94" i="68"/>
  <c r="AA94" i="68"/>
  <c r="AX94" i="68"/>
  <c r="AL94" i="68"/>
  <c r="Z94" i="68"/>
  <c r="AW94" i="68"/>
  <c r="AK94" i="68"/>
  <c r="Y94" i="68"/>
  <c r="AV94" i="68"/>
  <c r="AJ94" i="68"/>
  <c r="X94" i="68"/>
  <c r="AU94" i="68"/>
  <c r="AI94" i="68"/>
  <c r="W94" i="68"/>
  <c r="AR95" i="68"/>
  <c r="AF95" i="68"/>
  <c r="T95" i="68"/>
  <c r="AQ95" i="68"/>
  <c r="AE95" i="68"/>
  <c r="S95" i="68"/>
  <c r="BB95" i="68"/>
  <c r="AP95" i="68"/>
  <c r="AD95" i="68"/>
  <c r="R95" i="68"/>
  <c r="BA95" i="68"/>
  <c r="AO95" i="68"/>
  <c r="AC95" i="68"/>
  <c r="Q95" i="68"/>
  <c r="AZ95" i="68"/>
  <c r="AN95" i="68"/>
  <c r="AB95" i="68"/>
  <c r="AY95" i="68"/>
  <c r="AM95" i="68"/>
  <c r="AA95" i="68"/>
  <c r="P83" i="68"/>
  <c r="AX95" i="68"/>
  <c r="AL95" i="68"/>
  <c r="Z95" i="68"/>
  <c r="AW95" i="68"/>
  <c r="AK95" i="68"/>
  <c r="Y95" i="68"/>
  <c r="AV95" i="68"/>
  <c r="AJ95" i="68"/>
  <c r="X95" i="68"/>
  <c r="AU95" i="68"/>
  <c r="AI95" i="68"/>
  <c r="W95" i="68"/>
  <c r="AT95" i="68"/>
  <c r="AH95" i="68"/>
  <c r="V95" i="68"/>
  <c r="AS95" i="68"/>
  <c r="AG95" i="68"/>
  <c r="U95" i="68"/>
  <c r="AQ97" i="68"/>
  <c r="AE97" i="68"/>
  <c r="S97" i="68"/>
  <c r="BB97" i="68"/>
  <c r="AP97" i="68"/>
  <c r="AD97" i="68"/>
  <c r="BA97" i="68"/>
  <c r="AO97" i="68"/>
  <c r="AC97" i="68"/>
  <c r="AZ97" i="68"/>
  <c r="AN97" i="68"/>
  <c r="AB97" i="68"/>
  <c r="AY97" i="68"/>
  <c r="AM97" i="68"/>
  <c r="AA97" i="68"/>
  <c r="R83" i="68"/>
  <c r="AX97" i="68"/>
  <c r="AL97" i="68"/>
  <c r="Z97" i="68"/>
  <c r="AW97" i="68"/>
  <c r="AK97" i="68"/>
  <c r="Y97" i="68"/>
  <c r="AV97" i="68"/>
  <c r="AJ97" i="68"/>
  <c r="X97" i="68"/>
  <c r="AU97" i="68"/>
  <c r="AI97" i="68"/>
  <c r="W97" i="68"/>
  <c r="AT97" i="68"/>
  <c r="AH97" i="68"/>
  <c r="V97" i="68"/>
  <c r="AS97" i="68"/>
  <c r="AG97" i="68"/>
  <c r="U97" i="68"/>
  <c r="AR97" i="68"/>
  <c r="AF97" i="68"/>
  <c r="T97" i="68"/>
  <c r="X83" i="68"/>
  <c r="N84" i="68"/>
  <c r="Z84" i="68"/>
  <c r="AL84" i="68"/>
  <c r="AX84" i="68"/>
  <c r="N85" i="68"/>
  <c r="Z85" i="68"/>
  <c r="AL85" i="68"/>
  <c r="AX85" i="68"/>
  <c r="Q87" i="68"/>
  <c r="AC87" i="68"/>
  <c r="AO87" i="68"/>
  <c r="BA87" i="68"/>
  <c r="T88" i="68"/>
  <c r="AF88" i="68"/>
  <c r="AR88" i="68"/>
  <c r="L89" i="68"/>
  <c r="X89" i="68"/>
  <c r="AJ89" i="68"/>
  <c r="AV89" i="68"/>
  <c r="Q90" i="68"/>
  <c r="AC90" i="68"/>
  <c r="AO90" i="68"/>
  <c r="BA90" i="68"/>
  <c r="R92" i="68"/>
  <c r="AD92" i="68"/>
  <c r="AP92" i="68"/>
  <c r="BB92" i="68"/>
  <c r="Z93" i="68"/>
  <c r="AL93" i="68"/>
  <c r="AX93" i="68"/>
  <c r="T96" i="68"/>
  <c r="AF96" i="68"/>
  <c r="AR96" i="68"/>
  <c r="U98" i="68"/>
  <c r="AG98" i="68"/>
  <c r="AS98" i="68"/>
  <c r="W99" i="68"/>
  <c r="AI99" i="68"/>
  <c r="AU99" i="68"/>
  <c r="Z100" i="68"/>
  <c r="AL100" i="68"/>
  <c r="AX100" i="68"/>
  <c r="AD101" i="68"/>
  <c r="AP101" i="68"/>
  <c r="BB101" i="68"/>
  <c r="AC103" i="68"/>
  <c r="AO103" i="68"/>
  <c r="BA103" i="68"/>
  <c r="AJ104" i="68"/>
  <c r="AV104" i="68"/>
  <c r="AC106" i="68"/>
  <c r="AO106" i="68"/>
  <c r="BA106" i="68"/>
  <c r="O84" i="68"/>
  <c r="AA84" i="68"/>
  <c r="AM84" i="68"/>
  <c r="AY84" i="68"/>
  <c r="O85" i="68"/>
  <c r="AA85" i="68"/>
  <c r="AM85" i="68"/>
  <c r="AY85" i="68"/>
  <c r="R87" i="68"/>
  <c r="AD87" i="68"/>
  <c r="AP87" i="68"/>
  <c r="BB87" i="68"/>
  <c r="U88" i="68"/>
  <c r="AG88" i="68"/>
  <c r="AS88" i="68"/>
  <c r="M89" i="68"/>
  <c r="Y89" i="68"/>
  <c r="AK89" i="68"/>
  <c r="AW89" i="68"/>
  <c r="R90" i="68"/>
  <c r="AD90" i="68"/>
  <c r="AP90" i="68"/>
  <c r="BB90" i="68"/>
  <c r="S92" i="68"/>
  <c r="AE92" i="68"/>
  <c r="AQ92" i="68"/>
  <c r="O93" i="68"/>
  <c r="AA93" i="68"/>
  <c r="AM93" i="68"/>
  <c r="AY93" i="68"/>
  <c r="U96" i="68"/>
  <c r="AG96" i="68"/>
  <c r="AS96" i="68"/>
  <c r="V98" i="68"/>
  <c r="AH98" i="68"/>
  <c r="AT98" i="68"/>
  <c r="X99" i="68"/>
  <c r="AJ99" i="68"/>
  <c r="AV99" i="68"/>
  <c r="AA100" i="68"/>
  <c r="AM100" i="68"/>
  <c r="AY100" i="68"/>
  <c r="AE101" i="68"/>
  <c r="AQ101" i="68"/>
  <c r="AD103" i="68"/>
  <c r="AP103" i="68"/>
  <c r="BB103" i="68"/>
  <c r="AK104" i="68"/>
  <c r="AW104" i="68"/>
  <c r="AD106" i="68"/>
  <c r="AP106" i="68"/>
  <c r="BB106" i="68"/>
  <c r="E83" i="68"/>
  <c r="P84" i="68"/>
  <c r="AB84" i="68"/>
  <c r="AN84" i="68"/>
  <c r="AZ84" i="68"/>
  <c r="P85" i="68"/>
  <c r="AB85" i="68"/>
  <c r="AN85" i="68"/>
  <c r="AZ85" i="68"/>
  <c r="S87" i="68"/>
  <c r="AE87" i="68"/>
  <c r="AQ87" i="68"/>
  <c r="J88" i="68"/>
  <c r="V88" i="68"/>
  <c r="AH88" i="68"/>
  <c r="AT88" i="68"/>
  <c r="N89" i="68"/>
  <c r="Z89" i="68"/>
  <c r="AL89" i="68"/>
  <c r="AX89" i="68"/>
  <c r="S90" i="68"/>
  <c r="AE90" i="68"/>
  <c r="AQ90" i="68"/>
  <c r="T92" i="68"/>
  <c r="AF92" i="68"/>
  <c r="AR92" i="68"/>
  <c r="P93" i="68"/>
  <c r="AB93" i="68"/>
  <c r="AN93" i="68"/>
  <c r="AZ93" i="68"/>
  <c r="V96" i="68"/>
  <c r="AH96" i="68"/>
  <c r="AT96" i="68"/>
  <c r="W98" i="68"/>
  <c r="AI98" i="68"/>
  <c r="AU98" i="68"/>
  <c r="Y99" i="68"/>
  <c r="AK99" i="68"/>
  <c r="AW99" i="68"/>
  <c r="AB100" i="68"/>
  <c r="AN100" i="68"/>
  <c r="AZ100" i="68"/>
  <c r="AF101" i="68"/>
  <c r="AR101" i="68"/>
  <c r="AE103" i="68"/>
  <c r="AQ103" i="68"/>
  <c r="Z104" i="68"/>
  <c r="AL104" i="68"/>
  <c r="AX104" i="68"/>
  <c r="AE106" i="68"/>
  <c r="AQ106" i="68"/>
  <c r="H83" i="68"/>
  <c r="Q84" i="68"/>
  <c r="AC84" i="68"/>
  <c r="AO84" i="68"/>
  <c r="BA84" i="68"/>
  <c r="Q85" i="68"/>
  <c r="AC85" i="68"/>
  <c r="AO85" i="68"/>
  <c r="BA85" i="68"/>
  <c r="T87" i="68"/>
  <c r="AF87" i="68"/>
  <c r="AR87" i="68"/>
  <c r="K88" i="68"/>
  <c r="W88" i="68"/>
  <c r="AI88" i="68"/>
  <c r="AU88" i="68"/>
  <c r="O89" i="68"/>
  <c r="AA89" i="68"/>
  <c r="AM89" i="68"/>
  <c r="AY89" i="68"/>
  <c r="T90" i="68"/>
  <c r="AF90" i="68"/>
  <c r="AR90" i="68"/>
  <c r="U92" i="68"/>
  <c r="AG92" i="68"/>
  <c r="AS92" i="68"/>
  <c r="Q93" i="68"/>
  <c r="AC93" i="68"/>
  <c r="AO93" i="68"/>
  <c r="BA93" i="68"/>
  <c r="W96" i="68"/>
  <c r="AI96" i="68"/>
  <c r="AU96" i="68"/>
  <c r="X98" i="68"/>
  <c r="AJ98" i="68"/>
  <c r="AV98" i="68"/>
  <c r="Z99" i="68"/>
  <c r="AL99" i="68"/>
  <c r="AX99" i="68"/>
  <c r="AC100" i="68"/>
  <c r="AO100" i="68"/>
  <c r="BA100" i="68"/>
  <c r="AG101" i="68"/>
  <c r="AS101" i="68"/>
  <c r="AF103" i="68"/>
  <c r="AR103" i="68"/>
  <c r="AA104" i="68"/>
  <c r="AM104" i="68"/>
  <c r="AY104" i="68"/>
  <c r="AF106" i="68"/>
  <c r="AR106" i="68"/>
  <c r="F84" i="68"/>
  <c r="R84" i="68"/>
  <c r="AD84" i="68"/>
  <c r="AP84" i="68"/>
  <c r="BB84" i="68"/>
  <c r="R85" i="68"/>
  <c r="AD85" i="68"/>
  <c r="AP85" i="68"/>
  <c r="BB85" i="68"/>
  <c r="I87" i="68"/>
  <c r="U87" i="68"/>
  <c r="AG87" i="68"/>
  <c r="AS87" i="68"/>
  <c r="L88" i="68"/>
  <c r="X88" i="68"/>
  <c r="AJ88" i="68"/>
  <c r="AV88" i="68"/>
  <c r="P89" i="68"/>
  <c r="AB89" i="68"/>
  <c r="AN89" i="68"/>
  <c r="AZ89" i="68"/>
  <c r="U90" i="68"/>
  <c r="AG90" i="68"/>
  <c r="AS90" i="68"/>
  <c r="V92" i="68"/>
  <c r="AH92" i="68"/>
  <c r="AT92" i="68"/>
  <c r="R93" i="68"/>
  <c r="AD93" i="68"/>
  <c r="AP93" i="68"/>
  <c r="BB93" i="68"/>
  <c r="X96" i="68"/>
  <c r="AJ96" i="68"/>
  <c r="AV96" i="68"/>
  <c r="Y98" i="68"/>
  <c r="AK98" i="68"/>
  <c r="AW98" i="68"/>
  <c r="AA99" i="68"/>
  <c r="AM99" i="68"/>
  <c r="AY99" i="68"/>
  <c r="AD100" i="68"/>
  <c r="AP100" i="68"/>
  <c r="BB100" i="68"/>
  <c r="AH101" i="68"/>
  <c r="AT101" i="68"/>
  <c r="AG103" i="68"/>
  <c r="AS103" i="68"/>
  <c r="AB104" i="68"/>
  <c r="AN104" i="68"/>
  <c r="AZ104" i="68"/>
  <c r="AG106" i="68"/>
  <c r="AS106" i="68"/>
  <c r="G84" i="68"/>
  <c r="S84" i="68"/>
  <c r="AE84" i="68"/>
  <c r="AQ84" i="68"/>
  <c r="G85" i="68"/>
  <c r="AE85" i="68"/>
  <c r="AQ85" i="68"/>
  <c r="J87" i="68"/>
  <c r="V87" i="68"/>
  <c r="AH87" i="68"/>
  <c r="AT87" i="68"/>
  <c r="M88" i="68"/>
  <c r="Y88" i="68"/>
  <c r="AK88" i="68"/>
  <c r="AW88" i="68"/>
  <c r="Q89" i="68"/>
  <c r="AC89" i="68"/>
  <c r="AO89" i="68"/>
  <c r="BA89" i="68"/>
  <c r="V90" i="68"/>
  <c r="AH90" i="68"/>
  <c r="AT90" i="68"/>
  <c r="W92" i="68"/>
  <c r="AI92" i="68"/>
  <c r="AU92" i="68"/>
  <c r="S93" i="68"/>
  <c r="AE93" i="68"/>
  <c r="AQ93" i="68"/>
  <c r="Y96" i="68"/>
  <c r="AK96" i="68"/>
  <c r="AW96" i="68"/>
  <c r="Z98" i="68"/>
  <c r="AL98" i="68"/>
  <c r="AX98" i="68"/>
  <c r="AB99" i="68"/>
  <c r="AN99" i="68"/>
  <c r="AZ99" i="68"/>
  <c r="AE100" i="68"/>
  <c r="AQ100" i="68"/>
  <c r="W101" i="68"/>
  <c r="AI101" i="68"/>
  <c r="AU101" i="68"/>
  <c r="AH103" i="68"/>
  <c r="AT103" i="68"/>
  <c r="AC104" i="68"/>
  <c r="AO104" i="68"/>
  <c r="BA104" i="68"/>
  <c r="AH106" i="68"/>
  <c r="AT106" i="68"/>
  <c r="S85" i="68"/>
  <c r="H84" i="68"/>
  <c r="T84" i="68"/>
  <c r="AF84" i="68"/>
  <c r="AR84" i="68"/>
  <c r="H85" i="68"/>
  <c r="T85" i="68"/>
  <c r="AF85" i="68"/>
  <c r="AR85" i="68"/>
  <c r="K87" i="68"/>
  <c r="W87" i="68"/>
  <c r="AI87" i="68"/>
  <c r="AU87" i="68"/>
  <c r="N88" i="68"/>
  <c r="Z88" i="68"/>
  <c r="AL88" i="68"/>
  <c r="AX88" i="68"/>
  <c r="R89" i="68"/>
  <c r="AD89" i="68"/>
  <c r="AP89" i="68"/>
  <c r="BB89" i="68"/>
  <c r="W90" i="68"/>
  <c r="AI90" i="68"/>
  <c r="AU90" i="68"/>
  <c r="X92" i="68"/>
  <c r="AJ92" i="68"/>
  <c r="AV92" i="68"/>
  <c r="T93" i="68"/>
  <c r="AF93" i="68"/>
  <c r="AR93" i="68"/>
  <c r="Z96" i="68"/>
  <c r="AL96" i="68"/>
  <c r="AX96" i="68"/>
  <c r="AA98" i="68"/>
  <c r="AM98" i="68"/>
  <c r="AY98" i="68"/>
  <c r="AC99" i="68"/>
  <c r="AO99" i="68"/>
  <c r="BA99" i="68"/>
  <c r="AF100" i="68"/>
  <c r="AR100" i="68"/>
  <c r="X101" i="68"/>
  <c r="AJ101" i="68"/>
  <c r="AV101" i="68"/>
  <c r="AI103" i="68"/>
  <c r="AU103" i="68"/>
  <c r="AD104" i="68"/>
  <c r="AP104" i="68"/>
  <c r="BB104" i="68"/>
  <c r="AI106" i="68"/>
  <c r="AU106" i="68"/>
  <c r="I84" i="68"/>
  <c r="U84" i="68"/>
  <c r="AG84" i="68"/>
  <c r="AS84" i="68"/>
  <c r="I85" i="68"/>
  <c r="U85" i="68"/>
  <c r="AG85" i="68"/>
  <c r="AS85" i="68"/>
  <c r="L87" i="68"/>
  <c r="X87" i="68"/>
  <c r="AJ87" i="68"/>
  <c r="AV87" i="68"/>
  <c r="O88" i="68"/>
  <c r="AA88" i="68"/>
  <c r="AM88" i="68"/>
  <c r="AY88" i="68"/>
  <c r="S89" i="68"/>
  <c r="AE89" i="68"/>
  <c r="AQ89" i="68"/>
  <c r="L90" i="68"/>
  <c r="X90" i="68"/>
  <c r="AJ90" i="68"/>
  <c r="AV90" i="68"/>
  <c r="Y92" i="68"/>
  <c r="AK92" i="68"/>
  <c r="AW92" i="68"/>
  <c r="U93" i="68"/>
  <c r="AG93" i="68"/>
  <c r="AS93" i="68"/>
  <c r="AA96" i="68"/>
  <c r="AM96" i="68"/>
  <c r="AY96" i="68"/>
  <c r="AB98" i="68"/>
  <c r="AN98" i="68"/>
  <c r="AZ98" i="68"/>
  <c r="AD99" i="68"/>
  <c r="AP99" i="68"/>
  <c r="BB99" i="68"/>
  <c r="AG100" i="68"/>
  <c r="AS100" i="68"/>
  <c r="Y101" i="68"/>
  <c r="AK101" i="68"/>
  <c r="AW101" i="68"/>
  <c r="AJ103" i="68"/>
  <c r="AV103" i="68"/>
  <c r="AE104" i="68"/>
  <c r="AQ104" i="68"/>
  <c r="AJ106" i="68"/>
  <c r="AV106" i="68"/>
  <c r="U83" i="68"/>
  <c r="J84" i="68"/>
  <c r="V84" i="68"/>
  <c r="AH84" i="68"/>
  <c r="AT84" i="68"/>
  <c r="J85" i="68"/>
  <c r="V85" i="68"/>
  <c r="AH85" i="68"/>
  <c r="AT85" i="68"/>
  <c r="M87" i="68"/>
  <c r="Y87" i="68"/>
  <c r="AK87" i="68"/>
  <c r="AW87" i="68"/>
  <c r="P88" i="68"/>
  <c r="AB88" i="68"/>
  <c r="AN88" i="68"/>
  <c r="AZ88" i="68"/>
  <c r="T89" i="68"/>
  <c r="AF89" i="68"/>
  <c r="AR89" i="68"/>
  <c r="M90" i="68"/>
  <c r="Y90" i="68"/>
  <c r="AK90" i="68"/>
  <c r="AW90" i="68"/>
  <c r="N92" i="68"/>
  <c r="Z92" i="68"/>
  <c r="AL92" i="68"/>
  <c r="AX92" i="68"/>
  <c r="V93" i="68"/>
  <c r="AH93" i="68"/>
  <c r="AT93" i="68"/>
  <c r="AB96" i="68"/>
  <c r="AN96" i="68"/>
  <c r="AZ96" i="68"/>
  <c r="AC98" i="68"/>
  <c r="AO98" i="68"/>
  <c r="BA98" i="68"/>
  <c r="AE99" i="68"/>
  <c r="AQ99" i="68"/>
  <c r="V100" i="68"/>
  <c r="AH100" i="68"/>
  <c r="AT100" i="68"/>
  <c r="Z101" i="68"/>
  <c r="AL101" i="68"/>
  <c r="AX101" i="68"/>
  <c r="Y103" i="68"/>
  <c r="AK103" i="68"/>
  <c r="AW103" i="68"/>
  <c r="AF104" i="68"/>
  <c r="AR104" i="68"/>
  <c r="AK106" i="68"/>
  <c r="AW106" i="68"/>
  <c r="K84" i="68"/>
  <c r="W84" i="68"/>
  <c r="AI84" i="68"/>
  <c r="AU84" i="68"/>
  <c r="K85" i="68"/>
  <c r="W85" i="68"/>
  <c r="AI85" i="68"/>
  <c r="AU85" i="68"/>
  <c r="N87" i="68"/>
  <c r="Z87" i="68"/>
  <c r="AL87" i="68"/>
  <c r="AX87" i="68"/>
  <c r="Q88" i="68"/>
  <c r="AC88" i="68"/>
  <c r="AO88" i="68"/>
  <c r="BA88" i="68"/>
  <c r="U89" i="68"/>
  <c r="AG89" i="68"/>
  <c r="AS89" i="68"/>
  <c r="N90" i="68"/>
  <c r="Z90" i="68"/>
  <c r="AL90" i="68"/>
  <c r="AX90" i="68"/>
  <c r="O92" i="68"/>
  <c r="AA92" i="68"/>
  <c r="AM92" i="68"/>
  <c r="AY92" i="68"/>
  <c r="W93" i="68"/>
  <c r="AI93" i="68"/>
  <c r="AU93" i="68"/>
  <c r="AC96" i="68"/>
  <c r="AO96" i="68"/>
  <c r="BA96" i="68"/>
  <c r="AD98" i="68"/>
  <c r="AP98" i="68"/>
  <c r="BB98" i="68"/>
  <c r="AF99" i="68"/>
  <c r="AR99" i="68"/>
  <c r="W100" i="68"/>
  <c r="AI100" i="68"/>
  <c r="AU100" i="68"/>
  <c r="AA101" i="68"/>
  <c r="AM101" i="68"/>
  <c r="AY101" i="68"/>
  <c r="Z103" i="68"/>
  <c r="AL103" i="68"/>
  <c r="AX103" i="68"/>
  <c r="AG104" i="68"/>
  <c r="AS104" i="68"/>
  <c r="AL106" i="68"/>
  <c r="AX106" i="68"/>
  <c r="L84" i="68"/>
  <c r="X84" i="68"/>
  <c r="AJ84" i="68"/>
  <c r="AV84" i="68"/>
  <c r="L85" i="68"/>
  <c r="X85" i="68"/>
  <c r="AJ85" i="68"/>
  <c r="AV85" i="68"/>
  <c r="O87" i="68"/>
  <c r="AA87" i="68"/>
  <c r="AM87" i="68"/>
  <c r="AY87" i="68"/>
  <c r="R88" i="68"/>
  <c r="AD88" i="68"/>
  <c r="AP88" i="68"/>
  <c r="BB88" i="68"/>
  <c r="V89" i="68"/>
  <c r="AH89" i="68"/>
  <c r="AT89" i="68"/>
  <c r="O90" i="68"/>
  <c r="AA90" i="68"/>
  <c r="AM90" i="68"/>
  <c r="AY90" i="68"/>
  <c r="P92" i="68"/>
  <c r="AB92" i="68"/>
  <c r="AN92" i="68"/>
  <c r="AZ92" i="68"/>
  <c r="X93" i="68"/>
  <c r="AJ93" i="68"/>
  <c r="AV93" i="68"/>
  <c r="R96" i="68"/>
  <c r="AD96" i="68"/>
  <c r="AP96" i="68"/>
  <c r="BB96" i="68"/>
  <c r="AE98" i="68"/>
  <c r="AQ98" i="68"/>
  <c r="U99" i="68"/>
  <c r="AG99" i="68"/>
  <c r="AS99" i="68"/>
  <c r="X100" i="68"/>
  <c r="AJ100" i="68"/>
  <c r="AV100" i="68"/>
  <c r="AB101" i="68"/>
  <c r="AN101" i="68"/>
  <c r="AZ101" i="68"/>
  <c r="AA103" i="68"/>
  <c r="AM103" i="68"/>
  <c r="AY103" i="68"/>
  <c r="AH104" i="68"/>
  <c r="AT104" i="68"/>
  <c r="AM106" i="68"/>
  <c r="AY106" i="68"/>
  <c r="M84" i="68"/>
  <c r="Y84" i="68"/>
  <c r="AK84" i="68"/>
  <c r="M85" i="68"/>
  <c r="Y85" i="68"/>
  <c r="AK85" i="68"/>
  <c r="P87" i="68"/>
  <c r="AB87" i="68"/>
  <c r="AN87" i="68"/>
  <c r="S88" i="68"/>
  <c r="AE88" i="68"/>
  <c r="K89" i="68"/>
  <c r="W89" i="68"/>
  <c r="AI89" i="68"/>
  <c r="P90" i="68"/>
  <c r="AB90" i="68"/>
  <c r="AN90" i="68"/>
  <c r="Q92" i="68"/>
  <c r="AC92" i="68"/>
  <c r="AO92" i="68"/>
  <c r="Y93" i="68"/>
  <c r="AK93" i="68"/>
  <c r="S96" i="68"/>
  <c r="AE96" i="68"/>
  <c r="T98" i="68"/>
  <c r="AF98" i="68"/>
  <c r="V99" i="68"/>
  <c r="AH99" i="68"/>
  <c r="Y100" i="68"/>
  <c r="AK100" i="68"/>
  <c r="AC101" i="68"/>
  <c r="AO101" i="68"/>
  <c r="AB103" i="68"/>
  <c r="AN103" i="68"/>
  <c r="AI104" i="68"/>
  <c r="AB106" i="68"/>
  <c r="AN106" i="68"/>
  <c r="AT86" i="67"/>
  <c r="AX103" i="67"/>
  <c r="AL103" i="67"/>
  <c r="Z103" i="67"/>
  <c r="AV103" i="67"/>
  <c r="AW103" i="67"/>
  <c r="AK103" i="67"/>
  <c r="Y103" i="67"/>
  <c r="AJ103" i="67"/>
  <c r="AU103" i="67"/>
  <c r="AI103" i="67"/>
  <c r="AT103" i="67"/>
  <c r="AH103" i="67"/>
  <c r="AS103" i="67"/>
  <c r="AG103" i="67"/>
  <c r="AD103" i="67"/>
  <c r="AR103" i="67"/>
  <c r="AF103" i="67"/>
  <c r="BB103" i="67"/>
  <c r="AP103" i="67"/>
  <c r="AQ103" i="67"/>
  <c r="AE103" i="67"/>
  <c r="BA103" i="67"/>
  <c r="AO103" i="67"/>
  <c r="AC103" i="67"/>
  <c r="AZ103" i="67"/>
  <c r="AN103" i="67"/>
  <c r="AB103" i="67"/>
  <c r="AY103" i="67"/>
  <c r="AM103" i="67"/>
  <c r="AA103" i="67"/>
  <c r="AR94" i="67"/>
  <c r="AF94" i="67"/>
  <c r="T94" i="67"/>
  <c r="AQ94" i="67"/>
  <c r="AE94" i="67"/>
  <c r="S94" i="67"/>
  <c r="BA94" i="67"/>
  <c r="AO94" i="67"/>
  <c r="AC94" i="67"/>
  <c r="Q94" i="67"/>
  <c r="AZ94" i="67"/>
  <c r="AN94" i="67"/>
  <c r="AB94" i="67"/>
  <c r="P94" i="67"/>
  <c r="AY94" i="67"/>
  <c r="AM94" i="67"/>
  <c r="AA94" i="67"/>
  <c r="AV94" i="67"/>
  <c r="AX94" i="67"/>
  <c r="AL94" i="67"/>
  <c r="Z94" i="67"/>
  <c r="AJ94" i="67"/>
  <c r="AW94" i="67"/>
  <c r="AK94" i="67"/>
  <c r="Y94" i="67"/>
  <c r="X94" i="67"/>
  <c r="AU94" i="67"/>
  <c r="AI94" i="67"/>
  <c r="W94" i="67"/>
  <c r="AT94" i="67"/>
  <c r="AH94" i="67"/>
  <c r="V94" i="67"/>
  <c r="AS94" i="67"/>
  <c r="AG94" i="67"/>
  <c r="U94" i="67"/>
  <c r="O88" i="67"/>
  <c r="AK92" i="67"/>
  <c r="BB94" i="67"/>
  <c r="BB95" i="67"/>
  <c r="AP95" i="67"/>
  <c r="AD95" i="67"/>
  <c r="R95" i="67"/>
  <c r="BA95" i="67"/>
  <c r="AO95" i="67"/>
  <c r="AC95" i="67"/>
  <c r="Q95" i="67"/>
  <c r="AY95" i="67"/>
  <c r="AM95" i="67"/>
  <c r="AA95" i="67"/>
  <c r="AH95" i="67"/>
  <c r="AX95" i="67"/>
  <c r="AL95" i="67"/>
  <c r="Z95" i="67"/>
  <c r="AW95" i="67"/>
  <c r="AK95" i="67"/>
  <c r="Y95" i="67"/>
  <c r="AT95" i="67"/>
  <c r="AV95" i="67"/>
  <c r="AJ95" i="67"/>
  <c r="X95" i="67"/>
  <c r="V95" i="67"/>
  <c r="AU95" i="67"/>
  <c r="AI95" i="67"/>
  <c r="W95" i="67"/>
  <c r="AS95" i="67"/>
  <c r="AG95" i="67"/>
  <c r="U95" i="67"/>
  <c r="AR95" i="67"/>
  <c r="AF95" i="67"/>
  <c r="T95" i="67"/>
  <c r="AQ95" i="67"/>
  <c r="AE95" i="67"/>
  <c r="S95" i="67"/>
  <c r="U88" i="67"/>
  <c r="AB95" i="67"/>
  <c r="J86" i="67"/>
  <c r="AA88" i="67"/>
  <c r="AG88" i="67"/>
  <c r="AZ95" i="67"/>
  <c r="AV86" i="67"/>
  <c r="AJ86" i="67"/>
  <c r="X86" i="67"/>
  <c r="L86" i="67"/>
  <c r="AU86" i="67"/>
  <c r="AI86" i="67"/>
  <c r="W86" i="67"/>
  <c r="K86" i="67"/>
  <c r="AS86" i="67"/>
  <c r="AG86" i="67"/>
  <c r="U86" i="67"/>
  <c r="I86" i="67"/>
  <c r="AR86" i="67"/>
  <c r="AF86" i="67"/>
  <c r="T86" i="67"/>
  <c r="H86" i="67"/>
  <c r="AQ86" i="67"/>
  <c r="AE86" i="67"/>
  <c r="S86" i="67"/>
  <c r="BB86" i="67"/>
  <c r="AP86" i="67"/>
  <c r="AD86" i="67"/>
  <c r="R86" i="67"/>
  <c r="BA86" i="67"/>
  <c r="AO86" i="67"/>
  <c r="AC86" i="67"/>
  <c r="Q86" i="67"/>
  <c r="AY86" i="67"/>
  <c r="AM86" i="67"/>
  <c r="AA86" i="67"/>
  <c r="O86" i="67"/>
  <c r="AX86" i="67"/>
  <c r="AL86" i="67"/>
  <c r="Z86" i="67"/>
  <c r="N86" i="67"/>
  <c r="Y86" i="67"/>
  <c r="AW86" i="67"/>
  <c r="AK86" i="67"/>
  <c r="M86" i="67"/>
  <c r="BB98" i="67"/>
  <c r="AP98" i="67"/>
  <c r="AD98" i="67"/>
  <c r="AN98" i="67"/>
  <c r="BA98" i="67"/>
  <c r="AO98" i="67"/>
  <c r="AC98" i="67"/>
  <c r="AZ98" i="67"/>
  <c r="AB98" i="67"/>
  <c r="AY98" i="67"/>
  <c r="AM98" i="67"/>
  <c r="AA98" i="67"/>
  <c r="V98" i="67"/>
  <c r="AX98" i="67"/>
  <c r="AL98" i="67"/>
  <c r="Z98" i="67"/>
  <c r="AT98" i="67"/>
  <c r="AW98" i="67"/>
  <c r="AK98" i="67"/>
  <c r="Y98" i="67"/>
  <c r="AV98" i="67"/>
  <c r="AJ98" i="67"/>
  <c r="X98" i="67"/>
  <c r="AH98" i="67"/>
  <c r="AU98" i="67"/>
  <c r="AI98" i="67"/>
  <c r="W98" i="67"/>
  <c r="AS98" i="67"/>
  <c r="AG98" i="67"/>
  <c r="U98" i="67"/>
  <c r="AR98" i="67"/>
  <c r="AF98" i="67"/>
  <c r="T98" i="67"/>
  <c r="AQ98" i="67"/>
  <c r="AE98" i="67"/>
  <c r="V86" i="67"/>
  <c r="AM88" i="67"/>
  <c r="AR99" i="67"/>
  <c r="AF99" i="67"/>
  <c r="BB99" i="67"/>
  <c r="AD99" i="67"/>
  <c r="AQ99" i="67"/>
  <c r="AE99" i="67"/>
  <c r="AP99" i="67"/>
  <c r="BA99" i="67"/>
  <c r="AO99" i="67"/>
  <c r="AC99" i="67"/>
  <c r="AZ99" i="67"/>
  <c r="AN99" i="67"/>
  <c r="AB99" i="67"/>
  <c r="AY99" i="67"/>
  <c r="AM99" i="67"/>
  <c r="AA99" i="67"/>
  <c r="X99" i="67"/>
  <c r="AX99" i="67"/>
  <c r="AL99" i="67"/>
  <c r="Z99" i="67"/>
  <c r="AJ99" i="67"/>
  <c r="AW99" i="67"/>
  <c r="AK99" i="67"/>
  <c r="Y99" i="67"/>
  <c r="AV99" i="67"/>
  <c r="AU99" i="67"/>
  <c r="AI99" i="67"/>
  <c r="W99" i="67"/>
  <c r="AT99" i="67"/>
  <c r="AH99" i="67"/>
  <c r="V99" i="67"/>
  <c r="AS99" i="67"/>
  <c r="AG99" i="67"/>
  <c r="U99" i="67"/>
  <c r="AB86" i="67"/>
  <c r="AS88" i="67"/>
  <c r="AU100" i="67"/>
  <c r="AI100" i="67"/>
  <c r="W100" i="67"/>
  <c r="AS100" i="67"/>
  <c r="AT100" i="67"/>
  <c r="AH100" i="67"/>
  <c r="V100" i="67"/>
  <c r="AG100" i="67"/>
  <c r="AR100" i="67"/>
  <c r="AF100" i="67"/>
  <c r="AQ100" i="67"/>
  <c r="AE100" i="67"/>
  <c r="BB100" i="67"/>
  <c r="AP100" i="67"/>
  <c r="AD100" i="67"/>
  <c r="AY100" i="67"/>
  <c r="AA100" i="67"/>
  <c r="BA100" i="67"/>
  <c r="AO100" i="67"/>
  <c r="AC100" i="67"/>
  <c r="AM100" i="67"/>
  <c r="AZ100" i="67"/>
  <c r="AN100" i="67"/>
  <c r="AB100" i="67"/>
  <c r="AX100" i="67"/>
  <c r="AL100" i="67"/>
  <c r="Z100" i="67"/>
  <c r="AW100" i="67"/>
  <c r="AK100" i="67"/>
  <c r="Y100" i="67"/>
  <c r="AV100" i="67"/>
  <c r="AJ100" i="67"/>
  <c r="X100" i="67"/>
  <c r="AY92" i="67"/>
  <c r="AM92" i="67"/>
  <c r="AA92" i="67"/>
  <c r="O92" i="67"/>
  <c r="AX92" i="67"/>
  <c r="AL92" i="67"/>
  <c r="Z92" i="67"/>
  <c r="N92" i="67"/>
  <c r="AV92" i="67"/>
  <c r="AJ92" i="67"/>
  <c r="X92" i="67"/>
  <c r="AU92" i="67"/>
  <c r="AI92" i="67"/>
  <c r="W92" i="67"/>
  <c r="AT92" i="67"/>
  <c r="AH92" i="67"/>
  <c r="V92" i="67"/>
  <c r="AQ92" i="67"/>
  <c r="AS92" i="67"/>
  <c r="AG92" i="67"/>
  <c r="U92" i="67"/>
  <c r="AE92" i="67"/>
  <c r="AR92" i="67"/>
  <c r="AF92" i="67"/>
  <c r="T92" i="67"/>
  <c r="S92" i="67"/>
  <c r="BB92" i="67"/>
  <c r="AP92" i="67"/>
  <c r="AD92" i="67"/>
  <c r="R92" i="67"/>
  <c r="BA92" i="67"/>
  <c r="AO92" i="67"/>
  <c r="AC92" i="67"/>
  <c r="Q92" i="67"/>
  <c r="AZ92" i="67"/>
  <c r="AN92" i="67"/>
  <c r="AB92" i="67"/>
  <c r="P92" i="67"/>
  <c r="AH86" i="67"/>
  <c r="BA88" i="67"/>
  <c r="AO88" i="67"/>
  <c r="AC88" i="67"/>
  <c r="Q88" i="67"/>
  <c r="AZ88" i="67"/>
  <c r="AN88" i="67"/>
  <c r="AB88" i="67"/>
  <c r="P88" i="67"/>
  <c r="AX88" i="67"/>
  <c r="AL88" i="67"/>
  <c r="Z88" i="67"/>
  <c r="N88" i="67"/>
  <c r="AW88" i="67"/>
  <c r="AK88" i="67"/>
  <c r="Y88" i="67"/>
  <c r="M88" i="67"/>
  <c r="AV88" i="67"/>
  <c r="AJ88" i="67"/>
  <c r="X88" i="67"/>
  <c r="L88" i="67"/>
  <c r="AU88" i="67"/>
  <c r="AI88" i="67"/>
  <c r="W88" i="67"/>
  <c r="K88" i="67"/>
  <c r="AT88" i="67"/>
  <c r="AH88" i="67"/>
  <c r="V88" i="67"/>
  <c r="J88" i="67"/>
  <c r="AR88" i="67"/>
  <c r="AF88" i="67"/>
  <c r="T88" i="67"/>
  <c r="AQ88" i="67"/>
  <c r="AE88" i="67"/>
  <c r="S88" i="67"/>
  <c r="BB88" i="67"/>
  <c r="AP88" i="67"/>
  <c r="AD88" i="67"/>
  <c r="R88" i="67"/>
  <c r="AS89" i="67"/>
  <c r="AG89" i="67"/>
  <c r="U89" i="67"/>
  <c r="AR89" i="67"/>
  <c r="AF89" i="67"/>
  <c r="T89" i="67"/>
  <c r="BB89" i="67"/>
  <c r="AP89" i="67"/>
  <c r="AD89" i="67"/>
  <c r="R89" i="67"/>
  <c r="Y89" i="67"/>
  <c r="BA89" i="67"/>
  <c r="AO89" i="67"/>
  <c r="AC89" i="67"/>
  <c r="Q89" i="67"/>
  <c r="AZ89" i="67"/>
  <c r="AN89" i="67"/>
  <c r="AB89" i="67"/>
  <c r="P89" i="67"/>
  <c r="AK89" i="67"/>
  <c r="AY89" i="67"/>
  <c r="AM89" i="67"/>
  <c r="AA89" i="67"/>
  <c r="O89" i="67"/>
  <c r="AW89" i="67"/>
  <c r="AX89" i="67"/>
  <c r="AL89" i="67"/>
  <c r="Z89" i="67"/>
  <c r="N89" i="67"/>
  <c r="AV89" i="67"/>
  <c r="AJ89" i="67"/>
  <c r="X89" i="67"/>
  <c r="L89" i="67"/>
  <c r="AU89" i="67"/>
  <c r="AI89" i="67"/>
  <c r="W89" i="67"/>
  <c r="K89" i="67"/>
  <c r="AT89" i="67"/>
  <c r="AH89" i="67"/>
  <c r="V89" i="67"/>
  <c r="AY101" i="67"/>
  <c r="AM101" i="67"/>
  <c r="AA101" i="67"/>
  <c r="AK101" i="67"/>
  <c r="AX101" i="67"/>
  <c r="AL101" i="67"/>
  <c r="Z101" i="67"/>
  <c r="AW101" i="67"/>
  <c r="Y101" i="67"/>
  <c r="AV101" i="67"/>
  <c r="AJ101" i="67"/>
  <c r="X101" i="67"/>
  <c r="AU101" i="67"/>
  <c r="AI101" i="67"/>
  <c r="W101" i="67"/>
  <c r="AT101" i="67"/>
  <c r="AH101" i="67"/>
  <c r="AS101" i="67"/>
  <c r="AG101" i="67"/>
  <c r="AQ101" i="67"/>
  <c r="AE101" i="67"/>
  <c r="AR101" i="67"/>
  <c r="AF101" i="67"/>
  <c r="BB101" i="67"/>
  <c r="AP101" i="67"/>
  <c r="AD101" i="67"/>
  <c r="BA101" i="67"/>
  <c r="AO101" i="67"/>
  <c r="AC101" i="67"/>
  <c r="AZ101" i="67"/>
  <c r="AN101" i="67"/>
  <c r="AB101" i="67"/>
  <c r="J83" i="67"/>
  <c r="AN86" i="67"/>
  <c r="M89" i="67"/>
  <c r="L84" i="67"/>
  <c r="AJ84" i="67"/>
  <c r="AV84" i="67"/>
  <c r="O90" i="67"/>
  <c r="AA90" i="67"/>
  <c r="AM90" i="67"/>
  <c r="AY90" i="67"/>
  <c r="U91" i="67"/>
  <c r="AG91" i="67"/>
  <c r="AS91" i="67"/>
  <c r="X93" i="67"/>
  <c r="AJ93" i="67"/>
  <c r="AV93" i="67"/>
  <c r="R96" i="67"/>
  <c r="AD96" i="67"/>
  <c r="AP96" i="67"/>
  <c r="BB96" i="67"/>
  <c r="AD97" i="67"/>
  <c r="AP97" i="67"/>
  <c r="BB97" i="67"/>
  <c r="AG102" i="67"/>
  <c r="AS102" i="67"/>
  <c r="AH104" i="67"/>
  <c r="AT104" i="67"/>
  <c r="AD105" i="67"/>
  <c r="AP105" i="67"/>
  <c r="BB105" i="67"/>
  <c r="AM106" i="67"/>
  <c r="AY106" i="67"/>
  <c r="X84" i="67"/>
  <c r="M84" i="67"/>
  <c r="Y84" i="67"/>
  <c r="AK84" i="67"/>
  <c r="AW84" i="67"/>
  <c r="M85" i="67"/>
  <c r="Y85" i="67"/>
  <c r="AK85" i="67"/>
  <c r="AW85" i="67"/>
  <c r="P87" i="67"/>
  <c r="AB87" i="67"/>
  <c r="AN87" i="67"/>
  <c r="AZ87" i="67"/>
  <c r="P90" i="67"/>
  <c r="AB90" i="67"/>
  <c r="AN90" i="67"/>
  <c r="AZ90" i="67"/>
  <c r="V91" i="67"/>
  <c r="AH91" i="67"/>
  <c r="AT91" i="67"/>
  <c r="Y93" i="67"/>
  <c r="AK93" i="67"/>
  <c r="AW93" i="67"/>
  <c r="S96" i="67"/>
  <c r="AE96" i="67"/>
  <c r="AQ96" i="67"/>
  <c r="S97" i="67"/>
  <c r="AE97" i="67"/>
  <c r="AQ97" i="67"/>
  <c r="AH102" i="67"/>
  <c r="AT102" i="67"/>
  <c r="AI104" i="67"/>
  <c r="AU104" i="67"/>
  <c r="AE105" i="67"/>
  <c r="AQ105" i="67"/>
  <c r="AB106" i="67"/>
  <c r="AN106" i="67"/>
  <c r="AZ106" i="67"/>
  <c r="N84" i="67"/>
  <c r="Z84" i="67"/>
  <c r="AL84" i="67"/>
  <c r="AX84" i="67"/>
  <c r="AO87" i="67"/>
  <c r="BA87" i="67"/>
  <c r="Q90" i="67"/>
  <c r="AC90" i="67"/>
  <c r="AO90" i="67"/>
  <c r="BA90" i="67"/>
  <c r="W91" i="67"/>
  <c r="AI91" i="67"/>
  <c r="AU91" i="67"/>
  <c r="Z93" i="67"/>
  <c r="AL93" i="67"/>
  <c r="AX93" i="67"/>
  <c r="T96" i="67"/>
  <c r="AF96" i="67"/>
  <c r="AR96" i="67"/>
  <c r="T97" i="67"/>
  <c r="AF97" i="67"/>
  <c r="AR97" i="67"/>
  <c r="AI102" i="67"/>
  <c r="AU102" i="67"/>
  <c r="AJ104" i="67"/>
  <c r="AV104" i="67"/>
  <c r="AF105" i="67"/>
  <c r="AR105" i="67"/>
  <c r="AC106" i="67"/>
  <c r="AO106" i="67"/>
  <c r="BA106" i="67"/>
  <c r="P84" i="67"/>
  <c r="AB84" i="67"/>
  <c r="AN84" i="67"/>
  <c r="AZ84" i="67"/>
  <c r="P85" i="67"/>
  <c r="AB85" i="67"/>
  <c r="AN85" i="67"/>
  <c r="AZ85" i="67"/>
  <c r="S87" i="67"/>
  <c r="AE87" i="67"/>
  <c r="AQ87" i="67"/>
  <c r="S90" i="67"/>
  <c r="AE90" i="67"/>
  <c r="AQ90" i="67"/>
  <c r="M91" i="67"/>
  <c r="Y91" i="67"/>
  <c r="AK91" i="67"/>
  <c r="AW91" i="67"/>
  <c r="P93" i="67"/>
  <c r="AB93" i="67"/>
  <c r="AN93" i="67"/>
  <c r="AZ93" i="67"/>
  <c r="V96" i="67"/>
  <c r="AH96" i="67"/>
  <c r="AT96" i="67"/>
  <c r="V97" i="67"/>
  <c r="AH97" i="67"/>
  <c r="AT97" i="67"/>
  <c r="Y102" i="67"/>
  <c r="AK102" i="67"/>
  <c r="AW102" i="67"/>
  <c r="Z104" i="67"/>
  <c r="AL104" i="67"/>
  <c r="AX104" i="67"/>
  <c r="AH105" i="67"/>
  <c r="AT105" i="67"/>
  <c r="AE106" i="67"/>
  <c r="AQ106" i="67"/>
  <c r="AJ91" i="67"/>
  <c r="Q84" i="67"/>
  <c r="AC84" i="67"/>
  <c r="AO84" i="67"/>
  <c r="BA84" i="67"/>
  <c r="Q85" i="67"/>
  <c r="AC85" i="67"/>
  <c r="AO85" i="67"/>
  <c r="BA85" i="67"/>
  <c r="T87" i="67"/>
  <c r="AF87" i="67"/>
  <c r="AR87" i="67"/>
  <c r="T90" i="67"/>
  <c r="AF90" i="67"/>
  <c r="AR90" i="67"/>
  <c r="N91" i="67"/>
  <c r="Z91" i="67"/>
  <c r="AL91" i="67"/>
  <c r="AX91" i="67"/>
  <c r="Q93" i="67"/>
  <c r="AC93" i="67"/>
  <c r="AO93" i="67"/>
  <c r="BA93" i="67"/>
  <c r="W96" i="67"/>
  <c r="AI96" i="67"/>
  <c r="AU96" i="67"/>
  <c r="W97" i="67"/>
  <c r="AI97" i="67"/>
  <c r="AU97" i="67"/>
  <c r="Z102" i="67"/>
  <c r="AL102" i="67"/>
  <c r="AX102" i="67"/>
  <c r="AA104" i="67"/>
  <c r="AM104" i="67"/>
  <c r="AY104" i="67"/>
  <c r="AI105" i="67"/>
  <c r="AU105" i="67"/>
  <c r="AF106" i="67"/>
  <c r="AR106" i="67"/>
  <c r="AV91" i="67"/>
  <c r="F84" i="67"/>
  <c r="R84" i="67"/>
  <c r="AD84" i="67"/>
  <c r="AP84" i="67"/>
  <c r="BB84" i="67"/>
  <c r="R85" i="67"/>
  <c r="AD85" i="67"/>
  <c r="AP85" i="67"/>
  <c r="BB85" i="67"/>
  <c r="I87" i="67"/>
  <c r="U87" i="67"/>
  <c r="AG87" i="67"/>
  <c r="AS87" i="67"/>
  <c r="U90" i="67"/>
  <c r="AG90" i="67"/>
  <c r="AS90" i="67"/>
  <c r="O91" i="67"/>
  <c r="AA91" i="67"/>
  <c r="AM91" i="67"/>
  <c r="AY91" i="67"/>
  <c r="R93" i="67"/>
  <c r="AD93" i="67"/>
  <c r="AP93" i="67"/>
  <c r="BB93" i="67"/>
  <c r="X96" i="67"/>
  <c r="AJ96" i="67"/>
  <c r="AV96" i="67"/>
  <c r="X97" i="67"/>
  <c r="AJ97" i="67"/>
  <c r="AV97" i="67"/>
  <c r="AA102" i="67"/>
  <c r="AM102" i="67"/>
  <c r="AY102" i="67"/>
  <c r="AB104" i="67"/>
  <c r="AN104" i="67"/>
  <c r="AZ104" i="67"/>
  <c r="AJ105" i="67"/>
  <c r="AV105" i="67"/>
  <c r="AG106" i="67"/>
  <c r="AS106" i="67"/>
  <c r="G84" i="67"/>
  <c r="S84" i="67"/>
  <c r="AE84" i="67"/>
  <c r="AQ84" i="67"/>
  <c r="G85" i="67"/>
  <c r="S85" i="67"/>
  <c r="AE85" i="67"/>
  <c r="AQ85" i="67"/>
  <c r="J87" i="67"/>
  <c r="V87" i="67"/>
  <c r="AH87" i="67"/>
  <c r="AT87" i="67"/>
  <c r="V90" i="67"/>
  <c r="AH90" i="67"/>
  <c r="AT90" i="67"/>
  <c r="P91" i="67"/>
  <c r="AB91" i="67"/>
  <c r="AN91" i="67"/>
  <c r="AZ91" i="67"/>
  <c r="S93" i="67"/>
  <c r="AE93" i="67"/>
  <c r="AQ93" i="67"/>
  <c r="Y96" i="67"/>
  <c r="AK96" i="67"/>
  <c r="AW96" i="67"/>
  <c r="Y97" i="67"/>
  <c r="AK97" i="67"/>
  <c r="AW97" i="67"/>
  <c r="AB102" i="67"/>
  <c r="AN102" i="67"/>
  <c r="AZ102" i="67"/>
  <c r="AC104" i="67"/>
  <c r="AO104" i="67"/>
  <c r="BA104" i="67"/>
  <c r="AK105" i="67"/>
  <c r="AW105" i="67"/>
  <c r="AH106" i="67"/>
  <c r="AT106" i="67"/>
  <c r="X91" i="67"/>
  <c r="H84" i="67"/>
  <c r="T84" i="67"/>
  <c r="AF84" i="67"/>
  <c r="AR84" i="67"/>
  <c r="H85" i="67"/>
  <c r="T85" i="67"/>
  <c r="AF85" i="67"/>
  <c r="AR85" i="67"/>
  <c r="K87" i="67"/>
  <c r="W87" i="67"/>
  <c r="AI87" i="67"/>
  <c r="AU87" i="67"/>
  <c r="W90" i="67"/>
  <c r="AI90" i="67"/>
  <c r="AU90" i="67"/>
  <c r="Q91" i="67"/>
  <c r="AC91" i="67"/>
  <c r="AO91" i="67"/>
  <c r="BA91" i="67"/>
  <c r="T93" i="67"/>
  <c r="AF93" i="67"/>
  <c r="AR93" i="67"/>
  <c r="Z96" i="67"/>
  <c r="AL96" i="67"/>
  <c r="AX96" i="67"/>
  <c r="Z97" i="67"/>
  <c r="AL97" i="67"/>
  <c r="AX97" i="67"/>
  <c r="AC102" i="67"/>
  <c r="AO102" i="67"/>
  <c r="BA102" i="67"/>
  <c r="AD104" i="67"/>
  <c r="AP104" i="67"/>
  <c r="BB104" i="67"/>
  <c r="AL105" i="67"/>
  <c r="AX105" i="67"/>
  <c r="AI106" i="67"/>
  <c r="AU106" i="67"/>
  <c r="R83" i="67"/>
  <c r="J84" i="67"/>
  <c r="V84" i="67"/>
  <c r="AH84" i="67"/>
  <c r="AT84" i="67"/>
  <c r="J85" i="67"/>
  <c r="V85" i="67"/>
  <c r="AH85" i="67"/>
  <c r="AT85" i="67"/>
  <c r="M87" i="67"/>
  <c r="Y87" i="67"/>
  <c r="AK87" i="67"/>
  <c r="AW87" i="67"/>
  <c r="M90" i="67"/>
  <c r="Y90" i="67"/>
  <c r="AK90" i="67"/>
  <c r="AW90" i="67"/>
  <c r="S91" i="67"/>
  <c r="AE91" i="67"/>
  <c r="AQ91" i="67"/>
  <c r="V93" i="67"/>
  <c r="AH93" i="67"/>
  <c r="AT93" i="67"/>
  <c r="AB96" i="67"/>
  <c r="AN96" i="67"/>
  <c r="AZ96" i="67"/>
  <c r="AB97" i="67"/>
  <c r="AN97" i="67"/>
  <c r="AZ97" i="67"/>
  <c r="AE102" i="67"/>
  <c r="AQ102" i="67"/>
  <c r="AF104" i="67"/>
  <c r="AR104" i="67"/>
  <c r="AB105" i="67"/>
  <c r="AN105" i="67"/>
  <c r="AZ105" i="67"/>
  <c r="AK106" i="67"/>
  <c r="AW106" i="67"/>
  <c r="AA83" i="67"/>
  <c r="K84" i="67"/>
  <c r="W84" i="67"/>
  <c r="AI84" i="67"/>
  <c r="K85" i="67"/>
  <c r="W85" i="67"/>
  <c r="AI85" i="67"/>
  <c r="N87" i="67"/>
  <c r="Z87" i="67"/>
  <c r="AL87" i="67"/>
  <c r="N90" i="67"/>
  <c r="Z90" i="67"/>
  <c r="AL90" i="67"/>
  <c r="T91" i="67"/>
  <c r="AF91" i="67"/>
  <c r="W93" i="67"/>
  <c r="AI93" i="67"/>
  <c r="AC96" i="67"/>
  <c r="AO96" i="67"/>
  <c r="AC97" i="67"/>
  <c r="AO97" i="67"/>
  <c r="AF102"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H83" i="71"/>
  <c r="H134" i="71" s="1"/>
  <c r="P83" i="71"/>
  <c r="P134" i="71" s="1"/>
  <c r="X83" i="71"/>
  <c r="X134" i="71" s="1"/>
  <c r="I83" i="71"/>
  <c r="I134" i="71" s="1"/>
  <c r="Q128" i="71"/>
  <c r="Q83" i="71"/>
  <c r="Y83" i="71"/>
  <c r="Y134" i="71" s="1"/>
  <c r="J83" i="71"/>
  <c r="R83" i="71"/>
  <c r="R134" i="71" s="1"/>
  <c r="Z83" i="71"/>
  <c r="Z134" i="71" s="1"/>
  <c r="K83" i="71"/>
  <c r="K134" i="71" s="1"/>
  <c r="S83" i="71"/>
  <c r="AA83" i="71"/>
  <c r="AA134" i="71" s="1"/>
  <c r="W83" i="71"/>
  <c r="W134" i="71" s="1"/>
  <c r="L83" i="71"/>
  <c r="L134" i="71" s="1"/>
  <c r="T83" i="71"/>
  <c r="T134" i="71" s="1"/>
  <c r="O83" i="71"/>
  <c r="O134" i="71" s="1"/>
  <c r="E83" i="71"/>
  <c r="M83" i="71"/>
  <c r="M134" i="71" s="1"/>
  <c r="U83" i="71"/>
  <c r="F83" i="71"/>
  <c r="F134" i="71" s="1"/>
  <c r="N83" i="71"/>
  <c r="N134" i="71" s="1"/>
  <c r="V83" i="71"/>
  <c r="V134" i="71" s="1"/>
  <c r="F128" i="71"/>
  <c r="BB128" i="71"/>
  <c r="I128" i="71"/>
  <c r="W83" i="70"/>
  <c r="U83" i="70"/>
  <c r="H83" i="70"/>
  <c r="P83" i="70"/>
  <c r="X83" i="70"/>
  <c r="G83" i="70"/>
  <c r="I83" i="70"/>
  <c r="Q83" i="70"/>
  <c r="Y83" i="70"/>
  <c r="J83" i="70"/>
  <c r="R83" i="70"/>
  <c r="Z83" i="70"/>
  <c r="E83" i="70"/>
  <c r="K83" i="70"/>
  <c r="S83" i="70"/>
  <c r="AA83" i="70"/>
  <c r="O83" i="70"/>
  <c r="F83" i="70"/>
  <c r="N83" i="70"/>
  <c r="V83" i="70"/>
  <c r="H83" i="69"/>
  <c r="P83" i="69"/>
  <c r="X83" i="69"/>
  <c r="G83" i="69"/>
  <c r="I83" i="69"/>
  <c r="Q83" i="69"/>
  <c r="Y83" i="69"/>
  <c r="W83" i="69"/>
  <c r="J83" i="69"/>
  <c r="R83" i="69"/>
  <c r="Z83" i="69"/>
  <c r="E83" i="69"/>
  <c r="M83" i="69"/>
  <c r="U83" i="69"/>
  <c r="O83" i="69"/>
  <c r="K83" i="69"/>
  <c r="S83" i="69"/>
  <c r="AA83" i="69"/>
  <c r="F83" i="69"/>
  <c r="N83" i="69"/>
  <c r="V83" i="69"/>
  <c r="V83" i="68"/>
  <c r="T83" i="68"/>
  <c r="Q83" i="68"/>
  <c r="Y83" i="68"/>
  <c r="N83" i="68"/>
  <c r="I83" i="68"/>
  <c r="F83" i="68"/>
  <c r="K83" i="68"/>
  <c r="AA83" i="68"/>
  <c r="L83" i="68"/>
  <c r="S83" i="68"/>
  <c r="G83" i="68"/>
  <c r="O83" i="68"/>
  <c r="W83" i="68"/>
  <c r="H83" i="67"/>
  <c r="F83" i="67"/>
  <c r="N83" i="67"/>
  <c r="V83" i="67"/>
  <c r="W83" i="67"/>
  <c r="P83" i="67"/>
  <c r="E83" i="67"/>
  <c r="S83" i="67"/>
  <c r="O83" i="67"/>
  <c r="T83" i="67"/>
  <c r="Q83" i="67"/>
  <c r="Y83" i="67"/>
  <c r="G83" i="67"/>
  <c r="U83" i="67"/>
  <c r="K83" i="67"/>
  <c r="I83" i="67"/>
  <c r="L83" i="67"/>
  <c r="Z83" i="67"/>
  <c r="X83" i="67"/>
  <c r="M83" i="67"/>
  <c r="J128" i="71"/>
  <c r="AN128" i="71"/>
  <c r="G134" i="71"/>
  <c r="J134" i="71"/>
  <c r="Q134" i="71"/>
  <c r="S134" i="71"/>
  <c r="U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AB128" i="71" l="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AM195" i="71" l="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3" l="1"/>
  <c r="AM195" i="72"/>
  <c r="AW49" i="88"/>
  <c r="AV49" i="88" s="1"/>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191" i="68"/>
  <c r="X191" i="68"/>
  <c r="AF197" i="68"/>
  <c r="AE197" i="68"/>
  <c r="AC197" i="68"/>
  <c r="X197" i="68"/>
  <c r="U198" i="68"/>
  <c r="H191" i="68"/>
  <c r="G197" i="68"/>
  <c r="O198" i="67"/>
  <c r="AD198" i="67"/>
  <c r="Z191" i="67"/>
  <c r="T191" i="67"/>
  <c r="M191" i="67"/>
  <c r="L197" i="67"/>
  <c r="J198" i="67"/>
  <c r="H197" i="67"/>
  <c r="E191" i="67"/>
  <c r="AO195" i="75" l="1"/>
  <c r="AN195" i="74"/>
  <c r="AO195" i="73"/>
  <c r="AN195" i="72"/>
  <c r="AN195" i="71"/>
  <c r="AC198" i="68"/>
  <c r="AD191" i="71"/>
  <c r="X197" i="67"/>
  <c r="Y191" i="69"/>
  <c r="AG197" i="69"/>
  <c r="J191" i="67"/>
  <c r="R191" i="67"/>
  <c r="R198" i="67"/>
  <c r="Z198" i="67"/>
  <c r="AH191" i="67"/>
  <c r="AH198" i="67"/>
  <c r="P197" i="67"/>
  <c r="P191" i="67"/>
  <c r="Q197" i="67"/>
  <c r="E198" i="73"/>
  <c r="I197" i="67"/>
  <c r="AB191" i="68"/>
  <c r="L191" i="67"/>
  <c r="L198" i="67"/>
  <c r="T198" i="67"/>
  <c r="AB198" i="67"/>
  <c r="AB197" i="67"/>
  <c r="AB191" i="67"/>
  <c r="T197" i="67"/>
  <c r="Y197" i="67"/>
  <c r="E197" i="67"/>
  <c r="U191" i="67"/>
  <c r="AC191" i="67"/>
  <c r="N198" i="67"/>
  <c r="V197" i="67"/>
  <c r="S198" i="72"/>
  <c r="F197" i="67"/>
  <c r="G198" i="67"/>
  <c r="W198" i="67"/>
  <c r="AE198" i="67"/>
  <c r="L198" i="71"/>
  <c r="L197" i="71"/>
  <c r="T198" i="71"/>
  <c r="AB197" i="71"/>
  <c r="AJ198" i="71"/>
  <c r="AF197" i="67"/>
  <c r="AF191" i="67"/>
  <c r="L191" i="68"/>
  <c r="T191" i="68"/>
  <c r="AA191" i="68"/>
  <c r="AA198" i="68"/>
  <c r="I198" i="71"/>
  <c r="F197" i="71"/>
  <c r="N197" i="71"/>
  <c r="O197" i="73"/>
  <c r="W197" i="73"/>
  <c r="AE197" i="73"/>
  <c r="K191" i="68"/>
  <c r="E197" i="68"/>
  <c r="AI198" i="68"/>
  <c r="AF197" i="70"/>
  <c r="G198" i="71"/>
  <c r="G191" i="71"/>
  <c r="O198" i="71"/>
  <c r="O191" i="71"/>
  <c r="AE198" i="71"/>
  <c r="J191" i="71"/>
  <c r="AI191" i="68"/>
  <c r="H197" i="68"/>
  <c r="E198" i="68"/>
  <c r="F198" i="70"/>
  <c r="N191" i="71"/>
  <c r="F198" i="74"/>
  <c r="N198" i="74"/>
  <c r="V198" i="74"/>
  <c r="AD198" i="74"/>
  <c r="P191" i="68"/>
  <c r="M197" i="68"/>
  <c r="K198" i="68"/>
  <c r="N198" i="70"/>
  <c r="Y197" i="71"/>
  <c r="AG198" i="71"/>
  <c r="V191" i="71"/>
  <c r="AF191" i="72"/>
  <c r="AG197" i="67"/>
  <c r="S191" i="68"/>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7" i="68"/>
  <c r="R191" i="68"/>
  <c r="Z198" i="68"/>
  <c r="Z197" i="68"/>
  <c r="Z191" i="68"/>
  <c r="I198" i="68"/>
  <c r="I197" i="68"/>
  <c r="Q198" i="68"/>
  <c r="Q197" i="68"/>
  <c r="Y198" i="68"/>
  <c r="Y197" i="68"/>
  <c r="AG198" i="68"/>
  <c r="AG197" i="68"/>
  <c r="I191" i="68"/>
  <c r="Y191" i="68"/>
  <c r="O197" i="68"/>
  <c r="J198" i="68"/>
  <c r="J197" i="68"/>
  <c r="J191" i="68"/>
  <c r="Q191" i="68"/>
  <c r="AG191" i="68"/>
  <c r="F191" i="68"/>
  <c r="F198" i="68"/>
  <c r="F197" i="68"/>
  <c r="N191" i="68"/>
  <c r="N198" i="68"/>
  <c r="N197" i="68"/>
  <c r="V198" i="68"/>
  <c r="V191" i="68"/>
  <c r="V197" i="68"/>
  <c r="AD191" i="68"/>
  <c r="AD198" i="68"/>
  <c r="AD197" i="68"/>
  <c r="AH198" i="68"/>
  <c r="AH197" i="68"/>
  <c r="AH191" i="68"/>
  <c r="G191" i="68"/>
  <c r="G198" i="68"/>
  <c r="O191" i="68"/>
  <c r="O198" i="68"/>
  <c r="W191" i="68"/>
  <c r="W198" i="68"/>
  <c r="AE191" i="68"/>
  <c r="AE198" i="68"/>
  <c r="W197" i="68"/>
  <c r="L198" i="68"/>
  <c r="T198" i="68"/>
  <c r="AB198" i="68"/>
  <c r="E191" i="68"/>
  <c r="M191" i="68"/>
  <c r="U191" i="68"/>
  <c r="AC191" i="68"/>
  <c r="H198" i="68"/>
  <c r="P198" i="68"/>
  <c r="X198" i="68"/>
  <c r="AF198" i="68"/>
  <c r="K197" i="68"/>
  <c r="S197" i="68"/>
  <c r="AA197" i="68"/>
  <c r="AI197" i="68"/>
  <c r="L197" i="68"/>
  <c r="T197" i="68"/>
  <c r="AB197" i="68"/>
  <c r="J197" i="67"/>
  <c r="R197" i="67"/>
  <c r="Z197" i="67"/>
  <c r="AH197" i="67"/>
  <c r="P198" i="67"/>
  <c r="AF198" i="67"/>
  <c r="K198" i="67"/>
  <c r="K197" i="67"/>
  <c r="K191" i="67"/>
  <c r="S198" i="67"/>
  <c r="S197" i="67"/>
  <c r="S191" i="67"/>
  <c r="AA198" i="67"/>
  <c r="AA197" i="67"/>
  <c r="AA191" i="67"/>
  <c r="AI198" i="67"/>
  <c r="AI197" i="67"/>
  <c r="AI191" i="67"/>
  <c r="F191" i="67"/>
  <c r="N191" i="67"/>
  <c r="V191" i="67"/>
  <c r="AD191" i="67"/>
  <c r="F198" i="67"/>
  <c r="V198" i="67"/>
  <c r="H198" i="67"/>
  <c r="X198" i="67"/>
  <c r="H191" i="67"/>
  <c r="X191" i="67"/>
  <c r="N197" i="67"/>
  <c r="AD197" i="67"/>
  <c r="G197" i="67"/>
  <c r="O197" i="67"/>
  <c r="W197" i="67"/>
  <c r="AE197" i="67"/>
  <c r="E198" i="67"/>
  <c r="M198" i="67"/>
  <c r="U198" i="67"/>
  <c r="AC198" i="67"/>
  <c r="G191" i="67"/>
  <c r="O191" i="67"/>
  <c r="W191" i="67"/>
  <c r="AE191" i="67"/>
  <c r="I198" i="67"/>
  <c r="Q198" i="67"/>
  <c r="Y198" i="67"/>
  <c r="AG198" i="67"/>
  <c r="I191" i="67"/>
  <c r="Q191" i="67"/>
  <c r="Y191" i="67"/>
  <c r="AG191" i="67"/>
  <c r="M197" i="67"/>
  <c r="U197" i="67"/>
  <c r="AC197" i="67"/>
  <c r="AP195" i="75" l="1"/>
  <c r="AO195" i="74"/>
  <c r="AP195" i="73"/>
  <c r="AO195" i="72"/>
  <c r="AO195" i="71"/>
  <c r="AJ198" i="75"/>
  <c r="AJ197" i="75"/>
  <c r="AJ191" i="75"/>
  <c r="AJ198" i="74"/>
  <c r="AJ191" i="74"/>
  <c r="AJ197" i="74"/>
  <c r="AJ198" i="73"/>
  <c r="AJ197" i="73"/>
  <c r="AJ191" i="73"/>
  <c r="AJ197" i="72"/>
  <c r="AJ198" i="72"/>
  <c r="AJ191" i="72"/>
  <c r="AK191" i="71"/>
  <c r="AK198" i="71"/>
  <c r="AK197" i="71"/>
  <c r="AJ198" i="70"/>
  <c r="AJ197" i="70"/>
  <c r="AJ191" i="70"/>
  <c r="AJ198" i="69"/>
  <c r="AJ197" i="69"/>
  <c r="AJ191" i="69"/>
  <c r="AJ197" i="68"/>
  <c r="AJ198" i="68"/>
  <c r="AJ191" i="68"/>
  <c r="AJ197" i="67"/>
  <c r="AJ191" i="67"/>
  <c r="AJ198" i="67"/>
  <c r="AQ195" i="75" l="1"/>
  <c r="AP195" i="74"/>
  <c r="AQ195" i="73"/>
  <c r="AP195" i="72"/>
  <c r="AP195" i="71"/>
  <c r="AK198" i="75"/>
  <c r="AK197" i="75"/>
  <c r="AK191" i="75"/>
  <c r="AK198" i="74"/>
  <c r="AK197" i="74"/>
  <c r="AK191" i="74"/>
  <c r="AK198" i="73"/>
  <c r="AK197" i="73"/>
  <c r="AK191" i="73"/>
  <c r="AK198" i="72"/>
  <c r="AK191" i="72"/>
  <c r="AK197" i="72"/>
  <c r="AL198" i="71"/>
  <c r="AL191" i="71"/>
  <c r="AL197" i="71"/>
  <c r="AK198" i="70"/>
  <c r="AK197" i="70"/>
  <c r="AK191" i="70"/>
  <c r="AK198" i="69"/>
  <c r="AK197" i="69"/>
  <c r="AK191" i="69"/>
  <c r="AK191" i="68"/>
  <c r="AK197" i="68"/>
  <c r="AK198" i="68"/>
  <c r="AK197" i="67"/>
  <c r="AK198" i="67"/>
  <c r="AK191" i="67"/>
  <c r="AR195" i="75" l="1"/>
  <c r="AQ195" i="74"/>
  <c r="AR195" i="73"/>
  <c r="AQ195" i="72"/>
  <c r="AQ195" i="71"/>
  <c r="AL198" i="75"/>
  <c r="AL197" i="75"/>
  <c r="AL191" i="75"/>
  <c r="AL197" i="74"/>
  <c r="AL191" i="74"/>
  <c r="AL198" i="74"/>
  <c r="AL197" i="73"/>
  <c r="AL198" i="73"/>
  <c r="AL191" i="73"/>
  <c r="AL198" i="72"/>
  <c r="AL197" i="72"/>
  <c r="AL191" i="72"/>
  <c r="AM198" i="71"/>
  <c r="AM197" i="71"/>
  <c r="AM191" i="71"/>
  <c r="AL197" i="70"/>
  <c r="AL198" i="70"/>
  <c r="AL191" i="70"/>
  <c r="AL198" i="69"/>
  <c r="AL197" i="69"/>
  <c r="AL191" i="69"/>
  <c r="AL191" i="68"/>
  <c r="AL198" i="68"/>
  <c r="AL197" i="68"/>
  <c r="AL191" i="67"/>
  <c r="AL198" i="67"/>
  <c r="AL197" i="67"/>
  <c r="AS195" i="75" l="1"/>
  <c r="AR195" i="74"/>
  <c r="AS195" i="73"/>
  <c r="AR195" i="72"/>
  <c r="AR195" i="71"/>
  <c r="AM197" i="75"/>
  <c r="AM198" i="75"/>
  <c r="AM191" i="75"/>
  <c r="AM197" i="74"/>
  <c r="AM191" i="74"/>
  <c r="AM198" i="74"/>
  <c r="AM197" i="73"/>
  <c r="AM191" i="73"/>
  <c r="AM198" i="73"/>
  <c r="AM198" i="72"/>
  <c r="AM197" i="72"/>
  <c r="AM191" i="72"/>
  <c r="AN197" i="71"/>
  <c r="AN191" i="71"/>
  <c r="AN198" i="71"/>
  <c r="AM197" i="70"/>
  <c r="AM191" i="70"/>
  <c r="AM198" i="70"/>
  <c r="AM197" i="69"/>
  <c r="AM198" i="69"/>
  <c r="AM191" i="69"/>
  <c r="AM191" i="68"/>
  <c r="AM198" i="68"/>
  <c r="AM197" i="68"/>
  <c r="AM191" i="67"/>
  <c r="AM197" i="67"/>
  <c r="AM198" i="67"/>
  <c r="AT195" i="75" l="1"/>
  <c r="AS195" i="74"/>
  <c r="AT195" i="73"/>
  <c r="AS195" i="72"/>
  <c r="AS195" i="71"/>
  <c r="AN197" i="75"/>
  <c r="AN198" i="75"/>
  <c r="AN191" i="75"/>
  <c r="AN191" i="74"/>
  <c r="AN198" i="74"/>
  <c r="AN197" i="74"/>
  <c r="AN191" i="73"/>
  <c r="AN197" i="73"/>
  <c r="AN198" i="73"/>
  <c r="AN198" i="72"/>
  <c r="AN197" i="72"/>
  <c r="AN191" i="72"/>
  <c r="AO197" i="71"/>
  <c r="AO191" i="71"/>
  <c r="AO198" i="71"/>
  <c r="AN191" i="70"/>
  <c r="AN198" i="70"/>
  <c r="AN197" i="70"/>
  <c r="AN197" i="69"/>
  <c r="AN198" i="69"/>
  <c r="AN191" i="69"/>
  <c r="AN198" i="68"/>
  <c r="AN197" i="68"/>
  <c r="AN191" i="68"/>
  <c r="AN198" i="67"/>
  <c r="AN191" i="67"/>
  <c r="AN197" i="67"/>
  <c r="AU195" i="75" l="1"/>
  <c r="AT195" i="74"/>
  <c r="AU195" i="73"/>
  <c r="AT195" i="72"/>
  <c r="AT195" i="71"/>
  <c r="AO198" i="75"/>
  <c r="AO197" i="75"/>
  <c r="AO191" i="75"/>
  <c r="AO191" i="74"/>
  <c r="AO198" i="74"/>
  <c r="AO197" i="74"/>
  <c r="AO191" i="73"/>
  <c r="AO198" i="73"/>
  <c r="AO197" i="73"/>
  <c r="AO198" i="72"/>
  <c r="AO197" i="72"/>
  <c r="AO191" i="72"/>
  <c r="AP191" i="71"/>
  <c r="AP198" i="71"/>
  <c r="AP197" i="71"/>
  <c r="AO191" i="70"/>
  <c r="AO198" i="70"/>
  <c r="AO197" i="70"/>
  <c r="AO198" i="69"/>
  <c r="AO197" i="69"/>
  <c r="AO191" i="69"/>
  <c r="AO198" i="68"/>
  <c r="AO197" i="68"/>
  <c r="AO191" i="68"/>
  <c r="AO191" i="67"/>
  <c r="AO198" i="67"/>
  <c r="AO197" i="67"/>
  <c r="AV195" i="75" l="1"/>
  <c r="AU195" i="74"/>
  <c r="AV195" i="73"/>
  <c r="AU195" i="72"/>
  <c r="AU195" i="71"/>
  <c r="AP198" i="75"/>
  <c r="AP197" i="75"/>
  <c r="AP191" i="75"/>
  <c r="AP191" i="74"/>
  <c r="AP198" i="74"/>
  <c r="AP197" i="74"/>
  <c r="AP191" i="73"/>
  <c r="AP198" i="73"/>
  <c r="AP197" i="73"/>
  <c r="AP198" i="72"/>
  <c r="AP197" i="72"/>
  <c r="AP191" i="72"/>
  <c r="AQ191" i="71"/>
  <c r="AQ198" i="71"/>
  <c r="AQ197" i="71"/>
  <c r="AP191" i="70"/>
  <c r="AP198" i="70"/>
  <c r="AP197" i="70"/>
  <c r="AP198" i="69"/>
  <c r="AP197" i="69"/>
  <c r="AP191" i="69"/>
  <c r="AP198" i="68"/>
  <c r="AP197" i="68"/>
  <c r="AP191" i="68"/>
  <c r="AP197" i="67"/>
  <c r="AP191" i="67"/>
  <c r="AP198" i="67"/>
  <c r="AW195" i="75" l="1"/>
  <c r="AV195" i="74"/>
  <c r="AW195" i="73"/>
  <c r="AV195" i="72"/>
  <c r="AV195" i="71"/>
  <c r="AQ198" i="75"/>
  <c r="AQ197" i="75"/>
  <c r="AQ191" i="75"/>
  <c r="AQ191" i="74"/>
  <c r="AQ198" i="74"/>
  <c r="AQ197" i="74"/>
  <c r="AQ191" i="73"/>
  <c r="AQ198" i="73"/>
  <c r="AQ197" i="73"/>
  <c r="AQ197" i="72"/>
  <c r="AQ198" i="72"/>
  <c r="AQ191" i="72"/>
  <c r="AR191" i="71"/>
  <c r="AR198" i="71"/>
  <c r="AR197" i="71"/>
  <c r="AQ191" i="70"/>
  <c r="AQ198" i="70"/>
  <c r="AQ197" i="70"/>
  <c r="AQ198" i="69"/>
  <c r="AQ197" i="69"/>
  <c r="AQ191" i="69"/>
  <c r="AQ197" i="68"/>
  <c r="AQ198" i="68"/>
  <c r="AQ191" i="68"/>
  <c r="AQ198" i="67"/>
  <c r="AQ197" i="67"/>
  <c r="AQ191" i="67"/>
  <c r="AX195" i="75" l="1"/>
  <c r="AW195" i="74"/>
  <c r="AX195" i="73"/>
  <c r="AW195" i="72"/>
  <c r="AW195" i="71"/>
  <c r="AR198" i="75"/>
  <c r="AR197" i="75"/>
  <c r="AR191" i="75"/>
  <c r="AR198" i="74"/>
  <c r="AR197" i="74"/>
  <c r="AR191" i="74"/>
  <c r="AR198" i="73"/>
  <c r="AR197" i="73"/>
  <c r="AR191" i="73"/>
  <c r="AR197" i="72"/>
  <c r="AR198" i="72"/>
  <c r="AR191" i="72"/>
  <c r="AS191" i="71"/>
  <c r="AS198" i="71"/>
  <c r="AS197" i="71"/>
  <c r="AR198" i="70"/>
  <c r="AR191" i="70"/>
  <c r="AR197" i="70"/>
  <c r="AR198" i="69"/>
  <c r="AR197" i="69"/>
  <c r="AR191" i="69"/>
  <c r="AR197" i="68"/>
  <c r="AR198" i="68"/>
  <c r="AR191" i="68"/>
  <c r="AR198" i="67"/>
  <c r="AR197" i="67"/>
  <c r="AR191" i="67"/>
  <c r="AY195" i="75" l="1"/>
  <c r="AX195" i="74"/>
  <c r="AY195" i="73"/>
  <c r="AX195" i="72"/>
  <c r="AX195" i="71"/>
  <c r="AS198" i="75"/>
  <c r="AS197" i="75"/>
  <c r="AS191" i="75"/>
  <c r="AS198" i="74"/>
  <c r="AS197" i="74"/>
  <c r="AS191" i="74"/>
  <c r="AS198" i="73"/>
  <c r="AS197" i="73"/>
  <c r="AS191" i="73"/>
  <c r="AS198" i="72"/>
  <c r="AS197" i="72"/>
  <c r="AS191" i="72"/>
  <c r="AT198" i="71"/>
  <c r="AT191" i="71"/>
  <c r="AT197" i="71"/>
  <c r="AS198" i="70"/>
  <c r="AS197" i="70"/>
  <c r="AS191" i="70"/>
  <c r="AS198" i="69"/>
  <c r="AS197" i="69"/>
  <c r="AS191" i="69"/>
  <c r="AS191" i="68"/>
  <c r="AS197" i="68"/>
  <c r="AS198" i="68"/>
  <c r="AS197" i="67"/>
  <c r="AS198" i="67"/>
  <c r="AS191" i="67"/>
  <c r="AZ195" i="75" l="1"/>
  <c r="AY195" i="74"/>
  <c r="AZ195" i="73"/>
  <c r="AY195" i="72"/>
  <c r="AY195" i="71"/>
  <c r="AT198" i="75"/>
  <c r="AT197" i="75"/>
  <c r="AT191" i="75"/>
  <c r="AT197" i="74"/>
  <c r="AT198" i="74"/>
  <c r="AT191" i="74"/>
  <c r="AT197" i="73"/>
  <c r="AT191" i="73"/>
  <c r="AT198" i="73"/>
  <c r="AT198" i="72"/>
  <c r="AT197" i="72"/>
  <c r="AT191" i="72"/>
  <c r="AU198" i="71"/>
  <c r="AU197" i="71"/>
  <c r="AU191" i="71"/>
  <c r="AT197" i="70"/>
  <c r="AT191" i="70"/>
  <c r="AT198" i="70"/>
  <c r="AT198" i="69"/>
  <c r="AT197" i="69"/>
  <c r="AT191" i="69"/>
  <c r="AT198" i="68"/>
  <c r="AT191" i="68"/>
  <c r="AT197" i="68"/>
  <c r="AT191" i="67"/>
  <c r="AT197" i="67"/>
  <c r="AT198" i="67"/>
  <c r="BA195" i="75" l="1"/>
  <c r="AZ195" i="74"/>
  <c r="BA195" i="73"/>
  <c r="AZ195" i="72"/>
  <c r="AZ195" i="71"/>
  <c r="AU197" i="75"/>
  <c r="AU198" i="75"/>
  <c r="AU191" i="75"/>
  <c r="AU197" i="74"/>
  <c r="AU191" i="74"/>
  <c r="AU198" i="74"/>
  <c r="AU197" i="73"/>
  <c r="AU191" i="73"/>
  <c r="AU198" i="73"/>
  <c r="AU198" i="72"/>
  <c r="AU197" i="72"/>
  <c r="AU191" i="72"/>
  <c r="AV197" i="71"/>
  <c r="AV191" i="71"/>
  <c r="AV198" i="71"/>
  <c r="AU197" i="70"/>
  <c r="AU191" i="70"/>
  <c r="AU198" i="70"/>
  <c r="AU197" i="69"/>
  <c r="AU198" i="69"/>
  <c r="AU191" i="69"/>
  <c r="AU191" i="68"/>
  <c r="AU198" i="68"/>
  <c r="AU197" i="68"/>
  <c r="AU191" i="67"/>
  <c r="AU197" i="67"/>
  <c r="AU198" i="67"/>
  <c r="BB195" i="75" l="1"/>
  <c r="BA195" i="74"/>
  <c r="BB195" i="73"/>
  <c r="BA195" i="72"/>
  <c r="BA195" i="71"/>
  <c r="AV197" i="75"/>
  <c r="AV198" i="75"/>
  <c r="AV191" i="75"/>
  <c r="AV191" i="74"/>
  <c r="AV197" i="74"/>
  <c r="AV198" i="74"/>
  <c r="AV191" i="73"/>
  <c r="AV198" i="73"/>
  <c r="AV197" i="73"/>
  <c r="AV198" i="72"/>
  <c r="AV197" i="72"/>
  <c r="AV191" i="72"/>
  <c r="AW197" i="71"/>
  <c r="AW191" i="71"/>
  <c r="AW198" i="71"/>
  <c r="AV191" i="70"/>
  <c r="AV197" i="70"/>
  <c r="AV198" i="70"/>
  <c r="AV197" i="69"/>
  <c r="AV198" i="69"/>
  <c r="AV191" i="69"/>
  <c r="AV197" i="68"/>
  <c r="AV198" i="68"/>
  <c r="AV191" i="68"/>
  <c r="AV198" i="67"/>
  <c r="AV197" i="67"/>
  <c r="AV191" i="67"/>
  <c r="BB195" i="74" l="1"/>
  <c r="BB195" i="72"/>
  <c r="BB195" i="71"/>
  <c r="AW198" i="75"/>
  <c r="AW197" i="75"/>
  <c r="AW191" i="75"/>
  <c r="AW191" i="74"/>
  <c r="AW198" i="74"/>
  <c r="AW197" i="74"/>
  <c r="AW191" i="73"/>
  <c r="AW198" i="73"/>
  <c r="AW197" i="73"/>
  <c r="AW198" i="72"/>
  <c r="AW197" i="72"/>
  <c r="AW191" i="72"/>
  <c r="AX198" i="71"/>
  <c r="AX197" i="71"/>
  <c r="AX191" i="71"/>
  <c r="AW191" i="70"/>
  <c r="AW198" i="70"/>
  <c r="AW197" i="70"/>
  <c r="AW198" i="69"/>
  <c r="AW197" i="69"/>
  <c r="AW191" i="69"/>
  <c r="AW198" i="68"/>
  <c r="AW197" i="68"/>
  <c r="AW191" i="68"/>
  <c r="AW191" i="67"/>
  <c r="AW198" i="67"/>
  <c r="AW197" i="67"/>
  <c r="AX198" i="75" l="1"/>
  <c r="AX197" i="75"/>
  <c r="AX191" i="75"/>
  <c r="AX191" i="74"/>
  <c r="AX198" i="74"/>
  <c r="AX197" i="74"/>
  <c r="AX191" i="73"/>
  <c r="AX198" i="73"/>
  <c r="AX197" i="73"/>
  <c r="AX198" i="72"/>
  <c r="AX197" i="72"/>
  <c r="AX191" i="72"/>
  <c r="AY191" i="71"/>
  <c r="AY198" i="71"/>
  <c r="AY197" i="71"/>
  <c r="AX191" i="70"/>
  <c r="AX198" i="70"/>
  <c r="AX197" i="70"/>
  <c r="AX198" i="69"/>
  <c r="AX197" i="69"/>
  <c r="AX191" i="69"/>
  <c r="AX198" i="68"/>
  <c r="AX197" i="68"/>
  <c r="AX191" i="68"/>
  <c r="AX197" i="67"/>
  <c r="AX191" i="67"/>
  <c r="AX198" i="67"/>
  <c r="AY198" i="75" l="1"/>
  <c r="AY197" i="75"/>
  <c r="AY191" i="75"/>
  <c r="AY191" i="74"/>
  <c r="AY198" i="74"/>
  <c r="AY197" i="74"/>
  <c r="AY191" i="73"/>
  <c r="AY198" i="73"/>
  <c r="AY197" i="73"/>
  <c r="AY197" i="72"/>
  <c r="AY191" i="72"/>
  <c r="AY198" i="72"/>
  <c r="AZ191" i="71"/>
  <c r="AZ197" i="71"/>
  <c r="AZ198" i="71"/>
  <c r="AY191" i="70"/>
  <c r="AY198" i="70"/>
  <c r="AY197" i="70"/>
  <c r="AY198" i="69"/>
  <c r="AY197" i="69"/>
  <c r="AY191" i="69"/>
  <c r="AY197" i="68"/>
  <c r="AY191" i="68"/>
  <c r="AY198" i="68"/>
  <c r="AY198" i="67"/>
  <c r="AY197" i="67"/>
  <c r="AY191" i="67"/>
  <c r="AZ198" i="75" l="1"/>
  <c r="AZ197" i="75"/>
  <c r="AZ191" i="75"/>
  <c r="AZ191" i="74"/>
  <c r="AZ198" i="74"/>
  <c r="AZ197" i="74"/>
  <c r="AZ198" i="73"/>
  <c r="AZ197" i="73"/>
  <c r="AZ191" i="73"/>
  <c r="AZ197" i="72"/>
  <c r="AZ191" i="72"/>
  <c r="AZ198" i="72"/>
  <c r="BA191" i="71"/>
  <c r="BA198" i="71"/>
  <c r="BA197" i="71"/>
  <c r="AZ198" i="70"/>
  <c r="AZ197" i="70"/>
  <c r="AZ191" i="70"/>
  <c r="AZ198" i="69"/>
  <c r="AZ197" i="69"/>
  <c r="AZ191" i="69"/>
  <c r="AZ197" i="68"/>
  <c r="AZ198" i="68"/>
  <c r="AZ191" i="68"/>
  <c r="AZ191" i="67"/>
  <c r="AZ198" i="67"/>
  <c r="AZ197" i="67"/>
  <c r="BA198" i="75" l="1"/>
  <c r="BA197" i="75"/>
  <c r="BA191" i="75"/>
  <c r="BA198" i="74"/>
  <c r="BA197" i="74"/>
  <c r="BA191" i="74"/>
  <c r="BA198" i="73"/>
  <c r="BA197" i="73"/>
  <c r="BA191" i="73"/>
  <c r="BA198" i="72"/>
  <c r="BA197" i="72"/>
  <c r="BA191" i="72"/>
  <c r="BB198" i="71"/>
  <c r="BB191" i="71"/>
  <c r="BB197" i="71"/>
  <c r="BA198" i="70"/>
  <c r="BA197" i="70"/>
  <c r="BA191" i="70"/>
  <c r="BA198" i="69"/>
  <c r="BA197" i="69"/>
  <c r="BA191" i="69"/>
  <c r="BA191" i="68"/>
  <c r="BA198" i="68"/>
  <c r="BA197" i="68"/>
  <c r="BA197" i="67"/>
  <c r="BA198" i="67"/>
  <c r="BA191" i="67"/>
  <c r="BB198" i="75" l="1"/>
  <c r="BB197" i="75"/>
  <c r="BB191" i="75"/>
  <c r="BB198" i="74"/>
  <c r="BB197" i="74"/>
  <c r="BB191" i="74"/>
  <c r="BB197" i="73"/>
  <c r="BB198" i="73"/>
  <c r="BB191" i="73"/>
  <c r="BB198" i="72"/>
  <c r="BB197" i="72"/>
  <c r="BB191" i="72"/>
  <c r="BB197" i="70"/>
  <c r="BB191" i="70"/>
  <c r="BB198" i="70"/>
  <c r="BB198" i="69"/>
  <c r="BB197" i="69"/>
  <c r="BB191" i="69"/>
  <c r="BB191" i="68"/>
  <c r="BB198" i="68"/>
  <c r="BB197" i="68"/>
  <c r="BB191" i="67"/>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E26" i="70" s="1"/>
  <c r="G64" i="70"/>
  <c r="F64" i="70"/>
  <c r="E64" i="70"/>
  <c r="B26" i="70" s="1"/>
  <c r="F26"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A71" i="68"/>
  <c r="AZ71" i="68"/>
  <c r="AY71" i="68"/>
  <c r="AX71" i="68"/>
  <c r="AW71" i="68"/>
  <c r="AV71" i="68"/>
  <c r="AU71" i="68"/>
  <c r="AT71" i="68"/>
  <c r="AS71" i="68"/>
  <c r="AR71" i="68"/>
  <c r="AQ71" i="68"/>
  <c r="AP71" i="68"/>
  <c r="AO71" i="68"/>
  <c r="AN71" i="68"/>
  <c r="AM71" i="68"/>
  <c r="AL71" i="68"/>
  <c r="AK71" i="68"/>
  <c r="AJ71" i="68"/>
  <c r="AI71" i="68"/>
  <c r="AH71" i="68"/>
  <c r="AG71" i="68"/>
  <c r="AF71" i="68"/>
  <c r="AE71" i="68"/>
  <c r="AD71" i="68"/>
  <c r="AC71" i="68"/>
  <c r="AB71" i="68"/>
  <c r="AA71" i="68"/>
  <c r="Z71" i="68"/>
  <c r="Y71" i="68"/>
  <c r="X71" i="68"/>
  <c r="W71" i="68"/>
  <c r="V71" i="68"/>
  <c r="U71" i="68"/>
  <c r="T71" i="68"/>
  <c r="S71" i="68"/>
  <c r="R71" i="68"/>
  <c r="Q71" i="68"/>
  <c r="P71" i="68"/>
  <c r="O71" i="68"/>
  <c r="N71" i="68"/>
  <c r="M71" i="68"/>
  <c r="L71" i="68"/>
  <c r="K71" i="68"/>
  <c r="J71" i="68"/>
  <c r="I71" i="68"/>
  <c r="H71" i="68"/>
  <c r="G71" i="68"/>
  <c r="F71" i="68"/>
  <c r="E71" i="68"/>
  <c r="BB64" i="68"/>
  <c r="BA64" i="68"/>
  <c r="AZ64" i="68"/>
  <c r="AY64" i="68"/>
  <c r="AX64" i="68"/>
  <c r="AW64" i="68"/>
  <c r="AV64" i="68"/>
  <c r="AU64" i="68"/>
  <c r="AT64" i="68"/>
  <c r="AS64" i="68"/>
  <c r="AR64" i="68"/>
  <c r="AQ64" i="68"/>
  <c r="AP64" i="68"/>
  <c r="AO64" i="68"/>
  <c r="AN64" i="68"/>
  <c r="AM64" i="68"/>
  <c r="AL64" i="68"/>
  <c r="AK64" i="68"/>
  <c r="AJ64" i="68"/>
  <c r="AI64" i="68"/>
  <c r="AH64" i="68"/>
  <c r="AG64" i="68"/>
  <c r="AF64" i="68"/>
  <c r="AE64" i="68"/>
  <c r="AD64" i="68"/>
  <c r="AC64" i="68"/>
  <c r="AB64" i="68"/>
  <c r="AA64" i="68"/>
  <c r="Z64" i="68"/>
  <c r="Y64" i="68"/>
  <c r="X64" i="68"/>
  <c r="W64" i="68"/>
  <c r="V64" i="68"/>
  <c r="U64" i="68"/>
  <c r="T64" i="68"/>
  <c r="S64" i="68"/>
  <c r="R64" i="68"/>
  <c r="Q64" i="68"/>
  <c r="P64" i="68"/>
  <c r="O64" i="68"/>
  <c r="N64" i="68"/>
  <c r="M64" i="68"/>
  <c r="L64" i="68"/>
  <c r="K64" i="68"/>
  <c r="J64" i="68"/>
  <c r="I64" i="68"/>
  <c r="H64" i="68"/>
  <c r="E26" i="68" s="1"/>
  <c r="G64" i="68"/>
  <c r="F64" i="68"/>
  <c r="E64" i="68"/>
  <c r="D26" i="68"/>
  <c r="E128" i="67"/>
  <c r="BB71" i="67"/>
  <c r="BA71" i="67"/>
  <c r="AZ71" i="67"/>
  <c r="AY71" i="67"/>
  <c r="AX71" i="67"/>
  <c r="AW71" i="67"/>
  <c r="AV71" i="67"/>
  <c r="AU71" i="67"/>
  <c r="AT71" i="67"/>
  <c r="AS71" i="67"/>
  <c r="AR71" i="67"/>
  <c r="AQ71" i="67"/>
  <c r="AP71" i="67"/>
  <c r="AO71" i="67"/>
  <c r="AN71" i="67"/>
  <c r="AM71" i="67"/>
  <c r="AL71" i="67"/>
  <c r="AK71" i="67"/>
  <c r="AJ71" i="67"/>
  <c r="AI71" i="67"/>
  <c r="AH71" i="67"/>
  <c r="AG71" i="67"/>
  <c r="AF71" i="67"/>
  <c r="AE71" i="67"/>
  <c r="AD71" i="67"/>
  <c r="AC71" i="67"/>
  <c r="AB71" i="67"/>
  <c r="AA71" i="67"/>
  <c r="Z71" i="67"/>
  <c r="Y71" i="67"/>
  <c r="X71" i="67"/>
  <c r="W71" i="67"/>
  <c r="V71" i="67"/>
  <c r="U71" i="67"/>
  <c r="T71" i="67"/>
  <c r="S71" i="67"/>
  <c r="R71" i="67"/>
  <c r="Q71" i="67"/>
  <c r="P71" i="67"/>
  <c r="O71" i="67"/>
  <c r="N71" i="67"/>
  <c r="M71" i="67"/>
  <c r="L71" i="67"/>
  <c r="K71" i="67"/>
  <c r="J71" i="67"/>
  <c r="I71" i="67"/>
  <c r="H71" i="67"/>
  <c r="G71" i="67"/>
  <c r="F71" i="67"/>
  <c r="E71" i="67"/>
  <c r="BB64" i="67"/>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F26" i="67" s="1"/>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D9" i="2" a="1"/>
  <c r="D14" i="2" a="1"/>
  <c r="D19" i="2" a="1"/>
  <c r="D17" i="2" a="1"/>
  <c r="D10" i="2" a="1"/>
  <c r="D11" i="2" a="1"/>
  <c r="D18" i="2" a="1"/>
  <c r="E9" i="2" a="1"/>
  <c r="D12" i="2" a="1"/>
  <c r="D15" i="2" a="1"/>
  <c r="D13" i="2" a="1"/>
  <c r="H9" i="2" a="1"/>
  <c r="D16" i="2" a="1"/>
  <c r="Q82" i="88" l="1"/>
  <c r="S82" i="88"/>
  <c r="S83" i="88" s="1"/>
  <c r="L82" i="88"/>
  <c r="L83" i="88" s="1"/>
  <c r="T82" i="88"/>
  <c r="T83" i="88" s="1"/>
  <c r="I82" i="88"/>
  <c r="J82" i="88"/>
  <c r="M82" i="88"/>
  <c r="U82" i="88"/>
  <c r="Y82" i="88"/>
  <c r="R82" i="88"/>
  <c r="R83" i="88"/>
  <c r="K82" i="88"/>
  <c r="K83" i="88"/>
  <c r="AA82" i="88"/>
  <c r="F82" i="88"/>
  <c r="F83" i="88"/>
  <c r="V82" i="88"/>
  <c r="V83" i="88" s="1"/>
  <c r="Z82" i="88"/>
  <c r="B26" i="88"/>
  <c r="E82" i="88"/>
  <c r="E83" i="88" s="1"/>
  <c r="G82" i="88"/>
  <c r="G83" i="88" s="1"/>
  <c r="O82" i="88"/>
  <c r="W82" i="88"/>
  <c r="W83" i="88" s="1"/>
  <c r="N82" i="88"/>
  <c r="E26" i="88"/>
  <c r="H82" i="88"/>
  <c r="H83" i="88" s="1"/>
  <c r="P82" i="88"/>
  <c r="X82" i="88"/>
  <c r="AQ82" i="88"/>
  <c r="AQ83" i="88" s="1"/>
  <c r="AF82" i="88"/>
  <c r="AF83"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AA134" i="70" s="1"/>
  <c r="S75" i="70"/>
  <c r="S77"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AH134" i="70" s="1"/>
  <c r="Z75" i="70"/>
  <c r="Z77" i="70" s="1"/>
  <c r="R75" i="70"/>
  <c r="R77" i="70" s="1"/>
  <c r="R134" i="70" s="1"/>
  <c r="J75" i="70"/>
  <c r="J77" i="70" s="1"/>
  <c r="AW75" i="69"/>
  <c r="AW77" i="69" s="1"/>
  <c r="AO75" i="69"/>
  <c r="AO77" i="69" s="1"/>
  <c r="AG75" i="69"/>
  <c r="AG77" i="69" s="1"/>
  <c r="Y75" i="69"/>
  <c r="Y77" i="69" s="1"/>
  <c r="Q75" i="69"/>
  <c r="Q77" i="69" s="1"/>
  <c r="I75" i="69"/>
  <c r="I77" i="69" s="1"/>
  <c r="AV75" i="68"/>
  <c r="AV77" i="68" s="1"/>
  <c r="AN75" i="68"/>
  <c r="AN77" i="68" s="1"/>
  <c r="AF75" i="68"/>
  <c r="AF77" i="68" s="1"/>
  <c r="X75" i="68"/>
  <c r="X77" i="68" s="1"/>
  <c r="P75" i="68"/>
  <c r="P77" i="68" s="1"/>
  <c r="H75" i="68"/>
  <c r="H7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D2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E2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75" i="68"/>
  <c r="AS77" i="68" s="1"/>
  <c r="AK75" i="68"/>
  <c r="AK77" i="68" s="1"/>
  <c r="AC75" i="68"/>
  <c r="AC77" i="68" s="1"/>
  <c r="U75" i="68"/>
  <c r="U77" i="68" s="1"/>
  <c r="M75" i="68"/>
  <c r="M77"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H75" i="75"/>
  <c r="AH77" i="75" s="1"/>
  <c r="AF75" i="73"/>
  <c r="AF77" i="73" s="1"/>
  <c r="AU75" i="72"/>
  <c r="AU77" i="72" s="1"/>
  <c r="O75" i="72"/>
  <c r="O77" i="72" s="1"/>
  <c r="AD75" i="71"/>
  <c r="AD77" i="71" s="1"/>
  <c r="AS75" i="70"/>
  <c r="AS77" i="70" s="1"/>
  <c r="M75" i="70"/>
  <c r="M77" i="70" s="1"/>
  <c r="AJ75" i="69"/>
  <c r="AJ77" i="69" s="1"/>
  <c r="R75" i="69"/>
  <c r="R77" i="69" s="1"/>
  <c r="R134" i="69" s="1"/>
  <c r="AT75" i="68"/>
  <c r="AT77" i="68" s="1"/>
  <c r="AD75" i="68"/>
  <c r="AD77" i="68" s="1"/>
  <c r="N75" i="68"/>
  <c r="N77" i="68" s="1"/>
  <c r="AV75" i="67"/>
  <c r="AV77" i="67" s="1"/>
  <c r="AJ75" i="67"/>
  <c r="AJ77" i="67" s="1"/>
  <c r="AA75" i="67"/>
  <c r="AA77" i="67" s="1"/>
  <c r="S75" i="67"/>
  <c r="S77" i="67" s="1"/>
  <c r="K75" i="67"/>
  <c r="K77" i="67" s="1"/>
  <c r="F75" i="88"/>
  <c r="F77" i="88" s="1"/>
  <c r="F192" i="88" s="1"/>
  <c r="N75" i="88"/>
  <c r="N77" i="88" s="1"/>
  <c r="N192" i="88" s="1"/>
  <c r="V75" i="88"/>
  <c r="V77" i="88" s="1"/>
  <c r="V192" i="88" s="1"/>
  <c r="AD75" i="88"/>
  <c r="AD77" i="88" s="1"/>
  <c r="AD192" i="88" s="1"/>
  <c r="AL75" i="88"/>
  <c r="AL77"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S134" i="67" s="1"/>
  <c r="AI75" i="67"/>
  <c r="AI77" i="67" s="1"/>
  <c r="Z75" i="67"/>
  <c r="Z77" i="67" s="1"/>
  <c r="Z134"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AH134"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Y134" i="69" s="1"/>
  <c r="AB75" i="69"/>
  <c r="AB77" i="69" s="1"/>
  <c r="J75" i="69"/>
  <c r="J77" i="69" s="1"/>
  <c r="AO75" i="68"/>
  <c r="AO77" i="68" s="1"/>
  <c r="Y75" i="68"/>
  <c r="Y77" i="68" s="1"/>
  <c r="I75" i="68"/>
  <c r="I77" i="68" s="1"/>
  <c r="F27" i="68" s="1"/>
  <c r="AQ75" i="67"/>
  <c r="AQ77" i="67" s="1"/>
  <c r="AQ134"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T134" i="69" s="1"/>
  <c r="AX75" i="68"/>
  <c r="AX77" i="68" s="1"/>
  <c r="AH75" i="68"/>
  <c r="AH77" i="68" s="1"/>
  <c r="R75" i="68"/>
  <c r="R77" i="68" s="1"/>
  <c r="AX75" i="67"/>
  <c r="AX77"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BB134" i="67" s="1"/>
  <c r="H75" i="63"/>
  <c r="P75" i="63"/>
  <c r="X75" i="63"/>
  <c r="AF75" i="63"/>
  <c r="AN75" i="63"/>
  <c r="AV75" i="63"/>
  <c r="AW75" i="75"/>
  <c r="AW77" i="75" s="1"/>
  <c r="AV75" i="73"/>
  <c r="AV77" i="73" s="1"/>
  <c r="V75" i="72"/>
  <c r="V77" i="72" s="1"/>
  <c r="AB75" i="70"/>
  <c r="AB77" i="70" s="1"/>
  <c r="G75" i="69"/>
  <c r="G77" i="69" s="1"/>
  <c r="Q75" i="68"/>
  <c r="Q77" i="68" s="1"/>
  <c r="AD75" i="67"/>
  <c r="AD77" i="67" s="1"/>
  <c r="G75" i="67"/>
  <c r="G7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Z75" i="88"/>
  <c r="Z77" i="88" s="1"/>
  <c r="Z192" i="88" s="1"/>
  <c r="AS75" i="88"/>
  <c r="AS77" i="88" s="1"/>
  <c r="O75" i="63"/>
  <c r="AL75" i="63"/>
  <c r="R75" i="75"/>
  <c r="R77" i="75" s="1"/>
  <c r="AM75" i="73"/>
  <c r="AM77" i="73" s="1"/>
  <c r="AS75" i="71"/>
  <c r="AS77" i="71" s="1"/>
  <c r="AX75" i="69"/>
  <c r="AX77" i="69" s="1"/>
  <c r="AW75" i="68"/>
  <c r="AW77"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I75" i="88"/>
  <c r="AI77" i="88" s="1"/>
  <c r="AI192" i="88" s="1"/>
  <c r="AP75" i="88"/>
  <c r="AP77" i="88" s="1"/>
  <c r="B26" i="74"/>
  <c r="C26" i="74"/>
  <c r="D26" i="74"/>
  <c r="C27" i="73"/>
  <c r="B26" i="71"/>
  <c r="C26" i="70"/>
  <c r="E131" i="68"/>
  <c r="E130" i="68" s="1"/>
  <c r="E132" i="68" s="1"/>
  <c r="J198" i="88"/>
  <c r="J197" i="88"/>
  <c r="R198" i="88"/>
  <c r="R197" i="88"/>
  <c r="Z198" i="88"/>
  <c r="Z197" i="88"/>
  <c r="AH198" i="88"/>
  <c r="AH197" i="88"/>
  <c r="K198" i="88"/>
  <c r="K197" i="88"/>
  <c r="S198" i="88"/>
  <c r="S197" i="88"/>
  <c r="AA198" i="88"/>
  <c r="AA19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F27" i="70"/>
  <c r="C27" i="70"/>
  <c r="Z134" i="69"/>
  <c r="E26" i="69"/>
  <c r="F26" i="69"/>
  <c r="F27" i="69"/>
  <c r="E27" i="68"/>
  <c r="I134" i="68"/>
  <c r="F26" i="68"/>
  <c r="U134" i="68"/>
  <c r="BA134" i="68"/>
  <c r="Y134" i="68"/>
  <c r="F128" i="68"/>
  <c r="B26" i="68"/>
  <c r="AC134" i="68"/>
  <c r="C27" i="67"/>
  <c r="AX134" i="67"/>
  <c r="D27" i="67"/>
  <c r="F27" i="88"/>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C26" i="71"/>
  <c r="D26" i="71"/>
  <c r="F26" i="71"/>
  <c r="S134" i="70"/>
  <c r="D26" i="70"/>
  <c r="K134" i="70"/>
  <c r="AP134" i="70"/>
  <c r="AX134" i="70"/>
  <c r="G26" i="70"/>
  <c r="AR134" i="69"/>
  <c r="AZ134" i="69"/>
  <c r="AX134" i="69"/>
  <c r="G26" i="69"/>
  <c r="B26" i="69"/>
  <c r="C26" i="69"/>
  <c r="D26" i="69"/>
  <c r="Q134" i="68"/>
  <c r="AG134" i="68"/>
  <c r="AW134" i="68"/>
  <c r="E134" i="68"/>
  <c r="M134" i="68"/>
  <c r="AK134" i="68"/>
  <c r="AS134" i="68"/>
  <c r="G128" i="68"/>
  <c r="C26" i="68"/>
  <c r="G26" i="68"/>
  <c r="E131" i="67"/>
  <c r="F128" i="67"/>
  <c r="AA134" i="67"/>
  <c r="D26" i="67"/>
  <c r="E26" i="67"/>
  <c r="F134" i="67"/>
  <c r="AD134" i="67"/>
  <c r="AI134" i="67"/>
  <c r="AP134" i="67"/>
  <c r="AY134" i="67"/>
  <c r="B26" i="67"/>
  <c r="C26" i="67"/>
  <c r="G26" i="67"/>
  <c r="AL134" i="88"/>
  <c r="F26" i="88"/>
  <c r="G26" i="88"/>
  <c r="D26" i="88"/>
  <c r="E9" i="2"/>
  <c r="D16" i="2"/>
  <c r="D19" i="2"/>
  <c r="H9" i="2"/>
  <c r="D17" i="2"/>
  <c r="D15" i="2"/>
  <c r="D13" i="2"/>
  <c r="D9" i="2"/>
  <c r="D14" i="2"/>
  <c r="D11" i="2"/>
  <c r="D10" i="2"/>
  <c r="D12" i="2"/>
  <c r="D18" i="2"/>
  <c r="C27" i="88" l="1"/>
  <c r="E130" i="71"/>
  <c r="E132" i="71" s="1"/>
  <c r="E133" i="71" s="1"/>
  <c r="E190" i="71" s="1"/>
  <c r="B27" i="67"/>
  <c r="AF134" i="88"/>
  <c r="H134" i="88"/>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AU87" i="88"/>
  <c r="AI87" i="88"/>
  <c r="AT87" i="88"/>
  <c r="AH87" i="88"/>
  <c r="AS87" i="88"/>
  <c r="AG87" i="88"/>
  <c r="I87" i="88"/>
  <c r="J87" i="88" s="1"/>
  <c r="AR87" i="88"/>
  <c r="AF87" i="88"/>
  <c r="AQ87" i="88"/>
  <c r="AE87" i="88"/>
  <c r="BB87" i="88"/>
  <c r="AP87" i="88"/>
  <c r="AD87" i="88"/>
  <c r="BA87" i="88"/>
  <c r="AO87" i="88"/>
  <c r="AC87" i="88"/>
  <c r="AZ87" i="88"/>
  <c r="AN87" i="88"/>
  <c r="AX87" i="88"/>
  <c r="AL87" i="88"/>
  <c r="AW87" i="88"/>
  <c r="AK87" i="88"/>
  <c r="AY87" i="88"/>
  <c r="AM87" i="88"/>
  <c r="AQ89" i="88"/>
  <c r="AE89" i="88"/>
  <c r="S89" i="88"/>
  <c r="BB89" i="88"/>
  <c r="AP89" i="88"/>
  <c r="AD89" i="88"/>
  <c r="R89" i="88"/>
  <c r="BA89" i="88"/>
  <c r="AO89" i="88"/>
  <c r="AC89" i="88"/>
  <c r="Q89" i="88"/>
  <c r="AZ89" i="88"/>
  <c r="AN89" i="88"/>
  <c r="AB89" i="88"/>
  <c r="P89" i="88"/>
  <c r="AY89" i="88"/>
  <c r="AM89" i="88"/>
  <c r="AA89" i="88"/>
  <c r="O89" i="88"/>
  <c r="AX89" i="88"/>
  <c r="AL89" i="88"/>
  <c r="Z89" i="88"/>
  <c r="N89" i="88"/>
  <c r="AW89" i="88"/>
  <c r="AK89" i="88"/>
  <c r="Y89" i="88"/>
  <c r="M89" i="88"/>
  <c r="AV89" i="88"/>
  <c r="AJ89" i="88"/>
  <c r="X89" i="88"/>
  <c r="L89" i="88"/>
  <c r="AU89" i="88"/>
  <c r="AI89" i="88"/>
  <c r="W89" i="88"/>
  <c r="K89" i="88"/>
  <c r="AS89" i="88"/>
  <c r="AG89" i="88"/>
  <c r="U89" i="88"/>
  <c r="AR89" i="88"/>
  <c r="AF89" i="88"/>
  <c r="T89" i="88"/>
  <c r="AH89" i="88"/>
  <c r="V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X88" i="88"/>
  <c r="AL88" i="88"/>
  <c r="AW88" i="88"/>
  <c r="AK88" i="88"/>
  <c r="AV88" i="88"/>
  <c r="AJ88" i="88"/>
  <c r="AU88" i="88"/>
  <c r="AI88" i="88"/>
  <c r="AT88" i="88"/>
  <c r="AH88" i="88"/>
  <c r="J88" i="88"/>
  <c r="AS88" i="88"/>
  <c r="AG88" i="88"/>
  <c r="AR88" i="88"/>
  <c r="AF88" i="88"/>
  <c r="AQ88" i="88"/>
  <c r="AE88" i="88"/>
  <c r="BA88" i="88"/>
  <c r="AO88" i="88"/>
  <c r="AC88" i="88"/>
  <c r="AZ88" i="88"/>
  <c r="AN88" i="88"/>
  <c r="BB88" i="88"/>
  <c r="AP88" i="88"/>
  <c r="AD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AR85" i="88"/>
  <c r="AF85" i="88"/>
  <c r="AQ85" i="88"/>
  <c r="AE85" i="88"/>
  <c r="G85" i="88"/>
  <c r="BB85" i="88"/>
  <c r="AP85" i="88"/>
  <c r="AD85" i="88"/>
  <c r="BA85" i="88"/>
  <c r="AO85" i="88"/>
  <c r="AC85" i="88"/>
  <c r="AZ85" i="88"/>
  <c r="AN85" i="88"/>
  <c r="AY85" i="88"/>
  <c r="AM85" i="88"/>
  <c r="AX85" i="88"/>
  <c r="AL85" i="88"/>
  <c r="AW85" i="88"/>
  <c r="AK85" i="88"/>
  <c r="AU85" i="88"/>
  <c r="AI85" i="88"/>
  <c r="AT85" i="88"/>
  <c r="AH85" i="88"/>
  <c r="AV85" i="88"/>
  <c r="AJ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R91" i="88"/>
  <c r="BA91" i="88"/>
  <c r="AO91" i="88"/>
  <c r="AC91" i="88"/>
  <c r="Q91" i="88"/>
  <c r="AZ91" i="88"/>
  <c r="AN91" i="88"/>
  <c r="AB91" i="88"/>
  <c r="P91" i="88"/>
  <c r="AY91" i="88"/>
  <c r="AM91" i="88"/>
  <c r="AA91" i="88"/>
  <c r="O91" i="88"/>
  <c r="AX91" i="88"/>
  <c r="AL91" i="88"/>
  <c r="Z91" i="88"/>
  <c r="N91" i="88"/>
  <c r="AW91" i="88"/>
  <c r="AK91" i="88"/>
  <c r="Y91" i="88"/>
  <c r="M91" i="88"/>
  <c r="AV91" i="88"/>
  <c r="AJ91" i="88"/>
  <c r="X91" i="88"/>
  <c r="AU91" i="88"/>
  <c r="AI91" i="88"/>
  <c r="W91" i="88"/>
  <c r="AT91" i="88"/>
  <c r="AH91" i="88"/>
  <c r="V91" i="88"/>
  <c r="AR91" i="88"/>
  <c r="AF91" i="88"/>
  <c r="T91" i="88"/>
  <c r="AQ91" i="88"/>
  <c r="AE91" i="88"/>
  <c r="S91" i="88"/>
  <c r="AS91" i="88"/>
  <c r="AG91" i="88"/>
  <c r="U91" i="88"/>
  <c r="AV90" i="88"/>
  <c r="AJ90" i="88"/>
  <c r="X90" i="88"/>
  <c r="L90" i="88"/>
  <c r="AU90" i="88"/>
  <c r="AI90" i="88"/>
  <c r="W90" i="88"/>
  <c r="AT90" i="88"/>
  <c r="AH90" i="88"/>
  <c r="V90" i="88"/>
  <c r="AS90" i="88"/>
  <c r="AG90" i="88"/>
  <c r="U90" i="88"/>
  <c r="AR90" i="88"/>
  <c r="AF90" i="88"/>
  <c r="T90" i="88"/>
  <c r="AQ90" i="88"/>
  <c r="AE90" i="88"/>
  <c r="S90" i="88"/>
  <c r="BB90" i="88"/>
  <c r="AP90" i="88"/>
  <c r="AD90" i="88"/>
  <c r="R90" i="88"/>
  <c r="BA90" i="88"/>
  <c r="AO90" i="88"/>
  <c r="AC90" i="88"/>
  <c r="Q90" i="88"/>
  <c r="AZ90" i="88"/>
  <c r="AN90" i="88"/>
  <c r="AB90" i="88"/>
  <c r="P90" i="88"/>
  <c r="AX90" i="88"/>
  <c r="AL90" i="88"/>
  <c r="Z90" i="88"/>
  <c r="N90" i="88"/>
  <c r="AW90" i="88"/>
  <c r="AK90" i="88"/>
  <c r="Y90" i="88"/>
  <c r="M90" i="88"/>
  <c r="AY90" i="88"/>
  <c r="AM90" i="88"/>
  <c r="AA90" i="88"/>
  <c r="O90" i="88"/>
  <c r="AT86" i="88"/>
  <c r="AH86" i="88"/>
  <c r="AS86" i="88"/>
  <c r="AG86" i="88"/>
  <c r="AR86" i="88"/>
  <c r="AF86" i="88"/>
  <c r="H86" i="88"/>
  <c r="AQ86" i="88"/>
  <c r="AE86" i="88"/>
  <c r="BB86" i="88"/>
  <c r="AP86" i="88"/>
  <c r="AD86" i="88"/>
  <c r="BA86" i="88"/>
  <c r="AO86" i="88"/>
  <c r="AC86" i="88"/>
  <c r="AZ86" i="88"/>
  <c r="AN86" i="88"/>
  <c r="AY86" i="88"/>
  <c r="AM86" i="88"/>
  <c r="AX86" i="88"/>
  <c r="AL86" i="88"/>
  <c r="AV86" i="88"/>
  <c r="AJ86" i="88"/>
  <c r="AU86" i="88"/>
  <c r="AI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X134" i="88" s="1"/>
  <c r="AS84" i="88"/>
  <c r="AG84" i="88"/>
  <c r="AR84" i="88"/>
  <c r="AF84" i="88"/>
  <c r="AQ84" i="88"/>
  <c r="AE84" i="88"/>
  <c r="BB84" i="88"/>
  <c r="AP84" i="88"/>
  <c r="AD84" i="88"/>
  <c r="F84" i="88"/>
  <c r="G84" i="88" s="1"/>
  <c r="BA84" i="88"/>
  <c r="AO84" i="88"/>
  <c r="AC84" i="88"/>
  <c r="AZ84" i="88"/>
  <c r="AN84" i="88"/>
  <c r="AY84" i="88"/>
  <c r="AM84" i="88"/>
  <c r="AX84" i="88"/>
  <c r="AL84" i="88"/>
  <c r="AW84" i="88"/>
  <c r="AK84" i="88"/>
  <c r="AU84" i="88"/>
  <c r="AI84" i="88"/>
  <c r="AT84" i="88"/>
  <c r="AH84" i="88"/>
  <c r="AV84" i="88"/>
  <c r="AJ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P83" i="88"/>
  <c r="Z83" i="88"/>
  <c r="Z134" i="88" s="1"/>
  <c r="M83" i="88"/>
  <c r="AA83" i="88"/>
  <c r="AA134" i="88" s="1"/>
  <c r="J83" i="88"/>
  <c r="J134" i="88" s="1"/>
  <c r="U83" i="88"/>
  <c r="U134" i="88" s="1"/>
  <c r="N83" i="88"/>
  <c r="N134" i="88" s="1"/>
  <c r="Y83" i="88"/>
  <c r="I83" i="88"/>
  <c r="Q83" i="88"/>
  <c r="Q134" i="88" s="1"/>
  <c r="G129" i="71"/>
  <c r="G131" i="71" s="1"/>
  <c r="F130" i="71"/>
  <c r="F132" i="71" s="1"/>
  <c r="F133" i="71" s="1"/>
  <c r="E133" i="68"/>
  <c r="E190" i="68" s="1"/>
  <c r="F129" i="68"/>
  <c r="F131" i="68" s="1"/>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8" i="2" a="1"/>
  <c r="AB18" i="2" s="1"/>
  <c r="AA18" i="2" a="1"/>
  <c r="AA18" i="2" s="1"/>
  <c r="AB19" i="2" a="1"/>
  <c r="AB19" i="2" s="1"/>
  <c r="AA19" i="2" a="1"/>
  <c r="AA19" i="2" s="1"/>
  <c r="AB16" i="2" a="1"/>
  <c r="AB16" i="2" s="1"/>
  <c r="AA16" i="2" a="1"/>
  <c r="AA16" i="2" s="1"/>
  <c r="AB15" i="2" a="1"/>
  <c r="AB15" i="2" s="1"/>
  <c r="AA15" i="2" a="1"/>
  <c r="AA15" i="2" s="1"/>
  <c r="AB17" i="2" a="1"/>
  <c r="AB17" i="2" s="1"/>
  <c r="AA17" i="2" a="1"/>
  <c r="AA17" i="2" s="1"/>
  <c r="U18" i="2" a="1"/>
  <c r="U18" i="2" s="1"/>
  <c r="T18" i="2" a="1"/>
  <c r="T18" i="2" s="1"/>
  <c r="U19" i="2" a="1"/>
  <c r="U19" i="2" s="1"/>
  <c r="T19" i="2" a="1"/>
  <c r="T19" i="2" s="1"/>
  <c r="U16" i="2" a="1"/>
  <c r="U16" i="2" s="1"/>
  <c r="T16" i="2" a="1"/>
  <c r="T16" i="2" s="1"/>
  <c r="U15" i="2" a="1"/>
  <c r="U15" i="2" s="1"/>
  <c r="T15" i="2" a="1"/>
  <c r="T15" i="2" s="1"/>
  <c r="U17" i="2" a="1"/>
  <c r="U17" i="2" s="1"/>
  <c r="T17" i="2" a="1"/>
  <c r="T17" i="2" s="1"/>
  <c r="N19" i="2" a="1"/>
  <c r="N19" i="2" s="1"/>
  <c r="M19" i="2" a="1"/>
  <c r="M19" i="2" s="1"/>
  <c r="N16" i="2" a="1"/>
  <c r="N16" i="2" s="1"/>
  <c r="M16" i="2" a="1"/>
  <c r="M16" i="2" s="1"/>
  <c r="N18" i="2" a="1"/>
  <c r="N18" i="2" s="1"/>
  <c r="M18" i="2" a="1"/>
  <c r="M18" i="2" s="1"/>
  <c r="N15" i="2" a="1"/>
  <c r="N15" i="2" s="1"/>
  <c r="M15" i="2" a="1"/>
  <c r="M15" i="2" s="1"/>
  <c r="N17" i="2" a="1"/>
  <c r="N17" i="2" s="1"/>
  <c r="M17" i="2" a="1"/>
  <c r="M17" i="2" s="1"/>
  <c r="F131" i="72"/>
  <c r="F130" i="72" s="1"/>
  <c r="F132" i="72" s="1"/>
  <c r="AP134" i="69"/>
  <c r="R134" i="67"/>
  <c r="J134" i="67"/>
  <c r="I128" i="73"/>
  <c r="H128" i="73"/>
  <c r="G128" i="67"/>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F128" i="70"/>
  <c r="G128" i="70"/>
  <c r="J134" i="70"/>
  <c r="AL134" i="70"/>
  <c r="V134" i="70"/>
  <c r="AT134" i="70"/>
  <c r="F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F128" i="69"/>
  <c r="AF134" i="69"/>
  <c r="AV134" i="69"/>
  <c r="AN134" i="69"/>
  <c r="P134" i="69"/>
  <c r="N134" i="69"/>
  <c r="AA134" i="69"/>
  <c r="P134" i="68"/>
  <c r="H134" i="68"/>
  <c r="AU134" i="68"/>
  <c r="AM134" i="68"/>
  <c r="AJ134" i="68"/>
  <c r="AV134" i="68"/>
  <c r="AE134" i="68"/>
  <c r="E135" i="68"/>
  <c r="T134" i="68"/>
  <c r="AB134" i="68"/>
  <c r="S134" i="68"/>
  <c r="AN134" i="68"/>
  <c r="AT134" i="68"/>
  <c r="AR134" i="68"/>
  <c r="AA134" i="68"/>
  <c r="J134" i="68"/>
  <c r="X134" i="68"/>
  <c r="AL134" i="68"/>
  <c r="AD134" i="68"/>
  <c r="H128" i="68"/>
  <c r="V134" i="68"/>
  <c r="O134" i="68"/>
  <c r="N134" i="68"/>
  <c r="F134" i="68"/>
  <c r="BB134" i="68"/>
  <c r="AG134" i="67"/>
  <c r="Y134" i="67"/>
  <c r="W134" i="67"/>
  <c r="I134" i="67"/>
  <c r="Q134" i="67"/>
  <c r="AW134" i="67"/>
  <c r="AO134" i="67"/>
  <c r="AF134" i="67"/>
  <c r="AK134" i="67"/>
  <c r="AJ134" i="67"/>
  <c r="AU134" i="67"/>
  <c r="O134" i="67"/>
  <c r="AB134" i="67"/>
  <c r="L134" i="67"/>
  <c r="AZ134" i="67"/>
  <c r="AV134" i="67"/>
  <c r="P134" i="67"/>
  <c r="H128" i="67"/>
  <c r="T134" i="67"/>
  <c r="AT134" i="67"/>
  <c r="U134" i="67"/>
  <c r="AN134" i="67"/>
  <c r="M134" i="67"/>
  <c r="AR134" i="67"/>
  <c r="BA134" i="67"/>
  <c r="E134" i="67"/>
  <c r="E130" i="67"/>
  <c r="E132" i="67" s="1"/>
  <c r="F129" i="67"/>
  <c r="AE134" i="88"/>
  <c r="AS134" i="88"/>
  <c r="AM134" i="88"/>
  <c r="R134" i="88"/>
  <c r="AC134" i="88"/>
  <c r="Y134" i="88"/>
  <c r="BA134" i="88"/>
  <c r="M134" i="88"/>
  <c r="AP134" i="88"/>
  <c r="S134" i="88"/>
  <c r="AZ134" i="88"/>
  <c r="AB134" i="88"/>
  <c r="AH134" i="88"/>
  <c r="K134" i="88"/>
  <c r="AD134" i="88"/>
  <c r="F134" i="88"/>
  <c r="AJ134" i="88"/>
  <c r="P134" i="88"/>
  <c r="AW134" i="88"/>
  <c r="E131" i="88"/>
  <c r="AY134" i="88"/>
  <c r="L134" i="88"/>
  <c r="AQ134" i="88"/>
  <c r="AG134" i="88"/>
  <c r="AT134" i="88"/>
  <c r="AI134" i="88"/>
  <c r="D28" i="2"/>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F12" i="2"/>
  <c r="E11" i="2" a="1"/>
  <c r="E14" i="2" a="1"/>
  <c r="G11" i="2"/>
  <c r="F13" i="2"/>
  <c r="H12" i="2" a="1"/>
  <c r="F11" i="2"/>
  <c r="H11" i="2" a="1"/>
  <c r="G12" i="2"/>
  <c r="G14" i="2"/>
  <c r="E13" i="2" a="1"/>
  <c r="H14" i="2" a="1"/>
  <c r="G13" i="2"/>
  <c r="H13" i="2" a="1"/>
  <c r="F14" i="2"/>
  <c r="E12" i="2" a="1"/>
  <c r="H10" i="2" a="1"/>
  <c r="G10" i="2"/>
  <c r="E10" i="2" a="1"/>
  <c r="F10" i="2"/>
  <c r="H84" i="88" l="1"/>
  <c r="I84" i="88" s="1"/>
  <c r="K88" i="88"/>
  <c r="L88" i="88" s="1"/>
  <c r="I86" i="88"/>
  <c r="K87" i="88"/>
  <c r="H85" i="88"/>
  <c r="I85" i="88" s="1"/>
  <c r="E14" i="2"/>
  <c r="E29" i="2" s="1"/>
  <c r="H14" i="2"/>
  <c r="H29" i="2" s="1"/>
  <c r="H13" i="2"/>
  <c r="H28" i="2" s="1"/>
  <c r="E13" i="2"/>
  <c r="E28" i="2" s="1"/>
  <c r="H12" i="2"/>
  <c r="H27" i="2" s="1"/>
  <c r="E12" i="2"/>
  <c r="E27" i="2" s="1"/>
  <c r="E11" i="2"/>
  <c r="E26" i="2" s="1"/>
  <c r="H11" i="2"/>
  <c r="H26" i="2" s="1"/>
  <c r="F135" i="71"/>
  <c r="F190" i="71"/>
  <c r="E10" i="2"/>
  <c r="E25" i="2" s="1"/>
  <c r="H10" i="2"/>
  <c r="H25" i="2" s="1"/>
  <c r="H129" i="71"/>
  <c r="H131" i="71" s="1"/>
  <c r="G130" i="71"/>
  <c r="G132" i="71" s="1"/>
  <c r="G133" i="71" s="1"/>
  <c r="E133" i="75"/>
  <c r="E190" i="75" s="1"/>
  <c r="E133" i="74"/>
  <c r="E190" i="74" s="1"/>
  <c r="E133" i="73"/>
  <c r="E190" i="73" s="1"/>
  <c r="E133" i="67"/>
  <c r="E190" i="67" s="1"/>
  <c r="F133" i="72"/>
  <c r="F190" i="72" s="1"/>
  <c r="F130" i="68"/>
  <c r="F132" i="68" s="1"/>
  <c r="G129" i="68"/>
  <c r="G131" i="68" s="1"/>
  <c r="G130" i="68" s="1"/>
  <c r="G132" i="68" s="1"/>
  <c r="P128" i="74"/>
  <c r="AK192" i="88"/>
  <c r="AK191" i="88"/>
  <c r="Q128" i="74"/>
  <c r="L128" i="74"/>
  <c r="AK198" i="88"/>
  <c r="AK197" i="88"/>
  <c r="G129" i="72"/>
  <c r="G131" i="72" s="1"/>
  <c r="I128" i="70"/>
  <c r="M128" i="68"/>
  <c r="I128" i="72"/>
  <c r="R128" i="68"/>
  <c r="T128" i="68"/>
  <c r="J128" i="72"/>
  <c r="I128" i="75"/>
  <c r="K128" i="74"/>
  <c r="O128" i="74"/>
  <c r="BA128" i="69"/>
  <c r="K128" i="69"/>
  <c r="G128" i="69"/>
  <c r="AA128" i="68"/>
  <c r="L128" i="68"/>
  <c r="K128" i="68"/>
  <c r="O128" i="68"/>
  <c r="Z128" i="68"/>
  <c r="N128" i="68"/>
  <c r="J128" i="68"/>
  <c r="V128" i="68"/>
  <c r="X128" i="68"/>
  <c r="AE128" i="68"/>
  <c r="Y128" i="68"/>
  <c r="AP128" i="68"/>
  <c r="BB128" i="69"/>
  <c r="K128" i="72"/>
  <c r="M128" i="74"/>
  <c r="BB128" i="68"/>
  <c r="AI128" i="68"/>
  <c r="AL128" i="68"/>
  <c r="P128" i="68"/>
  <c r="AG128" i="68"/>
  <c r="O128" i="72"/>
  <c r="AR128" i="73"/>
  <c r="AW128" i="68"/>
  <c r="AT128" i="68"/>
  <c r="U128" i="75"/>
  <c r="AL128" i="67"/>
  <c r="W128" i="68"/>
  <c r="AV128" i="68"/>
  <c r="AH128" i="68"/>
  <c r="U128" i="68"/>
  <c r="AX128" i="68"/>
  <c r="AC128" i="68"/>
  <c r="S128" i="68"/>
  <c r="AJ128" i="68"/>
  <c r="L128" i="69"/>
  <c r="Y128" i="73"/>
  <c r="AL128" i="74"/>
  <c r="AN128" i="68"/>
  <c r="AQ128" i="68"/>
  <c r="AU128" i="68"/>
  <c r="AC128" i="67"/>
  <c r="AF128" i="68"/>
  <c r="AR128" i="68"/>
  <c r="AO128" i="69"/>
  <c r="AX128" i="69"/>
  <c r="T128" i="69"/>
  <c r="AK128" i="69"/>
  <c r="AT128" i="69"/>
  <c r="T128" i="75"/>
  <c r="AD128" i="72"/>
  <c r="AM128" i="68"/>
  <c r="P128" i="67"/>
  <c r="AD128" i="68"/>
  <c r="AB128" i="68"/>
  <c r="H128" i="69"/>
  <c r="N128" i="75"/>
  <c r="P128" i="75"/>
  <c r="AK128" i="68"/>
  <c r="AS128" i="68"/>
  <c r="AO128" i="68"/>
  <c r="Q128" i="68"/>
  <c r="J128" i="69"/>
  <c r="P128" i="72"/>
  <c r="AB128" i="73"/>
  <c r="Z128" i="74"/>
  <c r="AG128" i="67"/>
  <c r="L128" i="67"/>
  <c r="N128" i="72"/>
  <c r="AR128" i="72"/>
  <c r="W128" i="73"/>
  <c r="AW128" i="74"/>
  <c r="L128" i="72"/>
  <c r="AA128" i="73"/>
  <c r="Y128" i="74"/>
  <c r="M128" i="72"/>
  <c r="X128" i="73"/>
  <c r="AM128" i="74"/>
  <c r="Z128" i="72"/>
  <c r="AC128" i="72"/>
  <c r="AF128" i="72"/>
  <c r="AJ128" i="72"/>
  <c r="L128" i="70"/>
  <c r="AD128" i="73"/>
  <c r="AD128" i="75"/>
  <c r="AE128" i="75"/>
  <c r="AA128" i="74"/>
  <c r="N128" i="74"/>
  <c r="AE128" i="74"/>
  <c r="V128" i="75"/>
  <c r="AA128" i="72"/>
  <c r="AC128" i="73"/>
  <c r="AF128" i="74"/>
  <c r="AI128" i="74"/>
  <c r="AD128" i="67"/>
  <c r="AP128" i="67"/>
  <c r="AN128" i="72"/>
  <c r="V128" i="72"/>
  <c r="AO128" i="73"/>
  <c r="Y128" i="70"/>
  <c r="AJ128" i="73"/>
  <c r="Q128" i="67"/>
  <c r="AB128" i="67"/>
  <c r="AE128" i="72"/>
  <c r="AO128" i="72"/>
  <c r="AK128" i="72"/>
  <c r="W128" i="72"/>
  <c r="AT128" i="73"/>
  <c r="AL128" i="73"/>
  <c r="AS128" i="74"/>
  <c r="AN128" i="74"/>
  <c r="AQ128" i="74"/>
  <c r="AB128" i="75"/>
  <c r="W128" i="75"/>
  <c r="R128" i="75"/>
  <c r="AI128" i="75"/>
  <c r="AS128" i="73"/>
  <c r="AI128" i="67"/>
  <c r="X128" i="67"/>
  <c r="AX128" i="67"/>
  <c r="H128" i="70"/>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K128" i="67"/>
  <c r="AK128" i="67"/>
  <c r="W128" i="67"/>
  <c r="AN128" i="67"/>
  <c r="J128" i="67"/>
  <c r="AU128" i="72"/>
  <c r="Q128" i="72"/>
  <c r="AH128" i="72"/>
  <c r="AS128" i="72"/>
  <c r="AP128" i="72"/>
  <c r="AM128" i="73"/>
  <c r="AU128" i="73"/>
  <c r="Z128" i="73"/>
  <c r="AZ128" i="73"/>
  <c r="AX128" i="73"/>
  <c r="AG128" i="73"/>
  <c r="V128" i="74"/>
  <c r="AX128" i="74"/>
  <c r="T128" i="74"/>
  <c r="AP128" i="74"/>
  <c r="AC128" i="74"/>
  <c r="AT128" i="74"/>
  <c r="L128" i="75"/>
  <c r="AT128" i="75"/>
  <c r="AF128" i="75"/>
  <c r="AR128" i="75"/>
  <c r="S128" i="67"/>
  <c r="AQ128" i="67"/>
  <c r="AS128" i="67"/>
  <c r="AV128" i="67"/>
  <c r="R128" i="67"/>
  <c r="BB128" i="72"/>
  <c r="Y128" i="72"/>
  <c r="AE128" i="73"/>
  <c r="AH128" i="73"/>
  <c r="U128" i="74"/>
  <c r="AD128" i="74"/>
  <c r="AU128" i="74"/>
  <c r="AG128" i="74"/>
  <c r="AB128" i="74"/>
  <c r="AL128" i="75"/>
  <c r="AP128" i="75"/>
  <c r="Y128" i="75"/>
  <c r="AG128" i="75"/>
  <c r="O128" i="75"/>
  <c r="AU128" i="67"/>
  <c r="M128" i="67"/>
  <c r="O128" i="67"/>
  <c r="AR128" i="67"/>
  <c r="AA128" i="67"/>
  <c r="N128" i="67"/>
  <c r="AM128" i="67"/>
  <c r="I128" i="67"/>
  <c r="Z128" i="67"/>
  <c r="AL128" i="72"/>
  <c r="AG128" i="72"/>
  <c r="AX128" i="72"/>
  <c r="T128" i="72"/>
  <c r="AQ128" i="73"/>
  <c r="AI128" i="73"/>
  <c r="AP128" i="73"/>
  <c r="AK128" i="74"/>
  <c r="AO128" i="74"/>
  <c r="AJ128" i="74"/>
  <c r="AK128" i="75"/>
  <c r="AV128" i="75"/>
  <c r="X128" i="75"/>
  <c r="AO128" i="75"/>
  <c r="AF128" i="73"/>
  <c r="Y128" i="67"/>
  <c r="AH128" i="67"/>
  <c r="U128" i="67"/>
  <c r="T128" i="67"/>
  <c r="V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F135" i="72"/>
  <c r="AZ128" i="72"/>
  <c r="W134" i="72"/>
  <c r="AY128" i="72"/>
  <c r="K134" i="72"/>
  <c r="BA128" i="72"/>
  <c r="AM134" i="72"/>
  <c r="AF134" i="72"/>
  <c r="E135" i="72"/>
  <c r="E135" i="71"/>
  <c r="M134" i="70"/>
  <c r="I134" i="70"/>
  <c r="AB128" i="70"/>
  <c r="S128" i="70"/>
  <c r="P128" i="70"/>
  <c r="AG128" i="70"/>
  <c r="AY128" i="70"/>
  <c r="AX128" i="70"/>
  <c r="AU134" i="70"/>
  <c r="J128" i="70"/>
  <c r="AR128" i="70"/>
  <c r="AI128" i="70"/>
  <c r="X128" i="70"/>
  <c r="AO128" i="70"/>
  <c r="N128" i="70"/>
  <c r="BB128" i="70"/>
  <c r="BA134" i="70"/>
  <c r="AP128" i="70"/>
  <c r="O128" i="70"/>
  <c r="T128" i="70"/>
  <c r="AF128" i="70"/>
  <c r="AW128" i="70"/>
  <c r="V128" i="70"/>
  <c r="AK134" i="70"/>
  <c r="AS128" i="70"/>
  <c r="AN134" i="70"/>
  <c r="AO134" i="70"/>
  <c r="K128" i="70"/>
  <c r="AE128" i="70"/>
  <c r="AJ128" i="70"/>
  <c r="AN128" i="70"/>
  <c r="M128" i="70"/>
  <c r="AD128" i="70"/>
  <c r="AA128" i="70"/>
  <c r="AU128" i="70"/>
  <c r="AV128" i="70"/>
  <c r="U128" i="70"/>
  <c r="AL128" i="70"/>
  <c r="BA128" i="70"/>
  <c r="AV134" i="70"/>
  <c r="AQ128" i="70"/>
  <c r="R128" i="70"/>
  <c r="W128" i="70"/>
  <c r="AC128" i="70"/>
  <c r="AT128" i="70"/>
  <c r="AZ128" i="70"/>
  <c r="P134" i="70"/>
  <c r="X134" i="70"/>
  <c r="AF134" i="70"/>
  <c r="Z128" i="70"/>
  <c r="AH128" i="70"/>
  <c r="AM128" i="70"/>
  <c r="Q128" i="70"/>
  <c r="AK128" i="70"/>
  <c r="E130" i="70"/>
  <c r="E132" i="70" s="1"/>
  <c r="F129" i="70"/>
  <c r="F131" i="70" s="1"/>
  <c r="H134" i="70"/>
  <c r="AM134" i="70"/>
  <c r="AD134" i="69"/>
  <c r="AW128" i="69"/>
  <c r="AB128" i="69"/>
  <c r="AS128" i="69"/>
  <c r="P128" i="69"/>
  <c r="AL134" i="69"/>
  <c r="W134" i="69"/>
  <c r="X128" i="69"/>
  <c r="S128" i="69"/>
  <c r="AJ128" i="69"/>
  <c r="AY128" i="69"/>
  <c r="AT134" i="69"/>
  <c r="AF128" i="69"/>
  <c r="AA128" i="69"/>
  <c r="AR128" i="69"/>
  <c r="O128" i="69"/>
  <c r="G134" i="69"/>
  <c r="V134" i="69"/>
  <c r="I128" i="69"/>
  <c r="R128" i="69"/>
  <c r="AI128" i="69"/>
  <c r="AN128" i="69"/>
  <c r="N128" i="69"/>
  <c r="W128" i="69"/>
  <c r="AU134" i="69"/>
  <c r="Q128" i="69"/>
  <c r="Z128" i="69"/>
  <c r="AQ128" i="69"/>
  <c r="M128" i="69"/>
  <c r="V128" i="69"/>
  <c r="AE128" i="69"/>
  <c r="E134" i="69"/>
  <c r="F129" i="69"/>
  <c r="F131" i="69" s="1"/>
  <c r="E130" i="69"/>
  <c r="E132" i="69" s="1"/>
  <c r="Y128" i="69"/>
  <c r="AH128" i="69"/>
  <c r="AV128" i="69"/>
  <c r="U128" i="69"/>
  <c r="AD128" i="69"/>
  <c r="AM128" i="69"/>
  <c r="AG128" i="69"/>
  <c r="AP128" i="69"/>
  <c r="AC128" i="69"/>
  <c r="AL128" i="69"/>
  <c r="AU128" i="69"/>
  <c r="O134" i="69"/>
  <c r="AZ128" i="69"/>
  <c r="Z134" i="68"/>
  <c r="AZ128" i="68"/>
  <c r="AQ134" i="68"/>
  <c r="I128" i="68"/>
  <c r="G134" i="68"/>
  <c r="K134" i="68"/>
  <c r="AY128" i="68"/>
  <c r="AF134" i="68"/>
  <c r="AX134" i="68"/>
  <c r="R134" i="68"/>
  <c r="AI134" i="68"/>
  <c r="AH134" i="68"/>
  <c r="AZ134" i="68"/>
  <c r="AY134" i="68"/>
  <c r="AP134" i="68"/>
  <c r="BA128" i="68"/>
  <c r="W134" i="68"/>
  <c r="L134" i="68"/>
  <c r="E135" i="67"/>
  <c r="AY128" i="67"/>
  <c r="H134" i="67"/>
  <c r="G134" i="67"/>
  <c r="F131" i="67"/>
  <c r="AM134" i="67"/>
  <c r="AZ128" i="67"/>
  <c r="AE134" i="67"/>
  <c r="BB128" i="67"/>
  <c r="X134" i="67"/>
  <c r="BA128" i="67"/>
  <c r="E130" i="88"/>
  <c r="E132" i="88" s="1"/>
  <c r="E133" i="88" s="1"/>
  <c r="E190" i="88" s="1"/>
  <c r="F129" i="88"/>
  <c r="AU134" i="88"/>
  <c r="O134" i="88"/>
  <c r="AX134" i="88"/>
  <c r="E134" i="88"/>
  <c r="I134" i="88"/>
  <c r="G134" i="88"/>
  <c r="AK134" i="88"/>
  <c r="W134" i="88"/>
  <c r="AO134" i="88"/>
  <c r="M88" i="88" l="1"/>
  <c r="N88" i="88" s="1"/>
  <c r="J84" i="88"/>
  <c r="K84" i="88" s="1"/>
  <c r="L87" i="88"/>
  <c r="J86" i="88"/>
  <c r="K86" i="88" s="1"/>
  <c r="J85" i="88"/>
  <c r="G135" i="71"/>
  <c r="G190" i="71"/>
  <c r="E135" i="73"/>
  <c r="H130" i="71"/>
  <c r="H132" i="71" s="1"/>
  <c r="H133" i="71" s="1"/>
  <c r="I129" i="71"/>
  <c r="I131" i="71" s="1"/>
  <c r="G128" i="88"/>
  <c r="H129" i="68"/>
  <c r="H131" i="68" s="1"/>
  <c r="I129" i="68" s="1"/>
  <c r="I131" i="68" s="1"/>
  <c r="E133" i="70"/>
  <c r="E190" i="70" s="1"/>
  <c r="E133" i="69"/>
  <c r="E190" i="69" s="1"/>
  <c r="F133" i="68"/>
  <c r="G133" i="68"/>
  <c r="G190" i="68" s="1"/>
  <c r="H129" i="72"/>
  <c r="H131" i="72" s="1"/>
  <c r="G130" i="72"/>
  <c r="G132" i="72" s="1"/>
  <c r="AL192" i="88"/>
  <c r="AL191" i="88"/>
  <c r="AL197" i="88"/>
  <c r="AL198" i="88"/>
  <c r="G129" i="75"/>
  <c r="F130" i="75"/>
  <c r="F132" i="75" s="1"/>
  <c r="G129" i="74"/>
  <c r="F130" i="74"/>
  <c r="F132" i="74" s="1"/>
  <c r="F130" i="73"/>
  <c r="F132" i="73" s="1"/>
  <c r="G129" i="73"/>
  <c r="F130" i="70"/>
  <c r="F132" i="70" s="1"/>
  <c r="G129" i="70"/>
  <c r="F130" i="69"/>
  <c r="F132" i="69" s="1"/>
  <c r="G129" i="69"/>
  <c r="F130" i="67"/>
  <c r="F132" i="67" s="1"/>
  <c r="G129" i="67"/>
  <c r="E135" i="88"/>
  <c r="O88" i="88" l="1"/>
  <c r="P88" i="88" s="1"/>
  <c r="M87" i="88"/>
  <c r="N87" i="88" s="1"/>
  <c r="L84" i="88"/>
  <c r="M84" i="88" s="1"/>
  <c r="N84" i="88" s="1"/>
  <c r="L86" i="88"/>
  <c r="M86" i="88" s="1"/>
  <c r="N86" i="88" s="1"/>
  <c r="K85" i="88"/>
  <c r="F135" i="68"/>
  <c r="F190" i="68"/>
  <c r="H135" i="71"/>
  <c r="H190" i="71"/>
  <c r="E135" i="69"/>
  <c r="H130" i="68"/>
  <c r="H132" i="68" s="1"/>
  <c r="H133" i="68" s="1"/>
  <c r="H190" i="68" s="1"/>
  <c r="J129" i="71"/>
  <c r="J131" i="71" s="1"/>
  <c r="I130" i="71"/>
  <c r="I132" i="71" s="1"/>
  <c r="I133" i="71" s="1"/>
  <c r="H128" i="88"/>
  <c r="J128" i="88"/>
  <c r="E135" i="70"/>
  <c r="G135" i="68"/>
  <c r="F133" i="75"/>
  <c r="F190" i="75" s="1"/>
  <c r="F133" i="69"/>
  <c r="F190" i="69" s="1"/>
  <c r="F133" i="73"/>
  <c r="F190" i="73" s="1"/>
  <c r="F133" i="67"/>
  <c r="F133" i="70"/>
  <c r="F190" i="70" s="1"/>
  <c r="F133" i="74"/>
  <c r="F190" i="74" s="1"/>
  <c r="G133" i="72"/>
  <c r="AM191" i="88"/>
  <c r="AM192" i="88"/>
  <c r="AM197" i="88"/>
  <c r="AM198" i="88"/>
  <c r="G131" i="75"/>
  <c r="G131" i="74"/>
  <c r="G131" i="73"/>
  <c r="I129" i="72"/>
  <c r="H130" i="72"/>
  <c r="H132" i="72" s="1"/>
  <c r="G131" i="70"/>
  <c r="G131" i="69"/>
  <c r="I130" i="68"/>
  <c r="I132" i="68" s="1"/>
  <c r="J129" i="68"/>
  <c r="G131" i="67"/>
  <c r="O87" i="88" l="1"/>
  <c r="P87" i="88" s="1"/>
  <c r="Q87" i="88" s="1"/>
  <c r="Q88" i="88"/>
  <c r="O86" i="88"/>
  <c r="P86" i="88" s="1"/>
  <c r="L85" i="88"/>
  <c r="O84" i="88"/>
  <c r="I135" i="71"/>
  <c r="I190" i="71"/>
  <c r="G135" i="72"/>
  <c r="G190" i="72"/>
  <c r="F135" i="67"/>
  <c r="F190" i="67"/>
  <c r="J130" i="71"/>
  <c r="J132" i="71" s="1"/>
  <c r="J133" i="71" s="1"/>
  <c r="K129" i="71"/>
  <c r="K131" i="71" s="1"/>
  <c r="I128" i="88"/>
  <c r="F135" i="75"/>
  <c r="F135" i="73"/>
  <c r="F135" i="70"/>
  <c r="F135" i="69"/>
  <c r="H135" i="68"/>
  <c r="H133" i="72"/>
  <c r="H190" i="72" s="1"/>
  <c r="I133" i="68"/>
  <c r="I190" i="68" s="1"/>
  <c r="K128" i="88"/>
  <c r="AN191" i="88"/>
  <c r="AN192" i="88"/>
  <c r="AN198" i="88"/>
  <c r="AN197" i="88"/>
  <c r="G130" i="75"/>
  <c r="G132" i="75" s="1"/>
  <c r="H129" i="75"/>
  <c r="G130" i="74"/>
  <c r="G132" i="74" s="1"/>
  <c r="H129" i="74"/>
  <c r="H129" i="73"/>
  <c r="G130" i="73"/>
  <c r="G132" i="73" s="1"/>
  <c r="I131" i="72"/>
  <c r="G130" i="70"/>
  <c r="G132" i="70" s="1"/>
  <c r="H129" i="70"/>
  <c r="H129" i="69"/>
  <c r="G130" i="69"/>
  <c r="G132" i="69" s="1"/>
  <c r="J131" i="68"/>
  <c r="H129" i="67"/>
  <c r="G130" i="67"/>
  <c r="G132" i="67" s="1"/>
  <c r="R87" i="88" l="1"/>
  <c r="S87" i="88" s="1"/>
  <c r="R88" i="88"/>
  <c r="S88" i="88" s="1"/>
  <c r="T88" i="88" s="1"/>
  <c r="Q86" i="88"/>
  <c r="R86" i="88" s="1"/>
  <c r="M85" i="88"/>
  <c r="N85" i="88" s="1"/>
  <c r="P84" i="88"/>
  <c r="J135" i="71"/>
  <c r="J190" i="71"/>
  <c r="H135" i="72"/>
  <c r="K130" i="71"/>
  <c r="K132" i="71" s="1"/>
  <c r="K133" i="71" s="1"/>
  <c r="L129" i="71"/>
  <c r="L131" i="71" s="1"/>
  <c r="L128" i="88"/>
  <c r="I135" i="68"/>
  <c r="G133" i="75"/>
  <c r="G190" i="75" s="1"/>
  <c r="G133" i="73"/>
  <c r="G190" i="73" s="1"/>
  <c r="G133" i="69"/>
  <c r="G190" i="69" s="1"/>
  <c r="G133" i="70"/>
  <c r="G133" i="74"/>
  <c r="G190" i="74" s="1"/>
  <c r="G133" i="67"/>
  <c r="AO191" i="88"/>
  <c r="AO192" i="88"/>
  <c r="AO198" i="88"/>
  <c r="AO197" i="88"/>
  <c r="H131" i="75"/>
  <c r="H131" i="74"/>
  <c r="H131" i="73"/>
  <c r="J129" i="72"/>
  <c r="I130" i="72"/>
  <c r="I132" i="72" s="1"/>
  <c r="H131" i="70"/>
  <c r="H131" i="69"/>
  <c r="J130" i="68"/>
  <c r="J132" i="68" s="1"/>
  <c r="K129" i="68"/>
  <c r="H131" i="67"/>
  <c r="U88" i="88" l="1"/>
  <c r="V88" i="88" s="1"/>
  <c r="W88" i="88" s="1"/>
  <c r="X88" i="88" s="1"/>
  <c r="Y88" i="88" s="1"/>
  <c r="Z88" i="88" s="1"/>
  <c r="AA88" i="88" s="1"/>
  <c r="T87" i="88"/>
  <c r="U87" i="88" s="1"/>
  <c r="O85" i="88"/>
  <c r="P85" i="88" s="1"/>
  <c r="S86" i="88"/>
  <c r="T86" i="88" s="1"/>
  <c r="U86" i="88" s="1"/>
  <c r="V86" i="88" s="1"/>
  <c r="W86" i="88" s="1"/>
  <c r="X86" i="88" s="1"/>
  <c r="Y86" i="88" s="1"/>
  <c r="Z86" i="88" s="1"/>
  <c r="AA86" i="88" s="1"/>
  <c r="AB86" i="88" s="1"/>
  <c r="Q84" i="88"/>
  <c r="R84" i="88" s="1"/>
  <c r="S84" i="88" s="1"/>
  <c r="T84" i="88" s="1"/>
  <c r="U84" i="88" s="1"/>
  <c r="V84" i="88" s="1"/>
  <c r="G135" i="70"/>
  <c r="G190" i="70"/>
  <c r="K135" i="71"/>
  <c r="K190" i="71"/>
  <c r="G135" i="67"/>
  <c r="G190" i="67"/>
  <c r="G135" i="75"/>
  <c r="L130" i="71"/>
  <c r="L132" i="71" s="1"/>
  <c r="L133" i="71" s="1"/>
  <c r="M129" i="71"/>
  <c r="M131" i="71" s="1"/>
  <c r="G135" i="73"/>
  <c r="G135" i="69"/>
  <c r="I133" i="72"/>
  <c r="I190" i="72" s="1"/>
  <c r="J133" i="68"/>
  <c r="M128" i="88"/>
  <c r="N128" i="88"/>
  <c r="AP191" i="88"/>
  <c r="AP192" i="88"/>
  <c r="AP198" i="88"/>
  <c r="AP197" i="88"/>
  <c r="H130" i="75"/>
  <c r="H132" i="75" s="1"/>
  <c r="I129" i="75"/>
  <c r="H130" i="74"/>
  <c r="H132" i="74" s="1"/>
  <c r="I129" i="74"/>
  <c r="H130" i="73"/>
  <c r="H132" i="73" s="1"/>
  <c r="I129" i="73"/>
  <c r="J131" i="72"/>
  <c r="H130" i="70"/>
  <c r="H132" i="70" s="1"/>
  <c r="I129" i="70"/>
  <c r="H130" i="69"/>
  <c r="H132" i="69" s="1"/>
  <c r="I129" i="69"/>
  <c r="K131" i="68"/>
  <c r="H130" i="67"/>
  <c r="H132" i="67" s="1"/>
  <c r="I129" i="67"/>
  <c r="V87" i="88" l="1"/>
  <c r="W87" i="88" s="1"/>
  <c r="X87" i="88" s="1"/>
  <c r="Y87" i="88" s="1"/>
  <c r="Z87" i="88" s="1"/>
  <c r="AB88" i="88"/>
  <c r="Q85" i="88"/>
  <c r="R85" i="88" s="1"/>
  <c r="S85" i="88" s="1"/>
  <c r="T85" i="88" s="1"/>
  <c r="U85" i="88" s="1"/>
  <c r="V85" i="88" s="1"/>
  <c r="W85" i="88" s="1"/>
  <c r="X85" i="88" s="1"/>
  <c r="W84" i="88"/>
  <c r="X84" i="88" s="1"/>
  <c r="Y84" i="88" s="1"/>
  <c r="Z84" i="88" s="1"/>
  <c r="AA84" i="88" s="1"/>
  <c r="AB84" i="88" s="1"/>
  <c r="L135" i="71"/>
  <c r="L190" i="71"/>
  <c r="J135" i="68"/>
  <c r="J190" i="68"/>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AQ197" i="88"/>
  <c r="I131" i="75"/>
  <c r="I131" i="74"/>
  <c r="I131" i="73"/>
  <c r="J130" i="72"/>
  <c r="J132" i="72" s="1"/>
  <c r="K129" i="72"/>
  <c r="I131" i="70"/>
  <c r="I131" i="69"/>
  <c r="L129" i="68"/>
  <c r="K130" i="68"/>
  <c r="K132" i="68" s="1"/>
  <c r="I131" i="67"/>
  <c r="AA87" i="88" l="1"/>
  <c r="AB87" i="88" s="1"/>
  <c r="Y85" i="88"/>
  <c r="Z85" i="88" s="1"/>
  <c r="AA85" i="88" s="1"/>
  <c r="AB85" i="88" s="1"/>
  <c r="M135" i="71"/>
  <c r="M190" i="71"/>
  <c r="H135" i="69"/>
  <c r="H190" i="69"/>
  <c r="O129" i="71"/>
  <c r="O131" i="71" s="1"/>
  <c r="N130" i="71"/>
  <c r="N132" i="71" s="1"/>
  <c r="N133" i="71" s="1"/>
  <c r="H135" i="73"/>
  <c r="H135" i="75"/>
  <c r="H135" i="67"/>
  <c r="H135" i="70"/>
  <c r="K133" i="68"/>
  <c r="J133" i="72"/>
  <c r="J190" i="72" s="1"/>
  <c r="AZ128" i="88"/>
  <c r="O128" i="88"/>
  <c r="AR192" i="88"/>
  <c r="AR191" i="88"/>
  <c r="AR198" i="88"/>
  <c r="AR197" i="88"/>
  <c r="I130" i="75"/>
  <c r="I132" i="75" s="1"/>
  <c r="J129" i="75"/>
  <c r="I130" i="74"/>
  <c r="I132" i="74" s="1"/>
  <c r="J129" i="74"/>
  <c r="I130" i="73"/>
  <c r="I132" i="73" s="1"/>
  <c r="J129" i="73"/>
  <c r="K131" i="72"/>
  <c r="J129" i="70"/>
  <c r="I130" i="70"/>
  <c r="I132" i="70" s="1"/>
  <c r="I130" i="69"/>
  <c r="I132" i="69" s="1"/>
  <c r="J129" i="69"/>
  <c r="L131" i="68"/>
  <c r="J129" i="67"/>
  <c r="I130" i="67"/>
  <c r="I132" i="67" s="1"/>
  <c r="K135" i="68" l="1"/>
  <c r="K190" i="68"/>
  <c r="N135" i="71"/>
  <c r="N190" i="71"/>
  <c r="P129" i="71"/>
  <c r="P131" i="71" s="1"/>
  <c r="O130" i="71"/>
  <c r="O132" i="71" s="1"/>
  <c r="O133" i="71" s="1"/>
  <c r="J135" i="72"/>
  <c r="I133" i="74"/>
  <c r="I190" i="74" s="1"/>
  <c r="I133" i="67"/>
  <c r="I133" i="75"/>
  <c r="I133" i="69"/>
  <c r="I133" i="73"/>
  <c r="I190" i="73" s="1"/>
  <c r="I133" i="70"/>
  <c r="BA128" i="88"/>
  <c r="BB128" i="88"/>
  <c r="P128" i="88"/>
  <c r="AS192" i="88"/>
  <c r="AS191" i="88"/>
  <c r="AS197" i="88"/>
  <c r="AS198" i="88"/>
  <c r="J131" i="75"/>
  <c r="J131" i="74"/>
  <c r="J131" i="73"/>
  <c r="L129" i="72"/>
  <c r="K130" i="72"/>
  <c r="K132" i="72" s="1"/>
  <c r="J131" i="70"/>
  <c r="J131" i="69"/>
  <c r="L130" i="68"/>
  <c r="L132" i="68" s="1"/>
  <c r="M129" i="68"/>
  <c r="J131" i="67"/>
  <c r="I135" i="69" l="1"/>
  <c r="I190" i="69"/>
  <c r="I135" i="75"/>
  <c r="I190" i="75"/>
  <c r="O135" i="71"/>
  <c r="O190" i="71"/>
  <c r="I135" i="67"/>
  <c r="I190" i="67"/>
  <c r="I135" i="70"/>
  <c r="I190" i="70"/>
  <c r="Q129" i="71"/>
  <c r="Q131" i="71" s="1"/>
  <c r="P130" i="71"/>
  <c r="P132" i="71" s="1"/>
  <c r="P133" i="71" s="1"/>
  <c r="K133" i="72"/>
  <c r="K190" i="72" s="1"/>
  <c r="I135" i="73"/>
  <c r="L133" i="68"/>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P135" i="71" l="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7" i="88"/>
  <c r="AU198" i="88"/>
  <c r="K131" i="75"/>
  <c r="K131" i="74"/>
  <c r="K131" i="73"/>
  <c r="L130" i="72"/>
  <c r="L132" i="72" s="1"/>
  <c r="M129" i="72"/>
  <c r="K131" i="70"/>
  <c r="K131" i="69"/>
  <c r="M130" i="68"/>
  <c r="M132" i="68" s="1"/>
  <c r="N129" i="68"/>
  <c r="K131" i="67"/>
  <c r="Q135" i="71" l="1"/>
  <c r="Q190" i="71"/>
  <c r="J135" i="75"/>
  <c r="S129" i="71"/>
  <c r="S131" i="71" s="1"/>
  <c r="R130" i="71"/>
  <c r="R132" i="71" s="1"/>
  <c r="R133" i="71" s="1"/>
  <c r="J135" i="67"/>
  <c r="J135" i="73"/>
  <c r="J135" i="69"/>
  <c r="J135" i="70"/>
  <c r="M133" i="68"/>
  <c r="M190" i="68" s="1"/>
  <c r="L133" i="72"/>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L135" i="72" l="1"/>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AW197" i="88"/>
  <c r="L131" i="75"/>
  <c r="L131" i="74"/>
  <c r="L131" i="73"/>
  <c r="M130" i="72"/>
  <c r="M132" i="72" s="1"/>
  <c r="N129" i="72"/>
  <c r="L131" i="70"/>
  <c r="L131" i="69"/>
  <c r="N130" i="68"/>
  <c r="N132" i="68" s="1"/>
  <c r="O129" i="68"/>
  <c r="L131" i="67"/>
  <c r="S135" i="71" l="1"/>
  <c r="S190" i="71"/>
  <c r="K135" i="75"/>
  <c r="K190" i="75"/>
  <c r="U129" i="71"/>
  <c r="U131" i="71" s="1"/>
  <c r="T130" i="71"/>
  <c r="T132" i="71" s="1"/>
  <c r="T133" i="71" s="1"/>
  <c r="K135" i="73"/>
  <c r="K135" i="70"/>
  <c r="K135" i="67"/>
  <c r="M133" i="72"/>
  <c r="M190" i="72" s="1"/>
  <c r="N133" i="68"/>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N135" i="68" l="1"/>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AY197" i="88"/>
  <c r="M131" i="75"/>
  <c r="M131" i="74"/>
  <c r="M131" i="73"/>
  <c r="N130" i="72"/>
  <c r="N132" i="72" s="1"/>
  <c r="O129" i="72"/>
  <c r="M131" i="70"/>
  <c r="M131" i="69"/>
  <c r="O130" i="68"/>
  <c r="O132" i="68" s="1"/>
  <c r="P129" i="68"/>
  <c r="M131" i="67"/>
  <c r="L135" i="69" l="1"/>
  <c r="L190" i="69"/>
  <c r="L135" i="75"/>
  <c r="U135" i="71"/>
  <c r="U190" i="71"/>
  <c r="L135" i="73"/>
  <c r="L190" i="73"/>
  <c r="V130" i="71"/>
  <c r="V132" i="71" s="1"/>
  <c r="V133" i="71" s="1"/>
  <c r="W129" i="71"/>
  <c r="W131" i="71" s="1"/>
  <c r="L135" i="70"/>
  <c r="O133" i="68"/>
  <c r="O190" i="68" s="1"/>
  <c r="L135" i="67"/>
  <c r="N133" i="72"/>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V135" i="71" l="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7" i="88"/>
  <c r="BA198" i="88"/>
  <c r="N131" i="75"/>
  <c r="N131" i="74"/>
  <c r="N131" i="73"/>
  <c r="P129" i="72"/>
  <c r="O130" i="72"/>
  <c r="O132" i="72" s="1"/>
  <c r="N131" i="70"/>
  <c r="N131" i="69"/>
  <c r="Q129" i="68"/>
  <c r="P130" i="68"/>
  <c r="P132" i="68" s="1"/>
  <c r="N131" i="67"/>
  <c r="M135" i="69" l="1"/>
  <c r="M190" i="69"/>
  <c r="M135" i="73"/>
  <c r="M190" i="73"/>
  <c r="M135" i="67"/>
  <c r="M190" i="67"/>
  <c r="W135" i="71"/>
  <c r="W190" i="71"/>
  <c r="Y129" i="71"/>
  <c r="Y131" i="71" s="1"/>
  <c r="X130" i="71"/>
  <c r="X132" i="71" s="1"/>
  <c r="X133" i="71" s="1"/>
  <c r="M135" i="75"/>
  <c r="M135" i="70"/>
  <c r="P133" i="68"/>
  <c r="P190" i="68" s="1"/>
  <c r="O133" i="72"/>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X135" i="71" l="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N135" i="69"/>
  <c r="Q130" i="68"/>
  <c r="Q132" i="68" s="1"/>
  <c r="R129" i="68"/>
  <c r="O131" i="67"/>
  <c r="N135" i="67" l="1"/>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Z135" i="71" l="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O135" i="70" l="1"/>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c r="AC135" i="70" l="1"/>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P130" i="72"/>
  <c r="AP132" i="72" s="1"/>
  <c r="AQ129" i="72"/>
  <c r="AO131" i="70"/>
  <c r="AO131" i="69"/>
  <c r="AR129" i="68"/>
  <c r="AQ130" i="68"/>
  <c r="AQ132" i="68" s="1"/>
  <c r="AO131" i="67"/>
  <c r="AN135" i="73" l="1"/>
  <c r="AN135" i="70"/>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X135" i="68"/>
  <c r="AV130" i="67"/>
  <c r="AV132" i="67" s="1"/>
  <c r="AW129" i="67"/>
  <c r="AW135" i="72" l="1"/>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95" i="67" s="1"/>
  <c r="BB176" i="68"/>
  <c r="BB195" i="68" s="1"/>
  <c r="BB176" i="71"/>
  <c r="BB176" i="70"/>
  <c r="BB195" i="70" s="1"/>
  <c r="BB176" i="88"/>
  <c r="BB195" i="88" s="1"/>
  <c r="BB176" i="69"/>
  <c r="BB195" i="69" s="1"/>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U218" i="68" l="1"/>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AJ217" i="71" l="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AK218" i="71" l="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E71" i="63"/>
  <c r="E191" i="63" s="1"/>
  <c r="AN217" i="71" l="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C26" i="63"/>
  <c r="D26" i="63"/>
  <c r="E26" i="63"/>
  <c r="F26" i="63"/>
  <c r="F9" i="2"/>
  <c r="AO217" i="71" l="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84" i="63" l="1"/>
  <c r="O84" i="63"/>
  <c r="AA84" i="63"/>
  <c r="AM84" i="63"/>
  <c r="AY84" i="63"/>
  <c r="P84" i="63"/>
  <c r="AB84" i="63"/>
  <c r="AN84" i="63"/>
  <c r="AZ84" i="63"/>
  <c r="R84" i="63"/>
  <c r="AD84" i="63"/>
  <c r="AP84" i="63"/>
  <c r="BB84" i="63"/>
  <c r="G84" i="63"/>
  <c r="G128" i="63" s="1"/>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F128" i="63" l="1"/>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Y128" i="63"/>
  <c r="AZ128" i="63"/>
  <c r="BA128" i="63"/>
  <c r="BB128" i="63"/>
  <c r="E134" i="63"/>
  <c r="G27" i="63"/>
  <c r="J134" i="63"/>
  <c r="H134" i="63"/>
  <c r="E27" i="63"/>
  <c r="F134" i="63"/>
  <c r="C27" i="63"/>
  <c r="G134" i="63"/>
  <c r="D27" i="63"/>
  <c r="I134" i="63"/>
  <c r="F27" i="63"/>
  <c r="E130" i="63"/>
  <c r="E132" i="63" s="1"/>
  <c r="E133" i="63" s="1"/>
  <c r="E190" i="63" s="1"/>
  <c r="F129" i="63"/>
  <c r="AM41" i="81"/>
  <c r="G9" i="2"/>
  <c r="AU212" i="70" l="1"/>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E135" i="63"/>
  <c r="AN41" i="81"/>
  <c r="J128" i="63" l="1"/>
  <c r="F130" i="63"/>
  <c r="F132" i="63" s="1"/>
  <c r="F133"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G130" i="63"/>
  <c r="G132" i="63" s="1"/>
  <c r="G133" i="63" s="1"/>
  <c r="G190" i="63" s="1"/>
  <c r="H129" i="63"/>
  <c r="H131" i="63" s="1"/>
  <c r="AO41" i="81"/>
  <c r="F135" i="63" l="1"/>
  <c r="F190" i="63"/>
  <c r="F210" i="70" s="1"/>
  <c r="L128" i="63"/>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4"/>
  <c r="F210" i="75"/>
  <c r="F210" i="69"/>
  <c r="F210" i="71"/>
  <c r="F210" i="68"/>
  <c r="F210" i="72"/>
  <c r="F210" i="67"/>
  <c r="AW192" i="63"/>
  <c r="AW191" i="63"/>
  <c r="AV211" i="88"/>
  <c r="AV218" i="88"/>
  <c r="AW197" i="63"/>
  <c r="AW198" i="63"/>
  <c r="AW212" i="88"/>
  <c r="AV217" i="88"/>
  <c r="G135" i="63"/>
  <c r="H130" i="63"/>
  <c r="H132" i="63" s="1"/>
  <c r="H133" i="63" s="1"/>
  <c r="H190" i="63" s="1"/>
  <c r="I129" i="63"/>
  <c r="I131" i="63" s="1"/>
  <c r="AP41" i="81"/>
  <c r="N128" i="63" l="1"/>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H135" i="63"/>
  <c r="I130" i="63"/>
  <c r="I132" i="63" s="1"/>
  <c r="I133" i="63" s="1"/>
  <c r="I190" i="63" s="1"/>
  <c r="J129" i="63"/>
  <c r="J131" i="63" s="1"/>
  <c r="AQ41" i="81"/>
  <c r="M128" i="63" l="1"/>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AY194" i="63"/>
  <c r="J130" i="63"/>
  <c r="J132" i="63" s="1"/>
  <c r="J133" i="63" s="1"/>
  <c r="J190" i="63" s="1"/>
  <c r="K129" i="63"/>
  <c r="K131" i="63" s="1"/>
  <c r="AR41" i="81"/>
  <c r="P128" i="63" l="1"/>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AZ194" i="63"/>
  <c r="J135" i="63"/>
  <c r="K130" i="63"/>
  <c r="K132" i="63" s="1"/>
  <c r="K133" i="63" s="1"/>
  <c r="K190"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BA194" i="63"/>
  <c r="L130" i="63"/>
  <c r="L132" i="63" s="1"/>
  <c r="L133" i="63" s="1"/>
  <c r="L190"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BB212" i="88"/>
  <c r="L135" i="63"/>
  <c r="BB195" i="63"/>
  <c r="BB194"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N130" i="63"/>
  <c r="N132" i="63" s="1"/>
  <c r="N133" i="63" s="1"/>
  <c r="N190" i="63" s="1"/>
  <c r="O129" i="63"/>
  <c r="O131" i="63" s="1"/>
  <c r="AV41" i="81"/>
  <c r="T128" i="63" l="1"/>
  <c r="M210" i="73"/>
  <c r="M210" i="68"/>
  <c r="M210" i="69"/>
  <c r="M210" i="74"/>
  <c r="M210" i="71"/>
  <c r="M210" i="75"/>
  <c r="M210" i="72"/>
  <c r="M210" i="70"/>
  <c r="M210" i="67"/>
  <c r="N135" i="63"/>
  <c r="O130" i="63"/>
  <c r="O132" i="63" s="1"/>
  <c r="O133" i="63" s="1"/>
  <c r="O190" i="63" s="1"/>
  <c r="P129" i="63"/>
  <c r="P131" i="63" s="1"/>
  <c r="AW41" i="81"/>
  <c r="U128" i="63" l="1"/>
  <c r="N210" i="74"/>
  <c r="N210" i="70"/>
  <c r="N210" i="73"/>
  <c r="N210" i="75"/>
  <c r="N210" i="68"/>
  <c r="N210" i="71"/>
  <c r="N210" i="67"/>
  <c r="N210" i="69"/>
  <c r="N210" i="72"/>
  <c r="O135" i="63"/>
  <c r="P130" i="63"/>
  <c r="P132" i="63" s="1"/>
  <c r="P133" i="63" s="1"/>
  <c r="P190" i="63" s="1"/>
  <c r="Q129" i="63"/>
  <c r="Q131" i="63" s="1"/>
  <c r="AX41" i="81"/>
  <c r="V128" i="63" l="1"/>
  <c r="O210" i="75"/>
  <c r="O210" i="67"/>
  <c r="O210" i="72"/>
  <c r="O210" i="70"/>
  <c r="O210" i="74"/>
  <c r="O210" i="73"/>
  <c r="O210" i="71"/>
  <c r="O210" i="68"/>
  <c r="O210" i="69"/>
  <c r="P135" i="63"/>
  <c r="Q130" i="63"/>
  <c r="Q132" i="63" s="1"/>
  <c r="Q133" i="63" s="1"/>
  <c r="Q190" i="63" s="1"/>
  <c r="R129" i="63"/>
  <c r="R131" i="63" s="1"/>
  <c r="AY41" i="81"/>
  <c r="W128" i="63" l="1"/>
  <c r="P210" i="69"/>
  <c r="P210" i="71"/>
  <c r="P210" i="72"/>
  <c r="P210" i="75"/>
  <c r="P210" i="68"/>
  <c r="P210" i="67"/>
  <c r="P210" i="70"/>
  <c r="P210" i="73"/>
  <c r="P210" i="74"/>
  <c r="Q135" i="63"/>
  <c r="R130" i="63"/>
  <c r="R132" i="63" s="1"/>
  <c r="R133" i="63" s="1"/>
  <c r="R190" i="63" s="1"/>
  <c r="S129" i="63"/>
  <c r="S131" i="63" s="1"/>
  <c r="AZ41" i="81"/>
  <c r="X128" i="63" l="1"/>
  <c r="Q210" i="71"/>
  <c r="Q210" i="74"/>
  <c r="Q210" i="70"/>
  <c r="Q210" i="69"/>
  <c r="Q210" i="67"/>
  <c r="Q210" i="75"/>
  <c r="Q210" i="73"/>
  <c r="Q210" i="72"/>
  <c r="Q210" i="68"/>
  <c r="R135" i="63"/>
  <c r="S130" i="63"/>
  <c r="S132" i="63" s="1"/>
  <c r="S133" i="63" s="1"/>
  <c r="S190" i="63" s="1"/>
  <c r="T129" i="63"/>
  <c r="T131" i="63" s="1"/>
  <c r="BA41" i="81"/>
  <c r="Y128" i="63" l="1"/>
  <c r="R210" i="69"/>
  <c r="R210" i="67"/>
  <c r="R210" i="72"/>
  <c r="R210" i="71"/>
  <c r="R210" i="73"/>
  <c r="R210" i="75"/>
  <c r="R210" i="70"/>
  <c r="R210" i="68"/>
  <c r="R210" i="74"/>
  <c r="S135" i="63"/>
  <c r="T130" i="63"/>
  <c r="T132" i="63" s="1"/>
  <c r="T133" i="63" s="1"/>
  <c r="T190" i="63" s="1"/>
  <c r="U129" i="63"/>
  <c r="U131" i="63" s="1"/>
  <c r="BB41" i="81"/>
  <c r="Z128" i="63" l="1"/>
  <c r="S210" i="68"/>
  <c r="S210" i="70"/>
  <c r="S210" i="67"/>
  <c r="S210" i="69"/>
  <c r="S210" i="75"/>
  <c r="S210" i="71"/>
  <c r="S210" i="73"/>
  <c r="S210" i="72"/>
  <c r="S210" i="74"/>
  <c r="T135" i="63"/>
  <c r="U130" i="63"/>
  <c r="U132" i="63" s="1"/>
  <c r="U133" i="63" s="1"/>
  <c r="U190" i="63" s="1"/>
  <c r="V129" i="63"/>
  <c r="V131" i="63" s="1"/>
  <c r="BC41" i="81"/>
  <c r="AA128" i="63" l="1"/>
  <c r="T210" i="71"/>
  <c r="T210" i="67"/>
  <c r="T210" i="73"/>
  <c r="T210" i="75"/>
  <c r="T210" i="74"/>
  <c r="T210" i="69"/>
  <c r="T210" i="70"/>
  <c r="T210" i="68"/>
  <c r="T210" i="72"/>
  <c r="U135" i="63"/>
  <c r="V130" i="63"/>
  <c r="V132" i="63" s="1"/>
  <c r="V133" i="63" s="1"/>
  <c r="V190" i="63" s="1"/>
  <c r="W129" i="63"/>
  <c r="W131" i="63" s="1"/>
  <c r="BD41" i="81"/>
  <c r="AB128" i="63" l="1"/>
  <c r="U210" i="73"/>
  <c r="U210" i="68"/>
  <c r="U210" i="69"/>
  <c r="U210" i="75"/>
  <c r="U210" i="74"/>
  <c r="U210" i="72"/>
  <c r="U210" i="71"/>
  <c r="U210" i="70"/>
  <c r="U210" i="67"/>
  <c r="V135" i="63"/>
  <c r="W130" i="63"/>
  <c r="W132" i="63" s="1"/>
  <c r="W133" i="63" s="1"/>
  <c r="W190" i="63" s="1"/>
  <c r="X129" i="63"/>
  <c r="X131" i="63" s="1"/>
  <c r="BE41" i="81"/>
  <c r="AC128" i="63" l="1"/>
  <c r="V210" i="70"/>
  <c r="V210" i="72"/>
  <c r="V210" i="73"/>
  <c r="V210" i="75"/>
  <c r="V210" i="74"/>
  <c r="V210" i="67"/>
  <c r="V210" i="69"/>
  <c r="V210" i="71"/>
  <c r="V210" i="68"/>
  <c r="W135" i="63"/>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93" i="70" s="1"/>
  <c r="BB143" i="75"/>
  <c r="BB193" i="75" s="1"/>
  <c r="BB143" i="69"/>
  <c r="BB193" i="69" s="1"/>
  <c r="BB143" i="67"/>
  <c r="BB193" i="67" s="1"/>
  <c r="BB193" i="71"/>
  <c r="BB143" i="88"/>
  <c r="BB193" i="88" s="1"/>
  <c r="BB143" i="73"/>
  <c r="BB193" i="73" s="1"/>
  <c r="BB143" i="72"/>
  <c r="BB193" i="72" s="1"/>
  <c r="BB143" i="68"/>
  <c r="BB193" i="68" s="1"/>
  <c r="BB143" i="63"/>
  <c r="BB193" i="63" s="1"/>
  <c r="X210" i="69"/>
  <c r="X210" i="68"/>
  <c r="X210" i="74"/>
  <c r="X210" i="75"/>
  <c r="X210" i="73"/>
  <c r="X210" i="72"/>
  <c r="X210" i="70"/>
  <c r="X210" i="67"/>
  <c r="X210" i="71"/>
  <c r="Y135" i="63"/>
  <c r="Z130" i="63"/>
  <c r="Z132" i="63" s="1"/>
  <c r="Z133" i="63" s="1"/>
  <c r="Z190" i="63" s="1"/>
  <c r="AA129" i="63"/>
  <c r="AA131" i="63" s="1"/>
  <c r="BB213" i="88" l="1"/>
  <c r="AF128" i="63"/>
  <c r="BB213" i="71"/>
  <c r="BB213" i="73"/>
  <c r="BB213" i="67"/>
  <c r="BB213" i="69"/>
  <c r="BB213" i="75"/>
  <c r="BB213" i="68"/>
  <c r="BB213" i="70"/>
  <c r="BB213" i="72"/>
  <c r="BB213" i="74"/>
  <c r="Y210" i="71"/>
  <c r="Y210" i="69"/>
  <c r="Y210" i="75"/>
  <c r="Y210" i="73"/>
  <c r="Y210" i="68"/>
  <c r="Y210" i="70"/>
  <c r="Y210" i="74"/>
  <c r="Y210" i="72"/>
  <c r="Y210" i="67"/>
  <c r="Z135" i="63"/>
  <c r="AA130" i="63"/>
  <c r="AA132" i="63" s="1"/>
  <c r="AA133" i="63" s="1"/>
  <c r="AA190" i="63" s="1"/>
  <c r="AB129" i="63"/>
  <c r="AB131" i="63" s="1"/>
  <c r="AG128" i="63" l="1"/>
  <c r="Z210" i="71"/>
  <c r="Z210" i="72"/>
  <c r="Z210" i="69"/>
  <c r="Z210" i="68"/>
  <c r="Z210" i="67"/>
  <c r="Z210" i="73"/>
  <c r="Z210" i="70"/>
  <c r="Z210" i="74"/>
  <c r="Z210" i="75"/>
  <c r="AA135" i="63"/>
  <c r="AB130" i="63"/>
  <c r="AB132" i="63" s="1"/>
  <c r="AB133" i="63" s="1"/>
  <c r="AB190" i="63" s="1"/>
  <c r="AC129" i="63"/>
  <c r="AC131" i="63" s="1"/>
  <c r="AH128" i="63" l="1"/>
  <c r="AA210" i="68"/>
  <c r="AA210" i="71"/>
  <c r="AA210" i="74"/>
  <c r="AA210" i="69"/>
  <c r="AA210" i="75"/>
  <c r="AA210" i="72"/>
  <c r="AA210" i="67"/>
  <c r="AA210" i="73"/>
  <c r="AA210" i="70"/>
  <c r="AB135" i="63"/>
  <c r="AC130" i="63"/>
  <c r="AC132" i="63" s="1"/>
  <c r="AC133" i="63" s="1"/>
  <c r="AC190" i="63" s="1"/>
  <c r="AD129" i="63"/>
  <c r="AD131" i="63" s="1"/>
  <c r="AI128" i="63" l="1"/>
  <c r="AB210" i="73"/>
  <c r="AB210" i="67"/>
  <c r="AB210" i="70"/>
  <c r="AB210" i="68"/>
  <c r="AB210" i="69"/>
  <c r="AB210" i="71"/>
  <c r="AB210" i="75"/>
  <c r="AB210" i="72"/>
  <c r="AB210" i="74"/>
  <c r="AC135" i="63"/>
  <c r="AD130" i="63"/>
  <c r="AD132" i="63" s="1"/>
  <c r="AD133" i="63" s="1"/>
  <c r="AD190" i="63" s="1"/>
  <c r="AE129" i="63"/>
  <c r="AE131" i="63" s="1"/>
  <c r="AJ128" i="63" l="1"/>
  <c r="AC210" i="68"/>
  <c r="AC210" i="73"/>
  <c r="AC210" i="69"/>
  <c r="AC210" i="75"/>
  <c r="AC210" i="67"/>
  <c r="AC210" i="72"/>
  <c r="AC210" i="71"/>
  <c r="AC210" i="70"/>
  <c r="AC210" i="74"/>
  <c r="AD135" i="63"/>
  <c r="AE130" i="63"/>
  <c r="AE132" i="63" s="1"/>
  <c r="AE133" i="63" s="1"/>
  <c r="AE190" i="63" s="1"/>
  <c r="AF129" i="63"/>
  <c r="AF131" i="63" s="1"/>
  <c r="AK128" i="63" l="1"/>
  <c r="AD210" i="75"/>
  <c r="AD210" i="68"/>
  <c r="AD210" i="70"/>
  <c r="AD210" i="73"/>
  <c r="AD210" i="74"/>
  <c r="AD210" i="69"/>
  <c r="AD210" i="67"/>
  <c r="AD210" i="71"/>
  <c r="AD210" i="72"/>
  <c r="AE135" i="63"/>
  <c r="AF130" i="63"/>
  <c r="AF132" i="63" s="1"/>
  <c r="AF133" i="63" s="1"/>
  <c r="AF190" i="63" s="1"/>
  <c r="AG129" i="63"/>
  <c r="AG131" i="63" s="1"/>
  <c r="AL128" i="63" l="1"/>
  <c r="AE210" i="75"/>
  <c r="AE210" i="67"/>
  <c r="AE210" i="73"/>
  <c r="AE210" i="70"/>
  <c r="AE210" i="74"/>
  <c r="AE210" i="72"/>
  <c r="AE210" i="69"/>
  <c r="AE210" i="71"/>
  <c r="AE210" i="68"/>
  <c r="AF135" i="63"/>
  <c r="AG130" i="63"/>
  <c r="AG132" i="63" s="1"/>
  <c r="AG133" i="63" s="1"/>
  <c r="AG190" i="63" s="1"/>
  <c r="AH129" i="63"/>
  <c r="AH131" i="63" s="1"/>
  <c r="AM128" i="63" l="1"/>
  <c r="AF210" i="71"/>
  <c r="AF210" i="69"/>
  <c r="AF210" i="68"/>
  <c r="AF210" i="67"/>
  <c r="AF210" i="70"/>
  <c r="AF210" i="72"/>
  <c r="AF210" i="75"/>
  <c r="AF210" i="74"/>
  <c r="AF210" i="73"/>
  <c r="AG135" i="63"/>
  <c r="AH130" i="63"/>
  <c r="AH132" i="63" s="1"/>
  <c r="AH133" i="63" s="1"/>
  <c r="AH190" i="63" s="1"/>
  <c r="AI129" i="63"/>
  <c r="AI131" i="63" s="1"/>
  <c r="AN128" i="63" l="1"/>
  <c r="AG210" i="71"/>
  <c r="AG210" i="70"/>
  <c r="AG210" i="69"/>
  <c r="AG210" i="73"/>
  <c r="AG210" i="75"/>
  <c r="AG210" i="68"/>
  <c r="AG210" i="74"/>
  <c r="AG210" i="67"/>
  <c r="AG210" i="72"/>
  <c r="AH135" i="63"/>
  <c r="AI130" i="63"/>
  <c r="AI132" i="63" s="1"/>
  <c r="AI133" i="63" s="1"/>
  <c r="AI190" i="63" s="1"/>
  <c r="AJ129" i="63"/>
  <c r="AJ131" i="63" s="1"/>
  <c r="AO128" i="63" l="1"/>
  <c r="AH210" i="72"/>
  <c r="AH210" i="71"/>
  <c r="AH210" i="69"/>
  <c r="AH210" i="67"/>
  <c r="AH210" i="68"/>
  <c r="AH210" i="70"/>
  <c r="AH210" i="74"/>
  <c r="AH210" i="73"/>
  <c r="AH210" i="75"/>
  <c r="AI135" i="63"/>
  <c r="AJ130" i="63"/>
  <c r="AJ132" i="63" s="1"/>
  <c r="AJ133" i="63" s="1"/>
  <c r="AJ190" i="63" s="1"/>
  <c r="AK129" i="63"/>
  <c r="AK131" i="63" s="1"/>
  <c r="AP128" i="63" l="1"/>
  <c r="AI210" i="68"/>
  <c r="AI210" i="72"/>
  <c r="AI210" i="71"/>
  <c r="AI210" i="70"/>
  <c r="AI210" i="73"/>
  <c r="AI210" i="75"/>
  <c r="AI210" i="69"/>
  <c r="AI210" i="74"/>
  <c r="AI210" i="67"/>
  <c r="AJ135" i="63"/>
  <c r="AK130" i="63"/>
  <c r="AK132" i="63" s="1"/>
  <c r="AK133" i="63" s="1"/>
  <c r="AK190" i="63" s="1"/>
  <c r="AL129" i="63"/>
  <c r="AL131" i="63" s="1"/>
  <c r="AQ128" i="63" l="1"/>
  <c r="AJ210" i="71"/>
  <c r="AJ210" i="72"/>
  <c r="AJ210" i="70"/>
  <c r="AJ210" i="74"/>
  <c r="AJ210" i="73"/>
  <c r="AJ210" i="68"/>
  <c r="AJ210" i="75"/>
  <c r="AJ210" i="67"/>
  <c r="AJ210" i="69"/>
  <c r="AK135" i="63"/>
  <c r="AL130" i="63"/>
  <c r="AL132" i="63" s="1"/>
  <c r="AL133" i="63" s="1"/>
  <c r="AL190" i="63" s="1"/>
  <c r="AM129" i="63"/>
  <c r="AM131" i="63" s="1"/>
  <c r="AR128" i="63" l="1"/>
  <c r="AK210" i="71"/>
  <c r="AK210" i="67"/>
  <c r="AK210" i="70"/>
  <c r="AK210" i="73"/>
  <c r="AK210" i="75"/>
  <c r="AK210" i="69"/>
  <c r="AK210" i="74"/>
  <c r="AK210" i="68"/>
  <c r="AK210" i="72"/>
  <c r="AL135" i="63"/>
  <c r="AM130" i="63"/>
  <c r="AM132" i="63" s="1"/>
  <c r="AM133" i="63" s="1"/>
  <c r="AM190" i="63" s="1"/>
  <c r="AN129" i="63"/>
  <c r="AN131" i="63" s="1"/>
  <c r="AS128" i="63" l="1"/>
  <c r="AL210" i="71"/>
  <c r="AL210" i="67"/>
  <c r="AL210" i="70"/>
  <c r="AL210" i="69"/>
  <c r="AL210" i="74"/>
  <c r="AL210" i="73"/>
  <c r="AL210" i="75"/>
  <c r="AL210" i="72"/>
  <c r="AL210" i="68"/>
  <c r="AM135" i="63"/>
  <c r="AN130" i="63"/>
  <c r="AN132" i="63" s="1"/>
  <c r="AN133" i="63" s="1"/>
  <c r="AN190" i="63" s="1"/>
  <c r="AO129" i="63"/>
  <c r="AO131" i="63" s="1"/>
  <c r="AT128" i="63" l="1"/>
  <c r="AM210" i="71"/>
  <c r="AM210" i="74"/>
  <c r="AM210" i="73"/>
  <c r="AM210" i="69"/>
  <c r="AM210" i="68"/>
  <c r="AM210" i="72"/>
  <c r="AM210" i="70"/>
  <c r="AM210" i="75"/>
  <c r="AM210" i="67"/>
  <c r="AN135" i="63"/>
  <c r="AO130" i="63"/>
  <c r="AO132" i="63" s="1"/>
  <c r="AO133" i="63" s="1"/>
  <c r="AO190" i="63" s="1"/>
  <c r="AP129" i="63"/>
  <c r="AP131" i="63" s="1"/>
  <c r="AU128" i="63" l="1"/>
  <c r="AN210" i="71"/>
  <c r="AN210" i="70"/>
  <c r="AN210" i="69"/>
  <c r="AN210" i="75"/>
  <c r="AN210" i="74"/>
  <c r="AN210" i="73"/>
  <c r="AN210" i="72"/>
  <c r="AN210" i="68"/>
  <c r="AN210" i="67"/>
  <c r="AO135" i="63"/>
  <c r="AP130" i="63"/>
  <c r="AP132" i="63" s="1"/>
  <c r="AP133" i="63" s="1"/>
  <c r="AP190" i="63" s="1"/>
  <c r="AQ129" i="63"/>
  <c r="AQ131" i="63" s="1"/>
  <c r="AV128" i="63" l="1"/>
  <c r="AO210" i="71"/>
  <c r="AO210" i="69"/>
  <c r="AO210" i="73"/>
  <c r="AO210" i="68"/>
  <c r="AO210" i="70"/>
  <c r="AO210" i="67"/>
  <c r="AO210" i="72"/>
  <c r="AO210" i="74"/>
  <c r="AO210" i="75"/>
  <c r="AP135" i="63"/>
  <c r="AQ130" i="63"/>
  <c r="AQ132" i="63" s="1"/>
  <c r="AQ133" i="63" s="1"/>
  <c r="AQ190" i="63" s="1"/>
  <c r="AR129" i="63"/>
  <c r="AR131" i="63" s="1"/>
  <c r="AW128" i="63" l="1"/>
  <c r="AX128" i="63"/>
  <c r="AP210" i="71"/>
  <c r="AP210" i="70"/>
  <c r="AP210" i="67"/>
  <c r="AP210" i="69"/>
  <c r="AP210" i="68"/>
  <c r="AP210" i="74"/>
  <c r="AP210" i="72"/>
  <c r="AP210" i="75"/>
  <c r="AP210" i="73"/>
  <c r="AQ135" i="63"/>
  <c r="AR130" i="63"/>
  <c r="AR132" i="63" s="1"/>
  <c r="AR133" i="63" s="1"/>
  <c r="AR190" i="63" s="1"/>
  <c r="AS129" i="63"/>
  <c r="AS131" i="63" s="1"/>
  <c r="AQ210" i="71" l="1"/>
  <c r="AQ210" i="68"/>
  <c r="AQ210" i="67"/>
  <c r="AQ210" i="72"/>
  <c r="AQ210" i="69"/>
  <c r="AQ210" i="75"/>
  <c r="AQ210" i="74"/>
  <c r="AQ210" i="70"/>
  <c r="AQ210" i="73"/>
  <c r="AR135" i="63"/>
  <c r="AS130" i="63"/>
  <c r="AS132" i="63" s="1"/>
  <c r="AS133" i="63" s="1"/>
  <c r="AS190" i="63" s="1"/>
  <c r="AT129" i="63"/>
  <c r="AT131" i="63" s="1"/>
  <c r="AR210" i="71" l="1"/>
  <c r="AR210" i="73"/>
  <c r="AR210" i="72"/>
  <c r="AR210" i="70"/>
  <c r="AR210" i="68"/>
  <c r="AR210" i="67"/>
  <c r="AR210" i="74"/>
  <c r="AR210" i="69"/>
  <c r="AR210" i="75"/>
  <c r="AS135" i="63"/>
  <c r="AT130" i="63"/>
  <c r="AT132" i="63" s="1"/>
  <c r="AT133" i="63" s="1"/>
  <c r="AT190" i="63" s="1"/>
  <c r="AU129" i="63"/>
  <c r="AU131" i="63" s="1"/>
  <c r="AS210" i="71" l="1"/>
  <c r="AS210" i="72"/>
  <c r="AS210" i="68"/>
  <c r="AS210" i="67"/>
  <c r="AS210" i="73"/>
  <c r="AS210" i="70"/>
  <c r="AS210" i="69"/>
  <c r="AS210" i="75"/>
  <c r="AS210" i="74"/>
  <c r="AT135" i="63"/>
  <c r="AU130" i="63"/>
  <c r="AU132" i="63" s="1"/>
  <c r="AU133" i="63" s="1"/>
  <c r="AU190" i="63" s="1"/>
  <c r="AV129" i="63"/>
  <c r="AV131" i="63" s="1"/>
  <c r="AT210" i="71" l="1"/>
  <c r="AT210" i="74"/>
  <c r="AT210" i="73"/>
  <c r="AT210" i="69"/>
  <c r="AT210" i="68"/>
  <c r="AT210" i="70"/>
  <c r="AT210" i="67"/>
  <c r="AT210" i="75"/>
  <c r="AT210" i="72"/>
  <c r="AU135" i="63"/>
  <c r="AV130" i="63"/>
  <c r="AV132" i="63" s="1"/>
  <c r="AV133" i="63" s="1"/>
  <c r="AV190" i="63" s="1"/>
  <c r="AW129" i="63"/>
  <c r="AW131" i="63" s="1"/>
  <c r="AW130" i="63" s="1"/>
  <c r="AW132" i="63" s="1"/>
  <c r="AW133" i="63" s="1"/>
  <c r="AW190" i="63" s="1"/>
  <c r="AU210" i="71" l="1"/>
  <c r="AU210" i="69"/>
  <c r="AU210" i="75"/>
  <c r="AU210" i="72"/>
  <c r="AU210" i="67"/>
  <c r="AU210" i="73"/>
  <c r="AU210" i="70"/>
  <c r="AU210" i="68"/>
  <c r="AU210" i="74"/>
  <c r="AV135" i="63"/>
  <c r="AW135"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X135" i="63" l="1"/>
  <c r="AY131" i="63"/>
  <c r="AX210" i="71" l="1"/>
  <c r="AX210" i="73"/>
  <c r="AX210" i="69"/>
  <c r="AX210" i="67"/>
  <c r="AX210" i="74"/>
  <c r="AX210" i="72"/>
  <c r="AX210" i="68"/>
  <c r="AX210" i="75"/>
  <c r="AX210" i="70"/>
  <c r="AY130" i="63"/>
  <c r="AY132" i="63" s="1"/>
  <c r="AY133" i="63" s="1"/>
  <c r="AY190" i="63" s="1"/>
  <c r="AZ129" i="63"/>
  <c r="AY135" i="63" l="1"/>
  <c r="AZ131" i="63"/>
  <c r="AY210" i="71" l="1"/>
  <c r="AY210" i="68"/>
  <c r="AY210" i="75"/>
  <c r="AY210" i="70"/>
  <c r="AY210" i="74"/>
  <c r="AY210" i="69"/>
  <c r="AY210" i="72"/>
  <c r="AY210" i="73"/>
  <c r="AY210" i="67"/>
  <c r="AZ130" i="63"/>
  <c r="AZ132" i="63" s="1"/>
  <c r="AZ133" i="63" s="1"/>
  <c r="AZ190" i="63" s="1"/>
  <c r="BA129" i="63"/>
  <c r="AZ135" i="63" l="1"/>
  <c r="BA131" i="63"/>
  <c r="AZ210" i="71" l="1"/>
  <c r="AZ210" i="68"/>
  <c r="AZ210" i="73"/>
  <c r="AZ210" i="70"/>
  <c r="AZ210"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10" i="67"/>
  <c r="BA210" i="72"/>
  <c r="BA210" i="75"/>
  <c r="BA210" i="70"/>
  <c r="BA210" i="68"/>
  <c r="BB135" i="63"/>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93" i="69" s="1"/>
  <c r="AV143" i="67"/>
  <c r="AV193" i="67" s="1"/>
  <c r="AV193" i="71"/>
  <c r="AV143" i="88"/>
  <c r="AV193" i="88" s="1"/>
  <c r="AV143" i="63"/>
  <c r="AV193" i="63" s="1"/>
  <c r="AV143" i="68"/>
  <c r="AV193" i="68" s="1"/>
  <c r="AV143" i="70"/>
  <c r="AV193" i="70" s="1"/>
  <c r="AV143" i="72"/>
  <c r="AV193" i="72" s="1"/>
  <c r="AQ172" i="75"/>
  <c r="AQ194" i="75" s="1"/>
  <c r="AQ172" i="68"/>
  <c r="AQ194" i="68" s="1"/>
  <c r="AQ172" i="67"/>
  <c r="AQ194" i="67" s="1"/>
  <c r="AQ172" i="71"/>
  <c r="AQ194" i="71" s="1"/>
  <c r="AQ172" i="70"/>
  <c r="AQ194" i="70" s="1"/>
  <c r="AQ172" i="73"/>
  <c r="AQ194" i="73" s="1"/>
  <c r="AQ172" i="69"/>
  <c r="AQ194" i="69" s="1"/>
  <c r="AL176" i="70"/>
  <c r="AL195" i="70" s="1"/>
  <c r="AL176" i="71"/>
  <c r="AL176" i="68"/>
  <c r="AL195" i="68" s="1"/>
  <c r="AL176" i="67"/>
  <c r="AL195" i="67" s="1"/>
  <c r="AL176" i="69"/>
  <c r="AL195" i="69" s="1"/>
  <c r="AL176" i="75"/>
  <c r="AL176" i="72"/>
  <c r="AL176" i="63"/>
  <c r="AL195" i="63" s="1"/>
  <c r="AL176" i="88"/>
  <c r="AL195" i="88" s="1"/>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V195" i="69" s="1"/>
  <c r="AS44" i="81"/>
  <c r="BB44" i="81"/>
  <c r="AU172" i="74" s="1"/>
  <c r="AU194" i="74" s="1"/>
  <c r="AU172" i="67"/>
  <c r="AU194" i="67" s="1"/>
  <c r="AT44" i="81"/>
  <c r="AS214" i="75" l="1"/>
  <c r="AL215" i="74"/>
  <c r="AT214" i="74"/>
  <c r="AE214" i="71"/>
  <c r="AW214" i="74"/>
  <c r="AV213" i="73"/>
  <c r="AX214" i="74"/>
  <c r="AF172" i="67"/>
  <c r="AF194" i="67" s="1"/>
  <c r="AK172" i="88"/>
  <c r="AK194" i="88" s="1"/>
  <c r="AV214" i="69"/>
  <c r="AS214" i="72"/>
  <c r="AT214" i="72"/>
  <c r="AX214" i="69"/>
  <c r="AX214" i="73"/>
  <c r="AV213" i="75"/>
  <c r="AL215" i="68"/>
  <c r="AQ214" i="68"/>
  <c r="AV213" i="67"/>
  <c r="AW214" i="69"/>
  <c r="AE214" i="68"/>
  <c r="AS214" i="74"/>
  <c r="AT214" i="68"/>
  <c r="AX214" i="75"/>
  <c r="AE214" i="73"/>
  <c r="AL215" i="73"/>
  <c r="AL215" i="71"/>
  <c r="AQ214" i="75"/>
  <c r="AV213" i="69"/>
  <c r="AW214" i="67"/>
  <c r="AV213" i="74"/>
  <c r="AS214" i="68"/>
  <c r="AT214" i="73"/>
  <c r="AX214" i="71"/>
  <c r="AL215" i="70"/>
  <c r="AV213" i="72"/>
  <c r="AW214" i="73"/>
  <c r="AV214" i="74"/>
  <c r="AV214" i="67"/>
  <c r="AT214" i="75"/>
  <c r="AX214" i="68"/>
  <c r="AE214" i="72"/>
  <c r="AQ214" i="69"/>
  <c r="AV213" i="70"/>
  <c r="AW214" i="71"/>
  <c r="AW214" i="70"/>
  <c r="AV214" i="73"/>
  <c r="AV214" i="72"/>
  <c r="AS214" i="69"/>
  <c r="AL215" i="72"/>
  <c r="AQ214" i="73"/>
  <c r="AV213" i="68"/>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V213" i="88"/>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95" i="88" s="1"/>
  <c r="AV176" i="68"/>
  <c r="AV195" i="68" s="1"/>
  <c r="AV176" i="63"/>
  <c r="AV195" i="63" s="1"/>
  <c r="AV176" i="70"/>
  <c r="AV195" i="70" s="1"/>
  <c r="AV176" i="67"/>
  <c r="AV195" i="67" s="1"/>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H214" i="74" l="1"/>
  <c r="AF214" i="74"/>
  <c r="AU214" i="67"/>
  <c r="AV215" i="69"/>
  <c r="AN214" i="74"/>
  <c r="AK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P214" i="74"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93" i="68" s="1"/>
  <c r="AL143" i="63"/>
  <c r="AL193" i="63" s="1"/>
  <c r="AL143" i="70"/>
  <c r="AL193" i="70" s="1"/>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I214" i="74" l="1"/>
  <c r="AO214" i="88"/>
  <c r="AO214" i="74"/>
  <c r="AP214" i="75"/>
  <c r="AO214" i="69"/>
  <c r="AI214" i="71"/>
  <c r="AP214" i="67"/>
  <c r="AO214" i="70"/>
  <c r="AL213" i="70"/>
  <c r="AI214" i="73"/>
  <c r="AI214" i="67"/>
  <c r="AP214" i="73"/>
  <c r="AO214" i="67"/>
  <c r="AI214" i="70"/>
  <c r="AL213" i="74"/>
  <c r="AL213" i="73"/>
  <c r="AI214" i="75"/>
  <c r="AL213" i="71"/>
  <c r="AL213" i="67"/>
  <c r="AP214" i="69"/>
  <c r="AO214" i="75"/>
  <c r="AP214" i="70"/>
  <c r="AL213" i="68"/>
  <c r="AP214" i="71"/>
  <c r="AO214" i="72"/>
  <c r="AL213" i="69"/>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93" i="88" s="1"/>
  <c r="W143" i="69"/>
  <c r="W193" i="69" s="1"/>
  <c r="W143" i="63"/>
  <c r="W193" i="63" s="1"/>
  <c r="W143" i="73"/>
  <c r="W193" i="73" s="1"/>
  <c r="W143" i="67"/>
  <c r="W193" i="67" s="1"/>
  <c r="W143" i="70"/>
  <c r="W193" i="70" s="1"/>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AA214" i="74" l="1"/>
  <c r="W213" i="74"/>
  <c r="AB214" i="73"/>
  <c r="V214" i="69"/>
  <c r="W213" i="69"/>
  <c r="AA214" i="71"/>
  <c r="V214" i="71"/>
  <c r="AE143" i="67"/>
  <c r="AE193" i="67" s="1"/>
  <c r="AE143" i="74"/>
  <c r="AE193" i="74" s="1"/>
  <c r="V214" i="67"/>
  <c r="AA214" i="69"/>
  <c r="W213" i="75"/>
  <c r="AA214" i="72"/>
  <c r="V214" i="74"/>
  <c r="AS143" i="67"/>
  <c r="AS193" i="67" s="1"/>
  <c r="AS143" i="74"/>
  <c r="AS193" i="74" s="1"/>
  <c r="AB214" i="68"/>
  <c r="W213" i="71"/>
  <c r="W213" i="72"/>
  <c r="AA214" i="68"/>
  <c r="W213" i="68"/>
  <c r="V214" i="72"/>
  <c r="V214" i="70"/>
  <c r="W213" i="70"/>
  <c r="AA214" i="73"/>
  <c r="AB214" i="70"/>
  <c r="AB176" i="88"/>
  <c r="AB195" i="88" s="1"/>
  <c r="AB176" i="74"/>
  <c r="V214" i="75"/>
  <c r="W213" i="67"/>
  <c r="AA214" i="75"/>
  <c r="AB214" i="71"/>
  <c r="AB214" i="69"/>
  <c r="V214" i="68"/>
  <c r="W213" i="73"/>
  <c r="AA214" i="67"/>
  <c r="AB214" i="74"/>
  <c r="AB214" i="72"/>
  <c r="AB214" i="67"/>
  <c r="V214" i="73"/>
  <c r="AA214" i="70"/>
  <c r="AB214" i="75"/>
  <c r="V214" i="88"/>
  <c r="W213" i="88"/>
  <c r="AE143" i="88"/>
  <c r="AE193" i="88" s="1"/>
  <c r="AE143" i="68"/>
  <c r="AE193" i="68" s="1"/>
  <c r="AE143" i="69"/>
  <c r="AE193" i="69" s="1"/>
  <c r="AE143" i="63"/>
  <c r="AE193" i="63" s="1"/>
  <c r="AE143" i="70"/>
  <c r="AE193" i="70" s="1"/>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95" i="67" s="1"/>
  <c r="AB176" i="68"/>
  <c r="AB195" i="68" s="1"/>
  <c r="AB176" i="73"/>
  <c r="AB176" i="71"/>
  <c r="AB176" i="63"/>
  <c r="AB195" i="63" s="1"/>
  <c r="AB176" i="70"/>
  <c r="AB195" i="70" s="1"/>
  <c r="AB176" i="75"/>
  <c r="AB176" i="69"/>
  <c r="AB195" i="69" s="1"/>
  <c r="AB176" i="72"/>
  <c r="AA214" i="88"/>
  <c r="AS143" i="69"/>
  <c r="AS193" i="69" s="1"/>
  <c r="AS143" i="72"/>
  <c r="AS193" i="72" s="1"/>
  <c r="AS143" i="68"/>
  <c r="AS193" i="68" s="1"/>
  <c r="AS143" i="63"/>
  <c r="AS193" i="63" s="1"/>
  <c r="AS143" i="88"/>
  <c r="AS193" i="88" s="1"/>
  <c r="AS143" i="73"/>
  <c r="AS193" i="73" s="1"/>
  <c r="AS143" i="75"/>
  <c r="AS193" i="75" s="1"/>
  <c r="AS193" i="71"/>
  <c r="AS143" i="70"/>
  <c r="AS193" i="70" s="1"/>
  <c r="AI42" i="81"/>
  <c r="AB143" i="74" s="1"/>
  <c r="AB193" i="74" s="1"/>
  <c r="AB193" i="71"/>
  <c r="AB44" i="81"/>
  <c r="BE42" i="81"/>
  <c r="AN46" i="81"/>
  <c r="AG176" i="74" s="1"/>
  <c r="AR42" i="81"/>
  <c r="W214" i="74" l="1"/>
  <c r="AS213" i="74"/>
  <c r="AS213" i="68"/>
  <c r="W214" i="67"/>
  <c r="AE213" i="72"/>
  <c r="AS213" i="67"/>
  <c r="AB215" i="70"/>
  <c r="AS213" i="72"/>
  <c r="AB215" i="71"/>
  <c r="AE213" i="73"/>
  <c r="W214" i="69"/>
  <c r="AE213" i="75"/>
  <c r="AS213" i="70"/>
  <c r="AS213" i="69"/>
  <c r="AB215" i="73"/>
  <c r="W214" i="72"/>
  <c r="AE213" i="71"/>
  <c r="AB215" i="74"/>
  <c r="AE213" i="74"/>
  <c r="AE213" i="70"/>
  <c r="AG176" i="68"/>
  <c r="AG195" i="68" s="1"/>
  <c r="AS213" i="75"/>
  <c r="AB215" i="72"/>
  <c r="AB215" i="67"/>
  <c r="W214" i="70"/>
  <c r="AE213" i="67"/>
  <c r="U172" i="75"/>
  <c r="U194" i="75" s="1"/>
  <c r="U172" i="74"/>
  <c r="U194" i="74" s="1"/>
  <c r="AS213" i="71"/>
  <c r="AB215" i="68"/>
  <c r="AB215" i="69"/>
  <c r="AE213" i="69"/>
  <c r="AK143" i="67"/>
  <c r="AK193" i="67" s="1"/>
  <c r="AK143" i="74"/>
  <c r="AK193" i="74" s="1"/>
  <c r="W214" i="71"/>
  <c r="AS213" i="73"/>
  <c r="W214" i="75"/>
  <c r="AX143" i="67"/>
  <c r="AX193" i="67" s="1"/>
  <c r="AX143" i="74"/>
  <c r="AX193" i="74" s="1"/>
  <c r="AB215" i="75"/>
  <c r="W214" i="73"/>
  <c r="W214" i="68"/>
  <c r="AE213" i="68"/>
  <c r="AG176" i="63"/>
  <c r="AG195" i="63" s="1"/>
  <c r="AG176" i="69"/>
  <c r="AG195" i="69" s="1"/>
  <c r="AG176" i="88"/>
  <c r="AG195" i="88" s="1"/>
  <c r="AG176" i="70"/>
  <c r="AG195" i="70" s="1"/>
  <c r="AG176" i="67"/>
  <c r="AG195" i="67" s="1"/>
  <c r="AG176" i="75"/>
  <c r="AG176" i="71"/>
  <c r="AG176" i="73"/>
  <c r="AG176" i="72"/>
  <c r="W214" i="88"/>
  <c r="AK143" i="69"/>
  <c r="AK193" i="69" s="1"/>
  <c r="AK143" i="73"/>
  <c r="AK193" i="73" s="1"/>
  <c r="AK143" i="68"/>
  <c r="AK193" i="68" s="1"/>
  <c r="AK193" i="71"/>
  <c r="AK143" i="70"/>
  <c r="AK193" i="70" s="1"/>
  <c r="AK143" i="88"/>
  <c r="AK193" i="88" s="1"/>
  <c r="AK143" i="72"/>
  <c r="AK193" i="72" s="1"/>
  <c r="AK143" i="75"/>
  <c r="AK193" i="75" s="1"/>
  <c r="AK143" i="63"/>
  <c r="AK193" i="63" s="1"/>
  <c r="U172" i="71"/>
  <c r="U194" i="71" s="1"/>
  <c r="U172" i="73"/>
  <c r="U194" i="73" s="1"/>
  <c r="U172" i="67"/>
  <c r="U194" i="67" s="1"/>
  <c r="U172" i="72"/>
  <c r="U194" i="72" s="1"/>
  <c r="U172" i="70"/>
  <c r="U194" i="70" s="1"/>
  <c r="U172" i="88"/>
  <c r="U194" i="88" s="1"/>
  <c r="U172" i="63"/>
  <c r="U194" i="63" s="1"/>
  <c r="U172" i="68"/>
  <c r="U194" i="68" s="1"/>
  <c r="U172" i="69"/>
  <c r="U194" i="69" s="1"/>
  <c r="AS213" i="88"/>
  <c r="AE213" i="88"/>
  <c r="AB143" i="63"/>
  <c r="AB193" i="63" s="1"/>
  <c r="AB143" i="75"/>
  <c r="AB193" i="75" s="1"/>
  <c r="AB143" i="72"/>
  <c r="AB193" i="72" s="1"/>
  <c r="AB143" i="70"/>
  <c r="AB193" i="70" s="1"/>
  <c r="AB143" i="88"/>
  <c r="AB193" i="88" s="1"/>
  <c r="AB143" i="69"/>
  <c r="AB193" i="69" s="1"/>
  <c r="AB143" i="67"/>
  <c r="AB193" i="67" s="1"/>
  <c r="AB143" i="73"/>
  <c r="AB193" i="73" s="1"/>
  <c r="AB143" i="68"/>
  <c r="AB193" i="68" s="1"/>
  <c r="AX143" i="63"/>
  <c r="AX193" i="63" s="1"/>
  <c r="AX143" i="69"/>
  <c r="AX193" i="69" s="1"/>
  <c r="AX143" i="70"/>
  <c r="AX193" i="70" s="1"/>
  <c r="AX143" i="72"/>
  <c r="AX193" i="72" s="1"/>
  <c r="AX143" i="88"/>
  <c r="AX193" i="88" s="1"/>
  <c r="AX143" i="75"/>
  <c r="AX193" i="75" s="1"/>
  <c r="AX193" i="71"/>
  <c r="AX143" i="73"/>
  <c r="AX193" i="73" s="1"/>
  <c r="AX143" i="68"/>
  <c r="AX193" i="68" s="1"/>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AO195" i="68" s="1"/>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AK195" i="68" s="1"/>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H195"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F195" i="69" s="1"/>
  <c r="AY46" i="81"/>
  <c r="BA46" i="81"/>
  <c r="AT176" i="74" s="1"/>
  <c r="AT176" i="68"/>
  <c r="AT195" i="68" s="1"/>
  <c r="Z46" i="81"/>
  <c r="AW46" i="81"/>
  <c r="X42" i="81"/>
  <c r="U46" i="81"/>
  <c r="N176" i="74" s="1"/>
  <c r="N176" i="69"/>
  <c r="N195" i="69" s="1"/>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G215" i="74" l="1"/>
  <c r="AB213" i="71"/>
  <c r="AZ143" i="67"/>
  <c r="AZ193" i="67" s="1"/>
  <c r="AF176" i="68"/>
  <c r="AF195" i="68" s="1"/>
  <c r="E176" i="69"/>
  <c r="E195" i="69" s="1"/>
  <c r="E176" i="67"/>
  <c r="E195" i="67" s="1"/>
  <c r="AO143" i="67"/>
  <c r="AO193" i="67" s="1"/>
  <c r="AS176" i="68"/>
  <c r="AS195" i="68" s="1"/>
  <c r="I176" i="72"/>
  <c r="AI176" i="68"/>
  <c r="AI195" i="68" s="1"/>
  <c r="X143" i="67"/>
  <c r="X193" i="67" s="1"/>
  <c r="P172" i="88"/>
  <c r="P194" i="88" s="1"/>
  <c r="AC176" i="68"/>
  <c r="AC195" i="68" s="1"/>
  <c r="AZ176" i="68"/>
  <c r="AZ195" i="68" s="1"/>
  <c r="AH143" i="67"/>
  <c r="AH193" i="67" s="1"/>
  <c r="AH143" i="74"/>
  <c r="AH193" i="74" s="1"/>
  <c r="N147" i="73"/>
  <c r="BA147" i="68"/>
  <c r="AG147" i="68"/>
  <c r="AB213" i="72"/>
  <c r="AG215" i="72"/>
  <c r="N172" i="70"/>
  <c r="N194" i="70" s="1"/>
  <c r="N172" i="74"/>
  <c r="N194" i="74" s="1"/>
  <c r="T143" i="67"/>
  <c r="T193" i="67" s="1"/>
  <c r="AX147" i="68"/>
  <c r="AB147" i="88"/>
  <c r="F147" i="63"/>
  <c r="AI147" i="69"/>
  <c r="AZ147" i="69"/>
  <c r="AG143" i="67"/>
  <c r="AG193" i="67" s="1"/>
  <c r="E176" i="75"/>
  <c r="W176" i="70"/>
  <c r="W195" i="70" s="1"/>
  <c r="U143" i="67"/>
  <c r="U193" i="67" s="1"/>
  <c r="U143" i="74"/>
  <c r="U193" i="74" s="1"/>
  <c r="BA143" i="67"/>
  <c r="BA193" i="67" s="1"/>
  <c r="AX213" i="68"/>
  <c r="AB213" i="75"/>
  <c r="U214" i="70"/>
  <c r="AG215" i="73"/>
  <c r="AX213" i="74"/>
  <c r="AK213" i="74"/>
  <c r="AG215" i="68"/>
  <c r="X146" i="73"/>
  <c r="X176" i="68"/>
  <c r="X195" i="68" s="1"/>
  <c r="X176" i="74"/>
  <c r="L143" i="67"/>
  <c r="L193" i="67" s="1"/>
  <c r="L143" i="74"/>
  <c r="L193" i="74" s="1"/>
  <c r="L176" i="63"/>
  <c r="L195" i="63" s="1"/>
  <c r="L176" i="74"/>
  <c r="AT147" i="88"/>
  <c r="T146" i="88"/>
  <c r="AA143" i="67"/>
  <c r="AA193" i="67" s="1"/>
  <c r="AA143" i="74"/>
  <c r="AA193" i="74" s="1"/>
  <c r="AR143" i="67"/>
  <c r="AR193" i="67" s="1"/>
  <c r="AR143" i="74"/>
  <c r="AR193" i="74" s="1"/>
  <c r="L143" i="73"/>
  <c r="L193" i="73" s="1"/>
  <c r="S147" i="70"/>
  <c r="AF147" i="63"/>
  <c r="Q147" i="75"/>
  <c r="AK147" i="68"/>
  <c r="AN147" i="63"/>
  <c r="Q172" i="67"/>
  <c r="Q194" i="67" s="1"/>
  <c r="Q172" i="74"/>
  <c r="Q194" i="74" s="1"/>
  <c r="AX213" i="73"/>
  <c r="AB213" i="68"/>
  <c r="U214" i="72"/>
  <c r="AK213" i="70"/>
  <c r="AG215" i="71"/>
  <c r="AX213" i="67"/>
  <c r="AK213" i="67"/>
  <c r="AB213" i="74"/>
  <c r="K146" i="69"/>
  <c r="AP176" i="68"/>
  <c r="AP195" i="68" s="1"/>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95" i="68" s="1"/>
  <c r="AR176" i="74"/>
  <c r="K143" i="67"/>
  <c r="K193" i="67" s="1"/>
  <c r="S143" i="67"/>
  <c r="S193" i="67" s="1"/>
  <c r="AQ143" i="67"/>
  <c r="AQ193" i="67" s="1"/>
  <c r="AQ143" i="74"/>
  <c r="AQ193" i="74" s="1"/>
  <c r="AX176" i="68"/>
  <c r="AX195" i="68" s="1"/>
  <c r="R147" i="75"/>
  <c r="J147" i="67"/>
  <c r="H147" i="73"/>
  <c r="W147" i="68"/>
  <c r="U147" i="75"/>
  <c r="Z176" i="68"/>
  <c r="Z195" i="68" s="1"/>
  <c r="Z176" i="74"/>
  <c r="T176" i="68"/>
  <c r="T195" i="68" s="1"/>
  <c r="O143" i="73"/>
  <c r="O193" i="73" s="1"/>
  <c r="M176" i="70"/>
  <c r="M195" i="70" s="1"/>
  <c r="M176" i="74"/>
  <c r="T172" i="67"/>
  <c r="T194" i="67" s="1"/>
  <c r="T172" i="74"/>
  <c r="T194" i="74" s="1"/>
  <c r="AX213" i="71"/>
  <c r="AB213" i="73"/>
  <c r="U214" i="67"/>
  <c r="AK213" i="71"/>
  <c r="AG215" i="75"/>
  <c r="AQ147" i="68"/>
  <c r="O143" i="70"/>
  <c r="O193" i="70" s="1"/>
  <c r="O143" i="74"/>
  <c r="O193" i="74" s="1"/>
  <c r="AK213" i="72"/>
  <c r="V143" i="67"/>
  <c r="V193" i="67" s="1"/>
  <c r="V143" i="74"/>
  <c r="V193" i="74" s="1"/>
  <c r="AQ176" i="68"/>
  <c r="AQ195" i="68" s="1"/>
  <c r="AQ176" i="74"/>
  <c r="H176" i="72"/>
  <c r="H176" i="74"/>
  <c r="F143" i="73"/>
  <c r="F193" i="73" s="1"/>
  <c r="F143" i="74"/>
  <c r="F193" i="74" s="1"/>
  <c r="L193" i="71"/>
  <c r="Q176" i="68"/>
  <c r="Q195" i="68" s="1"/>
  <c r="Q176" i="74"/>
  <c r="AO147" i="88"/>
  <c r="AY147" i="73"/>
  <c r="AZ147" i="88"/>
  <c r="AJ147" i="88"/>
  <c r="AY176" i="68"/>
  <c r="AY195" i="68" s="1"/>
  <c r="AY176" i="74"/>
  <c r="P172" i="72"/>
  <c r="P194" i="72" s="1"/>
  <c r="AC172" i="72"/>
  <c r="AC194" i="72" s="1"/>
  <c r="AC172" i="74"/>
  <c r="AC194" i="74" s="1"/>
  <c r="R143" i="67"/>
  <c r="R193" i="67" s="1"/>
  <c r="AX213" i="75"/>
  <c r="AB213" i="67"/>
  <c r="U214" i="73"/>
  <c r="AK213" i="68"/>
  <c r="AG215" i="67"/>
  <c r="O172" i="71"/>
  <c r="O194" i="71" s="1"/>
  <c r="O172" i="74"/>
  <c r="O194" i="74" s="1"/>
  <c r="S176" i="68"/>
  <c r="S195" i="68" s="1"/>
  <c r="S176" i="74"/>
  <c r="AX213" i="69"/>
  <c r="G146" i="72"/>
  <c r="AM143" i="67"/>
  <c r="AM193" i="67" s="1"/>
  <c r="AM143" i="74"/>
  <c r="AM193" i="74" s="1"/>
  <c r="AD146" i="72"/>
  <c r="F146" i="69"/>
  <c r="T146" i="68"/>
  <c r="AN146" i="69"/>
  <c r="W146" i="67"/>
  <c r="J176" i="68"/>
  <c r="J195" i="68" s="1"/>
  <c r="J176" i="74"/>
  <c r="AR146" i="69"/>
  <c r="H172" i="71"/>
  <c r="H194" i="71" s="1"/>
  <c r="AN176" i="68"/>
  <c r="AN195" i="68" s="1"/>
  <c r="AN176" i="74"/>
  <c r="AE176" i="68"/>
  <c r="AE195" i="68" s="1"/>
  <c r="AM147" i="67"/>
  <c r="AV147" i="67"/>
  <c r="AS147" i="68"/>
  <c r="AU147" i="75"/>
  <c r="AL147" i="72"/>
  <c r="P143" i="67"/>
  <c r="P193" i="67" s="1"/>
  <c r="AJ176" i="68"/>
  <c r="AJ195" i="68" s="1"/>
  <c r="AJ176" i="74"/>
  <c r="P172" i="70"/>
  <c r="P194" i="70" s="1"/>
  <c r="P172" i="74"/>
  <c r="P194" i="74" s="1"/>
  <c r="AY143" i="67"/>
  <c r="AY193" i="67" s="1"/>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95" i="68" s="1"/>
  <c r="BA176" i="74"/>
  <c r="L172" i="67"/>
  <c r="L194" i="67" s="1"/>
  <c r="K176" i="68"/>
  <c r="K195" i="68" s="1"/>
  <c r="F146" i="67"/>
  <c r="AR146" i="72"/>
  <c r="Q143" i="67"/>
  <c r="Q193" i="67" s="1"/>
  <c r="Q143" i="74"/>
  <c r="Q193" i="74" s="1"/>
  <c r="AU176" i="68"/>
  <c r="AU195" i="68" s="1"/>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AX213" i="72"/>
  <c r="U214" i="68"/>
  <c r="AK213" i="69"/>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AJ193" i="67" s="1"/>
  <c r="E143" i="67"/>
  <c r="E193" i="67" s="1"/>
  <c r="E176" i="72"/>
  <c r="E176" i="74"/>
  <c r="O193" i="71"/>
  <c r="K172" i="68"/>
  <c r="K194" i="68" s="1"/>
  <c r="K172" i="74"/>
  <c r="K194" i="74" s="1"/>
  <c r="R176" i="67"/>
  <c r="R195" i="67" s="1"/>
  <c r="R176" i="74"/>
  <c r="AX213" i="70"/>
  <c r="AB213" i="70"/>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S196" i="70" s="1"/>
  <c r="I146" i="68"/>
  <c r="AF146" i="70"/>
  <c r="AU146" i="75"/>
  <c r="AU196" i="75" s="1"/>
  <c r="R146" i="73"/>
  <c r="Z146" i="70"/>
  <c r="X146" i="67"/>
  <c r="Y146" i="75"/>
  <c r="O146" i="75"/>
  <c r="N146" i="72"/>
  <c r="AO146" i="69"/>
  <c r="J146" i="70"/>
  <c r="N176" i="70"/>
  <c r="N195" i="70" s="1"/>
  <c r="N176" i="63"/>
  <c r="N195" i="63" s="1"/>
  <c r="N176" i="88"/>
  <c r="N195" i="88" s="1"/>
  <c r="N176" i="75"/>
  <c r="N176" i="67"/>
  <c r="N195" i="67" s="1"/>
  <c r="N176" i="73"/>
  <c r="N176" i="68"/>
  <c r="N195" i="68" s="1"/>
  <c r="N176" i="72"/>
  <c r="N176" i="71"/>
  <c r="AE146" i="68"/>
  <c r="F176" i="71"/>
  <c r="F176" i="88"/>
  <c r="F195" i="88" s="1"/>
  <c r="F176" i="70"/>
  <c r="F195" i="70" s="1"/>
  <c r="F176" i="72"/>
  <c r="F176" i="73"/>
  <c r="F176" i="68"/>
  <c r="F195" i="68" s="1"/>
  <c r="F176" i="63"/>
  <c r="F195" i="63" s="1"/>
  <c r="F176" i="75"/>
  <c r="F176" i="67"/>
  <c r="F195" i="67" s="1"/>
  <c r="R146" i="70"/>
  <c r="H172" i="68"/>
  <c r="H194" i="68" s="1"/>
  <c r="H172" i="88"/>
  <c r="H194" i="88" s="1"/>
  <c r="H172" i="67"/>
  <c r="H194" i="67" s="1"/>
  <c r="H172" i="72"/>
  <c r="H194" i="72" s="1"/>
  <c r="H172" i="69"/>
  <c r="H194" i="69" s="1"/>
  <c r="H172" i="70"/>
  <c r="H194" i="70" s="1"/>
  <c r="H172" i="73"/>
  <c r="H194" i="73" s="1"/>
  <c r="AM146" i="73"/>
  <c r="Q146" i="72"/>
  <c r="V146" i="68"/>
  <c r="AM176" i="88"/>
  <c r="AM195" i="88" s="1"/>
  <c r="AM176" i="73"/>
  <c r="AM176" i="75"/>
  <c r="AM176" i="70"/>
  <c r="AM195" i="70" s="1"/>
  <c r="AM176" i="69"/>
  <c r="AM195" i="69" s="1"/>
  <c r="AM176" i="63"/>
  <c r="AM195" i="63" s="1"/>
  <c r="AM176" i="71"/>
  <c r="AM176" i="67"/>
  <c r="AM195" i="67" s="1"/>
  <c r="AM176" i="72"/>
  <c r="AM176" i="68"/>
  <c r="AM195" i="68" s="1"/>
  <c r="AP146" i="75"/>
  <c r="AF146" i="72"/>
  <c r="W146" i="70"/>
  <c r="M143" i="75"/>
  <c r="M193" i="75" s="1"/>
  <c r="M143" i="67"/>
  <c r="M193" i="67" s="1"/>
  <c r="M193" i="71"/>
  <c r="M143" i="63"/>
  <c r="M193" i="63" s="1"/>
  <c r="M143" i="72"/>
  <c r="M193" i="72" s="1"/>
  <c r="M143" i="88"/>
  <c r="M193" i="88" s="1"/>
  <c r="M143" i="68"/>
  <c r="M193" i="68" s="1"/>
  <c r="M143" i="73"/>
  <c r="M193" i="73" s="1"/>
  <c r="M143" i="69"/>
  <c r="M193" i="69" s="1"/>
  <c r="AG146" i="68"/>
  <c r="AG196" i="68" s="1"/>
  <c r="AT143" i="73"/>
  <c r="AT193" i="73" s="1"/>
  <c r="AT143" i="68"/>
  <c r="AT193" i="68" s="1"/>
  <c r="AT143" i="70"/>
  <c r="AT193" i="70" s="1"/>
  <c r="AT143" i="69"/>
  <c r="AT193" i="69" s="1"/>
  <c r="AT193" i="71"/>
  <c r="AT143" i="63"/>
  <c r="AT193" i="63" s="1"/>
  <c r="AT143" i="75"/>
  <c r="AT193" i="75" s="1"/>
  <c r="AT143" i="88"/>
  <c r="AT193" i="88" s="1"/>
  <c r="AT143" i="72"/>
  <c r="AT193" i="72" s="1"/>
  <c r="AT143" i="67"/>
  <c r="AT193" i="67" s="1"/>
  <c r="S146" i="67"/>
  <c r="AU146" i="72"/>
  <c r="BA176" i="69"/>
  <c r="BA195" i="69" s="1"/>
  <c r="BA176" i="63"/>
  <c r="BA195" i="63" s="1"/>
  <c r="BA176" i="88"/>
  <c r="BA195" i="88" s="1"/>
  <c r="BA176" i="71"/>
  <c r="BA176" i="72"/>
  <c r="BA176" i="67"/>
  <c r="BA195" i="67" s="1"/>
  <c r="BA176" i="73"/>
  <c r="BA176" i="70"/>
  <c r="BA195" i="70" s="1"/>
  <c r="BA176" i="75"/>
  <c r="V146" i="69"/>
  <c r="AQ146" i="67"/>
  <c r="G146" i="69"/>
  <c r="O146" i="67"/>
  <c r="N146" i="70"/>
  <c r="V146" i="70"/>
  <c r="O146" i="69"/>
  <c r="AH143" i="73"/>
  <c r="AH193" i="73" s="1"/>
  <c r="AH143" i="69"/>
  <c r="AH193" i="69" s="1"/>
  <c r="AH143" i="70"/>
  <c r="AH193" i="70" s="1"/>
  <c r="AH143" i="88"/>
  <c r="AH193" i="88" s="1"/>
  <c r="AH143" i="72"/>
  <c r="AH193" i="72" s="1"/>
  <c r="AH143" i="75"/>
  <c r="AH193" i="75" s="1"/>
  <c r="AH143" i="68"/>
  <c r="AH193" i="68" s="1"/>
  <c r="AH143" i="63"/>
  <c r="AH193" i="63" s="1"/>
  <c r="AH193" i="71"/>
  <c r="I146" i="70"/>
  <c r="AW146" i="72"/>
  <c r="AF146" i="75"/>
  <c r="AL146" i="67"/>
  <c r="AI146" i="67"/>
  <c r="F146" i="75"/>
  <c r="I193" i="71"/>
  <c r="I143" i="70"/>
  <c r="I193" i="70" s="1"/>
  <c r="I143" i="68"/>
  <c r="I193" i="68" s="1"/>
  <c r="I143" i="72"/>
  <c r="I193" i="72" s="1"/>
  <c r="I143" i="88"/>
  <c r="I193" i="88" s="1"/>
  <c r="I143" i="63"/>
  <c r="I193" i="63" s="1"/>
  <c r="I143" i="73"/>
  <c r="I193" i="73" s="1"/>
  <c r="I143" i="67"/>
  <c r="I193" i="67" s="1"/>
  <c r="G146" i="75"/>
  <c r="Q143" i="63"/>
  <c r="Q193" i="63" s="1"/>
  <c r="Q143" i="69"/>
  <c r="Q193" i="69" s="1"/>
  <c r="Q143" i="73"/>
  <c r="Q193" i="73" s="1"/>
  <c r="Q193" i="71"/>
  <c r="Q143" i="75"/>
  <c r="Q193" i="75" s="1"/>
  <c r="Q143" i="70"/>
  <c r="Q193" i="70" s="1"/>
  <c r="Q143" i="88"/>
  <c r="Q193" i="88" s="1"/>
  <c r="Q143" i="72"/>
  <c r="Q193" i="72" s="1"/>
  <c r="Q143" i="68"/>
  <c r="Q193" i="68" s="1"/>
  <c r="AP176" i="70"/>
  <c r="AP195" i="70" s="1"/>
  <c r="AP176" i="69"/>
  <c r="AP195" i="69" s="1"/>
  <c r="AP176" i="67"/>
  <c r="AP195" i="67" s="1"/>
  <c r="AP176" i="88"/>
  <c r="AP195" i="88" s="1"/>
  <c r="AP176" i="63"/>
  <c r="AP195" i="63" s="1"/>
  <c r="AP176" i="72"/>
  <c r="AP176" i="71"/>
  <c r="AP176" i="75"/>
  <c r="AP176" i="73"/>
  <c r="P176" i="75"/>
  <c r="P176" i="63"/>
  <c r="P195" i="63" s="1"/>
  <c r="P176" i="67"/>
  <c r="P195" i="67" s="1"/>
  <c r="P176" i="71"/>
  <c r="P176" i="69"/>
  <c r="P195" i="69" s="1"/>
  <c r="P176" i="73"/>
  <c r="P176" i="88"/>
  <c r="P195" i="88" s="1"/>
  <c r="P176" i="70"/>
  <c r="P195" i="70" s="1"/>
  <c r="P176" i="72"/>
  <c r="P176" i="68"/>
  <c r="P195" i="68" s="1"/>
  <c r="K146" i="72"/>
  <c r="K146" i="75"/>
  <c r="N143" i="88"/>
  <c r="N193" i="88" s="1"/>
  <c r="M143" i="70"/>
  <c r="M193" i="70" s="1"/>
  <c r="P146" i="72"/>
  <c r="AR176" i="71"/>
  <c r="AR176" i="73"/>
  <c r="AR176" i="72"/>
  <c r="AR176" i="67"/>
  <c r="AR195" i="67" s="1"/>
  <c r="AR176" i="69"/>
  <c r="AR195" i="69" s="1"/>
  <c r="AR176" i="63"/>
  <c r="AR195" i="63" s="1"/>
  <c r="AR176" i="88"/>
  <c r="AR195" i="88" s="1"/>
  <c r="AR176" i="70"/>
  <c r="AR195" i="70" s="1"/>
  <c r="AR176" i="75"/>
  <c r="U176" i="72"/>
  <c r="U176" i="75"/>
  <c r="U176" i="70"/>
  <c r="U195" i="70" s="1"/>
  <c r="U176" i="67"/>
  <c r="U195" i="67" s="1"/>
  <c r="U176" i="63"/>
  <c r="U195" i="63" s="1"/>
  <c r="U176" i="88"/>
  <c r="U195" i="88" s="1"/>
  <c r="U176" i="73"/>
  <c r="U176" i="69"/>
  <c r="U195" i="69" s="1"/>
  <c r="U176" i="71"/>
  <c r="U176" i="68"/>
  <c r="U195" i="68" s="1"/>
  <c r="AN146" i="67"/>
  <c r="AU146" i="68"/>
  <c r="AF146" i="68"/>
  <c r="AB146" i="68"/>
  <c r="AD146" i="67"/>
  <c r="X146" i="70"/>
  <c r="M146" i="70"/>
  <c r="L146" i="75"/>
  <c r="V143" i="88"/>
  <c r="V193" i="88" s="1"/>
  <c r="V143" i="72"/>
  <c r="V193" i="72" s="1"/>
  <c r="V143" i="69"/>
  <c r="V193" i="69" s="1"/>
  <c r="V143" i="63"/>
  <c r="V193" i="63" s="1"/>
  <c r="V143" i="70"/>
  <c r="V193" i="70" s="1"/>
  <c r="V193" i="71"/>
  <c r="V143" i="75"/>
  <c r="V193" i="75" s="1"/>
  <c r="V143" i="73"/>
  <c r="V193" i="73" s="1"/>
  <c r="V143" i="68"/>
  <c r="V193" i="68" s="1"/>
  <c r="AG146" i="75"/>
  <c r="I146" i="73"/>
  <c r="AJ146" i="67"/>
  <c r="AJ196" i="67" s="1"/>
  <c r="AL146" i="69"/>
  <c r="AR146" i="75"/>
  <c r="I146" i="67"/>
  <c r="V146" i="72"/>
  <c r="Z146" i="72"/>
  <c r="AV146" i="67"/>
  <c r="AV196" i="67" s="1"/>
  <c r="T146" i="70"/>
  <c r="AX146" i="72"/>
  <c r="AV146" i="75"/>
  <c r="AJ146" i="69"/>
  <c r="AD146" i="69"/>
  <c r="AP146" i="73"/>
  <c r="Q146" i="73"/>
  <c r="AT146" i="70"/>
  <c r="AT176" i="69"/>
  <c r="AT195" i="69" s="1"/>
  <c r="AT176" i="71"/>
  <c r="AT176" i="67"/>
  <c r="AT195" i="67" s="1"/>
  <c r="AT176" i="88"/>
  <c r="AT195" i="88" s="1"/>
  <c r="AT176" i="63"/>
  <c r="AT195" i="63" s="1"/>
  <c r="AT176" i="70"/>
  <c r="AT195" i="70" s="1"/>
  <c r="AT176" i="73"/>
  <c r="AT176" i="72"/>
  <c r="AT176" i="75"/>
  <c r="I176" i="71"/>
  <c r="I176" i="73"/>
  <c r="I176" i="88"/>
  <c r="I195" i="88" s="1"/>
  <c r="I176" i="70"/>
  <c r="I195" i="70" s="1"/>
  <c r="I176" i="75"/>
  <c r="I176" i="63"/>
  <c r="I195" i="63" s="1"/>
  <c r="I176" i="69"/>
  <c r="I195" i="69" s="1"/>
  <c r="I176" i="68"/>
  <c r="I195" i="68" s="1"/>
  <c r="I176" i="67"/>
  <c r="I195" i="67" s="1"/>
  <c r="R146" i="72"/>
  <c r="AP146" i="67"/>
  <c r="V176" i="73"/>
  <c r="V176" i="63"/>
  <c r="V195" i="63" s="1"/>
  <c r="V176" i="71"/>
  <c r="V176" i="72"/>
  <c r="V176" i="75"/>
  <c r="V176" i="70"/>
  <c r="V195" i="70" s="1"/>
  <c r="V176" i="67"/>
  <c r="V195" i="67" s="1"/>
  <c r="V176" i="88"/>
  <c r="V195" i="88" s="1"/>
  <c r="V176" i="69"/>
  <c r="V195" i="69" s="1"/>
  <c r="V176" i="68"/>
  <c r="V195" i="68" s="1"/>
  <c r="L146" i="72"/>
  <c r="AO146" i="67"/>
  <c r="J146" i="63"/>
  <c r="P146" i="67"/>
  <c r="M146" i="72"/>
  <c r="E146" i="63"/>
  <c r="AF143" i="88"/>
  <c r="AF193" i="88" s="1"/>
  <c r="AF143" i="72"/>
  <c r="AF193" i="72" s="1"/>
  <c r="AF193" i="71"/>
  <c r="AF143" i="73"/>
  <c r="AF193" i="73" s="1"/>
  <c r="AF143" i="69"/>
  <c r="AF193" i="69" s="1"/>
  <c r="AF143" i="68"/>
  <c r="AF193" i="68" s="1"/>
  <c r="AF143" i="70"/>
  <c r="AF193" i="70" s="1"/>
  <c r="AF143" i="63"/>
  <c r="AF193" i="63" s="1"/>
  <c r="AF143" i="75"/>
  <c r="AF193" i="75" s="1"/>
  <c r="AF143" i="67"/>
  <c r="AF193" i="67" s="1"/>
  <c r="L146" i="63"/>
  <c r="AD146" i="75"/>
  <c r="AB146" i="70"/>
  <c r="AC176" i="75"/>
  <c r="AC176" i="72"/>
  <c r="AC176" i="73"/>
  <c r="AC176" i="69"/>
  <c r="AC195" i="69" s="1"/>
  <c r="AC176" i="71"/>
  <c r="AC176" i="67"/>
  <c r="AC195" i="67" s="1"/>
  <c r="AC176" i="70"/>
  <c r="AC195" i="70" s="1"/>
  <c r="AC176" i="88"/>
  <c r="AC195" i="88" s="1"/>
  <c r="AC176" i="63"/>
  <c r="AC195" i="63" s="1"/>
  <c r="N146" i="67"/>
  <c r="Q146" i="69"/>
  <c r="AJ146" i="75"/>
  <c r="M146" i="69"/>
  <c r="AR146" i="73"/>
  <c r="M146" i="75"/>
  <c r="G143" i="70"/>
  <c r="G193" i="70" s="1"/>
  <c r="G143" i="63"/>
  <c r="G193" i="63" s="1"/>
  <c r="G143" i="88"/>
  <c r="G193" i="88" s="1"/>
  <c r="G143" i="72"/>
  <c r="G193" i="72" s="1"/>
  <c r="G193" i="71"/>
  <c r="G143" i="68"/>
  <c r="G193" i="68" s="1"/>
  <c r="G143" i="75"/>
  <c r="G193" i="75" s="1"/>
  <c r="G143" i="67"/>
  <c r="G193" i="67" s="1"/>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95" i="70" s="1"/>
  <c r="AW176" i="73"/>
  <c r="AW176" i="67"/>
  <c r="AW195" i="67" s="1"/>
  <c r="AW176" i="88"/>
  <c r="AW195" i="88" s="1"/>
  <c r="AW176" i="75"/>
  <c r="AW176" i="63"/>
  <c r="AW195" i="63" s="1"/>
  <c r="AW176" i="69"/>
  <c r="AW195" i="69" s="1"/>
  <c r="AW176" i="72"/>
  <c r="AW176" i="71"/>
  <c r="AW176" i="68"/>
  <c r="AW195" i="68" s="1"/>
  <c r="I146" i="88"/>
  <c r="AI176" i="88"/>
  <c r="AI195" i="88" s="1"/>
  <c r="AI176" i="71"/>
  <c r="AI176" i="73"/>
  <c r="AI176" i="67"/>
  <c r="AI195" i="67" s="1"/>
  <c r="AI176" i="70"/>
  <c r="AI195" i="70" s="1"/>
  <c r="AI176" i="75"/>
  <c r="AI176" i="72"/>
  <c r="AI176" i="63"/>
  <c r="AI195" i="63" s="1"/>
  <c r="AI176" i="69"/>
  <c r="AI195" i="69" s="1"/>
  <c r="AK146" i="72"/>
  <c r="AK146" i="75"/>
  <c r="X176" i="72"/>
  <c r="X176" i="63"/>
  <c r="X195" i="63" s="1"/>
  <c r="X176" i="73"/>
  <c r="X176" i="67"/>
  <c r="X195" i="67" s="1"/>
  <c r="X176" i="69"/>
  <c r="X195" i="69" s="1"/>
  <c r="X176" i="88"/>
  <c r="X195" i="88" s="1"/>
  <c r="X176" i="71"/>
  <c r="X176" i="75"/>
  <c r="X176" i="70"/>
  <c r="X195" i="70" s="1"/>
  <c r="AE146" i="67"/>
  <c r="AB146" i="72"/>
  <c r="AC146" i="70"/>
  <c r="H193" i="71"/>
  <c r="H143" i="73"/>
  <c r="H193" i="73" s="1"/>
  <c r="H143" i="68"/>
  <c r="H193" i="68" s="1"/>
  <c r="H143" i="72"/>
  <c r="H193" i="72" s="1"/>
  <c r="H143" i="75"/>
  <c r="H193" i="75" s="1"/>
  <c r="H143" i="70"/>
  <c r="H193" i="70" s="1"/>
  <c r="H143" i="63"/>
  <c r="H193" i="63" s="1"/>
  <c r="H143" i="88"/>
  <c r="H193" i="88" s="1"/>
  <c r="H143" i="69"/>
  <c r="H193" i="69" s="1"/>
  <c r="J176" i="67"/>
  <c r="J195" i="67" s="1"/>
  <c r="J176" i="88"/>
  <c r="J195" i="88" s="1"/>
  <c r="J176" i="71"/>
  <c r="J176" i="72"/>
  <c r="J176" i="73"/>
  <c r="J176" i="69"/>
  <c r="J195" i="69" s="1"/>
  <c r="J176" i="75"/>
  <c r="J176" i="63"/>
  <c r="J195" i="63" s="1"/>
  <c r="J176" i="70"/>
  <c r="J195" i="70" s="1"/>
  <c r="T146" i="67"/>
  <c r="AC146" i="68"/>
  <c r="T146" i="72"/>
  <c r="AT146" i="72"/>
  <c r="AL146" i="73"/>
  <c r="U146" i="72"/>
  <c r="Y146" i="69"/>
  <c r="AS146" i="69"/>
  <c r="V146" i="67"/>
  <c r="U146" i="73"/>
  <c r="AG146" i="72"/>
  <c r="AP146" i="72"/>
  <c r="AF146" i="69"/>
  <c r="AW146" i="69"/>
  <c r="O146" i="73"/>
  <c r="AG146" i="69"/>
  <c r="K176" i="69"/>
  <c r="K195" i="69" s="1"/>
  <c r="K176" i="88"/>
  <c r="K195" i="88" s="1"/>
  <c r="K176" i="63"/>
  <c r="K195" i="63" s="1"/>
  <c r="K176" i="67"/>
  <c r="K195" i="67" s="1"/>
  <c r="K176" i="71"/>
  <c r="K176" i="70"/>
  <c r="K195" i="70" s="1"/>
  <c r="K176" i="72"/>
  <c r="K176" i="73"/>
  <c r="K176" i="75"/>
  <c r="AS146" i="70"/>
  <c r="K146" i="70"/>
  <c r="Y146" i="72"/>
  <c r="AB146" i="75"/>
  <c r="J146" i="75"/>
  <c r="N146" i="68"/>
  <c r="AK146" i="67"/>
  <c r="J146" i="72"/>
  <c r="AT146" i="73"/>
  <c r="AX146" i="68"/>
  <c r="AX196" i="68" s="1"/>
  <c r="X146" i="75"/>
  <c r="AM146" i="68"/>
  <c r="AE146" i="75"/>
  <c r="AX146" i="75"/>
  <c r="AJ146" i="70"/>
  <c r="AA146" i="72"/>
  <c r="K143" i="88"/>
  <c r="K193" i="88" s="1"/>
  <c r="K143" i="69"/>
  <c r="K193" i="69" s="1"/>
  <c r="K143" i="63"/>
  <c r="K193" i="63" s="1"/>
  <c r="K143" i="73"/>
  <c r="K193" i="73" s="1"/>
  <c r="K143" i="68"/>
  <c r="K193" i="68" s="1"/>
  <c r="K193" i="71"/>
  <c r="K143" i="70"/>
  <c r="K193" i="70" s="1"/>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Y146" i="63"/>
  <c r="BA146" i="63"/>
  <c r="AZ146" i="68"/>
  <c r="AZ146" i="69"/>
  <c r="AZ196" i="69" s="1"/>
  <c r="AZ146" i="63"/>
  <c r="AY146" i="68"/>
  <c r="E146" i="73"/>
  <c r="BA146" i="88"/>
  <c r="BA146" i="75"/>
  <c r="AY146" i="70"/>
  <c r="BB146" i="63"/>
  <c r="AY146" i="88"/>
  <c r="BB146" i="68"/>
  <c r="AZ146" i="88"/>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A196" i="68" s="1"/>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P146" i="88"/>
  <c r="G146" i="63"/>
  <c r="AU146" i="63"/>
  <c r="F146" i="63"/>
  <c r="F196" i="63" s="1"/>
  <c r="Q146" i="63"/>
  <c r="U146" i="70"/>
  <c r="U146" i="63"/>
  <c r="AI146" i="75"/>
  <c r="AI196" i="75" s="1"/>
  <c r="N146" i="63"/>
  <c r="O146" i="88"/>
  <c r="AC146" i="73"/>
  <c r="AB146" i="67"/>
  <c r="J146" i="88"/>
  <c r="AJ146" i="88"/>
  <c r="AJ196" i="88" s="1"/>
  <c r="G146" i="67"/>
  <c r="M146" i="63"/>
  <c r="T146" i="63"/>
  <c r="N146" i="69"/>
  <c r="V146" i="63"/>
  <c r="AI146" i="63"/>
  <c r="Z146" i="67"/>
  <c r="AE146" i="63"/>
  <c r="W146" i="75"/>
  <c r="AL146" i="63"/>
  <c r="AX146" i="69"/>
  <c r="AI146" i="70"/>
  <c r="AI196" i="70" s="1"/>
  <c r="AL146" i="88"/>
  <c r="T146" i="69"/>
  <c r="AW146" i="88"/>
  <c r="AB146" i="63"/>
  <c r="I146" i="63"/>
  <c r="Y146" i="88"/>
  <c r="H146" i="88"/>
  <c r="H146" i="68"/>
  <c r="G146" i="70"/>
  <c r="AC146" i="72"/>
  <c r="L146" i="70"/>
  <c r="AO146" i="88"/>
  <c r="AO146" i="63"/>
  <c r="Q146" i="68"/>
  <c r="W146" i="68"/>
  <c r="W196" i="68" s="1"/>
  <c r="AM146" i="88"/>
  <c r="AH146" i="70"/>
  <c r="AF146" i="63"/>
  <c r="L146" i="67"/>
  <c r="AJ146" i="72"/>
  <c r="BB146" i="67"/>
  <c r="AT146" i="88"/>
  <c r="AT196" i="88" s="1"/>
  <c r="S146" i="68"/>
  <c r="AQ146" i="75"/>
  <c r="Q146" i="67"/>
  <c r="AB146" i="73"/>
  <c r="AG146" i="70"/>
  <c r="AQ146" i="73"/>
  <c r="AO146" i="75"/>
  <c r="AN146" i="63"/>
  <c r="Q146" i="88"/>
  <c r="X146" i="68"/>
  <c r="AQ146" i="88"/>
  <c r="K146" i="63"/>
  <c r="AT146" i="63"/>
  <c r="S146" i="73"/>
  <c r="AS146" i="73"/>
  <c r="AN146" i="73"/>
  <c r="S146" i="72"/>
  <c r="AK146" i="69"/>
  <c r="Z146" i="69"/>
  <c r="AA146" i="73"/>
  <c r="AT146" i="75"/>
  <c r="M146" i="88"/>
  <c r="AA146" i="69"/>
  <c r="R146" i="67"/>
  <c r="AD146" i="73"/>
  <c r="AX146" i="67"/>
  <c r="K146" i="73"/>
  <c r="N146" i="88"/>
  <c r="Z146" i="63"/>
  <c r="Q146" i="70"/>
  <c r="AJ146" i="63"/>
  <c r="X146" i="69"/>
  <c r="Q146" i="75"/>
  <c r="Q196" i="75" s="1"/>
  <c r="X146" i="63"/>
  <c r="AA146" i="68"/>
  <c r="AK146" i="68"/>
  <c r="AK196" i="68" s="1"/>
  <c r="AK200" i="68" s="1"/>
  <c r="AM146" i="75"/>
  <c r="AD146" i="88"/>
  <c r="U146" i="75"/>
  <c r="U196" i="75" s="1"/>
  <c r="U201" i="75" s="1"/>
  <c r="S146" i="63"/>
  <c r="N146" i="75"/>
  <c r="AH146" i="75"/>
  <c r="AL146" i="70"/>
  <c r="G146" i="73"/>
  <c r="AS146" i="75"/>
  <c r="AQ146" i="72"/>
  <c r="AO146" i="73"/>
  <c r="AH146" i="73"/>
  <c r="AU146" i="73"/>
  <c r="AB146" i="88"/>
  <c r="AB196" i="88" s="1"/>
  <c r="AI146" i="72"/>
  <c r="L146" i="68"/>
  <c r="AV146" i="68"/>
  <c r="AU146" i="67"/>
  <c r="U146" i="67"/>
  <c r="O146" i="63"/>
  <c r="L196" i="71"/>
  <c r="L202" i="71" s="1"/>
  <c r="Y146" i="70"/>
  <c r="W146" i="88"/>
  <c r="AN146" i="70"/>
  <c r="T146" i="73"/>
  <c r="AQ146" i="69"/>
  <c r="AH146" i="69"/>
  <c r="W146" i="72"/>
  <c r="AL146" i="72"/>
  <c r="AL196" i="72" s="1"/>
  <c r="Y146" i="67"/>
  <c r="AM146" i="70"/>
  <c r="AM196" i="70" s="1"/>
  <c r="AP146" i="68"/>
  <c r="O146" i="70"/>
  <c r="H146" i="73"/>
  <c r="H196" i="73" s="1"/>
  <c r="H202" i="73" s="1"/>
  <c r="G146" i="68"/>
  <c r="AE146" i="70"/>
  <c r="G146" i="88"/>
  <c r="P146" i="68"/>
  <c r="R146" i="88"/>
  <c r="AT146" i="69"/>
  <c r="AF146" i="88"/>
  <c r="L146" i="69"/>
  <c r="H146" i="72"/>
  <c r="AH146" i="67"/>
  <c r="AR146" i="63"/>
  <c r="L146" i="88"/>
  <c r="W146" i="63"/>
  <c r="W196" i="63" s="1"/>
  <c r="AI146" i="68"/>
  <c r="F146" i="68"/>
  <c r="AS146" i="67"/>
  <c r="AM146" i="67"/>
  <c r="AM196" i="67" s="1"/>
  <c r="AW146" i="67"/>
  <c r="AH146" i="68"/>
  <c r="AH196" i="68" s="1"/>
  <c r="AV146" i="70"/>
  <c r="AI146" i="73"/>
  <c r="AA146" i="70"/>
  <c r="AQ146" i="70"/>
  <c r="AM146" i="69"/>
  <c r="AQ146" i="68"/>
  <c r="AQ196" i="68" s="1"/>
  <c r="AK146" i="70"/>
  <c r="AN146" i="72"/>
  <c r="AO146" i="70"/>
  <c r="AO196" i="70" s="1"/>
  <c r="AK146" i="73"/>
  <c r="AN146" i="88"/>
  <c r="AB146" i="69"/>
  <c r="X146" i="72"/>
  <c r="AI146" i="69"/>
  <c r="AI196" i="69" s="1"/>
  <c r="AH146" i="88"/>
  <c r="AR146" i="68"/>
  <c r="AT146" i="68"/>
  <c r="AE146" i="72"/>
  <c r="R146" i="63"/>
  <c r="AV146" i="69"/>
  <c r="U146" i="68"/>
  <c r="W146" i="69"/>
  <c r="AC146" i="69"/>
  <c r="AT146" i="67"/>
  <c r="L146" i="73"/>
  <c r="Z146" i="68"/>
  <c r="AW146" i="68"/>
  <c r="R146" i="68"/>
  <c r="K146" i="67"/>
  <c r="AF146" i="67"/>
  <c r="K146" i="68"/>
  <c r="N143" i="69"/>
  <c r="N193" i="69" s="1"/>
  <c r="N143" i="72"/>
  <c r="N193" i="72" s="1"/>
  <c r="N143" i="70"/>
  <c r="N193" i="70" s="1"/>
  <c r="N143" i="63"/>
  <c r="N193" i="63" s="1"/>
  <c r="N143" i="75"/>
  <c r="N193" i="75" s="1"/>
  <c r="N143" i="73"/>
  <c r="N193" i="73" s="1"/>
  <c r="N143" i="68"/>
  <c r="N193" i="68" s="1"/>
  <c r="N193" i="71"/>
  <c r="W146" i="73"/>
  <c r="J146" i="67"/>
  <c r="J196" i="67" s="1"/>
  <c r="J202" i="67" s="1"/>
  <c r="S146" i="69"/>
  <c r="P146" i="73"/>
  <c r="AU146" i="70"/>
  <c r="I146" i="75"/>
  <c r="Y146" i="68"/>
  <c r="F146" i="70"/>
  <c r="AC146" i="75"/>
  <c r="AG146" i="67"/>
  <c r="AW146" i="70"/>
  <c r="AH146" i="72"/>
  <c r="M146" i="73"/>
  <c r="S176" i="69"/>
  <c r="S195" i="69" s="1"/>
  <c r="S176" i="72"/>
  <c r="S176" i="88"/>
  <c r="S195" i="88" s="1"/>
  <c r="S176" i="63"/>
  <c r="S195" i="63" s="1"/>
  <c r="S176" i="70"/>
  <c r="S195" i="70" s="1"/>
  <c r="S176" i="73"/>
  <c r="S176" i="71"/>
  <c r="S176" i="75"/>
  <c r="S176" i="67"/>
  <c r="S195" i="67" s="1"/>
  <c r="H172" i="63"/>
  <c r="H194" i="63" s="1"/>
  <c r="G143" i="73"/>
  <c r="G193" i="73" s="1"/>
  <c r="AG146" i="88"/>
  <c r="V146" i="88"/>
  <c r="AM143" i="73"/>
  <c r="AM193" i="73" s="1"/>
  <c r="AM143" i="63"/>
  <c r="AM193" i="63" s="1"/>
  <c r="AM143" i="69"/>
  <c r="AM193" i="69" s="1"/>
  <c r="AM143" i="88"/>
  <c r="AM193" i="88" s="1"/>
  <c r="AM143" i="68"/>
  <c r="AM193" i="68" s="1"/>
  <c r="AM143" i="70"/>
  <c r="AM193" i="70" s="1"/>
  <c r="AM193" i="71"/>
  <c r="AM143" i="72"/>
  <c r="AM193" i="72" s="1"/>
  <c r="AM143" i="75"/>
  <c r="AM193" i="75" s="1"/>
  <c r="AO146" i="68"/>
  <c r="AS146" i="72"/>
  <c r="AO143" i="73"/>
  <c r="AO193" i="73" s="1"/>
  <c r="AO143" i="70"/>
  <c r="AO193" i="70" s="1"/>
  <c r="AO143" i="75"/>
  <c r="AO193" i="75" s="1"/>
  <c r="AO143" i="88"/>
  <c r="AO193" i="88" s="1"/>
  <c r="AO143" i="68"/>
  <c r="AO193" i="68" s="1"/>
  <c r="AO143" i="72"/>
  <c r="AO193" i="72" s="1"/>
  <c r="AO143" i="69"/>
  <c r="AO193" i="69" s="1"/>
  <c r="AO193" i="71"/>
  <c r="AO143" i="63"/>
  <c r="AO193" i="63" s="1"/>
  <c r="AS146" i="63"/>
  <c r="AQ176" i="72"/>
  <c r="AQ176" i="67"/>
  <c r="AQ195" i="67" s="1"/>
  <c r="AQ176" i="75"/>
  <c r="AQ176" i="70"/>
  <c r="AQ195" i="70" s="1"/>
  <c r="AQ176" i="69"/>
  <c r="AQ195" i="69" s="1"/>
  <c r="AQ176" i="63"/>
  <c r="AQ195" i="63" s="1"/>
  <c r="AQ176" i="73"/>
  <c r="AQ176" i="88"/>
  <c r="AQ195" i="88" s="1"/>
  <c r="AQ176" i="71"/>
  <c r="O176" i="88"/>
  <c r="O195" i="88" s="1"/>
  <c r="O176" i="70"/>
  <c r="O195" i="70" s="1"/>
  <c r="O176" i="73"/>
  <c r="O176" i="72"/>
  <c r="O176" i="67"/>
  <c r="O195" i="67" s="1"/>
  <c r="O176" i="69"/>
  <c r="O195" i="69" s="1"/>
  <c r="O176" i="68"/>
  <c r="O195" i="68" s="1"/>
  <c r="O176" i="75"/>
  <c r="O176" i="63"/>
  <c r="O195" i="63" s="1"/>
  <c r="O146" i="72"/>
  <c r="AJ146" i="68"/>
  <c r="H146" i="70"/>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95" i="88" s="1"/>
  <c r="AS176" i="69"/>
  <c r="AS195" i="69" s="1"/>
  <c r="AS176" i="70"/>
  <c r="AS195" i="70" s="1"/>
  <c r="AS176" i="75"/>
  <c r="AS176" i="73"/>
  <c r="AS176" i="67"/>
  <c r="AS195" i="67" s="1"/>
  <c r="AM146" i="72"/>
  <c r="H146" i="69"/>
  <c r="Z146" i="75"/>
  <c r="G176" i="88"/>
  <c r="G195" i="88" s="1"/>
  <c r="G176" i="63"/>
  <c r="G195" i="63" s="1"/>
  <c r="G176" i="75"/>
  <c r="G176" i="72"/>
  <c r="G176" i="67"/>
  <c r="G195" i="67" s="1"/>
  <c r="G176" i="73"/>
  <c r="G176" i="69"/>
  <c r="G195" i="69" s="1"/>
  <c r="G176" i="71"/>
  <c r="G176" i="68"/>
  <c r="G195" i="68" s="1"/>
  <c r="G176" i="70"/>
  <c r="G195" i="70" s="1"/>
  <c r="P146" i="70"/>
  <c r="U146" i="69"/>
  <c r="AX146" i="73"/>
  <c r="AP146" i="69"/>
  <c r="AC146" i="67"/>
  <c r="J143" i="63"/>
  <c r="J193" i="63" s="1"/>
  <c r="J143" i="88"/>
  <c r="J193" i="88" s="1"/>
  <c r="J143" i="67"/>
  <c r="J193" i="67" s="1"/>
  <c r="J193" i="71"/>
  <c r="J143" i="70"/>
  <c r="J193" i="70" s="1"/>
  <c r="J143" i="73"/>
  <c r="J193" i="73" s="1"/>
  <c r="J143" i="68"/>
  <c r="J193" i="68" s="1"/>
  <c r="J143" i="69"/>
  <c r="J193" i="69" s="1"/>
  <c r="J143" i="75"/>
  <c r="J193" i="75" s="1"/>
  <c r="AA176" i="69"/>
  <c r="AA195" i="69" s="1"/>
  <c r="AA176" i="73"/>
  <c r="AA176" i="75"/>
  <c r="AA176" i="63"/>
  <c r="AA195" i="63" s="1"/>
  <c r="AA176" i="88"/>
  <c r="AA195" i="88" s="1"/>
  <c r="AA176" i="72"/>
  <c r="AA176" i="67"/>
  <c r="AA195" i="67" s="1"/>
  <c r="AA176" i="70"/>
  <c r="AA195" i="70" s="1"/>
  <c r="AA176" i="71"/>
  <c r="AA176" i="68"/>
  <c r="AA195" i="68" s="1"/>
  <c r="F172" i="71"/>
  <c r="F194" i="71" s="1"/>
  <c r="H172" i="75"/>
  <c r="H194" i="75" s="1"/>
  <c r="AL146" i="75"/>
  <c r="Y176" i="73"/>
  <c r="Y176" i="69"/>
  <c r="Y195" i="69" s="1"/>
  <c r="Y176" i="72"/>
  <c r="Y176" i="75"/>
  <c r="Y176" i="63"/>
  <c r="Y195" i="63" s="1"/>
  <c r="Y176" i="88"/>
  <c r="Y195" i="88" s="1"/>
  <c r="Y176" i="71"/>
  <c r="Y176" i="67"/>
  <c r="Y195" i="67" s="1"/>
  <c r="Y176" i="70"/>
  <c r="Y195" i="70" s="1"/>
  <c r="AH176" i="75"/>
  <c r="AH176" i="88"/>
  <c r="AH195" i="88" s="1"/>
  <c r="AH176" i="71"/>
  <c r="AH176" i="67"/>
  <c r="AH195" i="67" s="1"/>
  <c r="AH176" i="72"/>
  <c r="AH176" i="63"/>
  <c r="AH195" i="63" s="1"/>
  <c r="AH176" i="73"/>
  <c r="AH176" i="69"/>
  <c r="AH195" i="69" s="1"/>
  <c r="AH176" i="70"/>
  <c r="AH195" i="70" s="1"/>
  <c r="X143" i="63"/>
  <c r="X193" i="63" s="1"/>
  <c r="X143" i="69"/>
  <c r="X193" i="69" s="1"/>
  <c r="X143" i="73"/>
  <c r="X193" i="73" s="1"/>
  <c r="X143" i="75"/>
  <c r="X193" i="75" s="1"/>
  <c r="X143" i="70"/>
  <c r="X193" i="70" s="1"/>
  <c r="X143" i="68"/>
  <c r="X193" i="68" s="1"/>
  <c r="X143" i="72"/>
  <c r="X193" i="72" s="1"/>
  <c r="X143" i="88"/>
  <c r="X193" i="88" s="1"/>
  <c r="X193" i="71"/>
  <c r="I172" i="72"/>
  <c r="I194" i="72" s="1"/>
  <c r="I172" i="63"/>
  <c r="I194" i="63"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93" i="70" s="1"/>
  <c r="AD143" i="63"/>
  <c r="AD193" i="63"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93" i="70" s="1"/>
  <c r="AR143" i="63"/>
  <c r="AR193" i="63" s="1"/>
  <c r="AR193" i="71"/>
  <c r="AR143" i="69"/>
  <c r="AR193" i="69" s="1"/>
  <c r="AR143" i="68"/>
  <c r="AR193" i="68" s="1"/>
  <c r="AR143" i="88"/>
  <c r="AR193" i="88" s="1"/>
  <c r="Q176" i="67"/>
  <c r="Q195" i="67" s="1"/>
  <c r="Q176" i="63"/>
  <c r="Q195" i="63" s="1"/>
  <c r="Q176" i="75"/>
  <c r="Q176" i="71"/>
  <c r="Q176" i="72"/>
  <c r="Q176" i="69"/>
  <c r="Q195" i="69" s="1"/>
  <c r="Q176" i="88"/>
  <c r="Q195" i="88" s="1"/>
  <c r="Q176" i="73"/>
  <c r="Q176" i="70"/>
  <c r="Q195" i="70" s="1"/>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H147" i="63"/>
  <c r="AC147" i="68"/>
  <c r="AV147" i="69"/>
  <c r="AZ143" i="73"/>
  <c r="AZ193" i="73" s="1"/>
  <c r="AZ143" i="72"/>
  <c r="AZ193" i="72" s="1"/>
  <c r="AZ143" i="70"/>
  <c r="AZ193" i="70" s="1"/>
  <c r="AZ143" i="88"/>
  <c r="AZ193" i="88" s="1"/>
  <c r="AZ143" i="68"/>
  <c r="AZ193" i="68" s="1"/>
  <c r="AZ143" i="75"/>
  <c r="AZ193" i="75" s="1"/>
  <c r="AZ143" i="63"/>
  <c r="AZ193" i="63" s="1"/>
  <c r="AZ143" i="69"/>
  <c r="AZ193" i="69" s="1"/>
  <c r="AZ200" i="69" s="1"/>
  <c r="AZ193" i="71"/>
  <c r="S143" i="73"/>
  <c r="S193" i="73" s="1"/>
  <c r="S143" i="88"/>
  <c r="S193" i="88" s="1"/>
  <c r="S143" i="75"/>
  <c r="S193" i="75" s="1"/>
  <c r="S143" i="69"/>
  <c r="S193" i="69" s="1"/>
  <c r="S143" i="70"/>
  <c r="S193" i="70" s="1"/>
  <c r="S200" i="70" s="1"/>
  <c r="S143" i="68"/>
  <c r="S193" i="68" s="1"/>
  <c r="S143" i="72"/>
  <c r="S193" i="72" s="1"/>
  <c r="S143" i="63"/>
  <c r="S193" i="63" s="1"/>
  <c r="S193" i="71"/>
  <c r="AF176" i="69"/>
  <c r="AF195" i="69" s="1"/>
  <c r="AF176" i="71"/>
  <c r="AF176" i="67"/>
  <c r="AF195" i="67" s="1"/>
  <c r="AF176" i="63"/>
  <c r="AF195" i="63" s="1"/>
  <c r="AF176" i="70"/>
  <c r="AF195" i="70" s="1"/>
  <c r="AF176" i="75"/>
  <c r="AF176" i="73"/>
  <c r="AF176" i="88"/>
  <c r="AF195" i="88" s="1"/>
  <c r="AF176" i="72"/>
  <c r="L143" i="69"/>
  <c r="L193" i="69" s="1"/>
  <c r="L176" i="68"/>
  <c r="L195" i="68" s="1"/>
  <c r="Y143" i="68"/>
  <c r="Y193" i="68" s="1"/>
  <c r="Y143" i="69"/>
  <c r="Y193" i="69" s="1"/>
  <c r="Y143" i="72"/>
  <c r="Y193" i="72" s="1"/>
  <c r="Y143" i="75"/>
  <c r="Y193" i="75" s="1"/>
  <c r="Y143" i="73"/>
  <c r="Y193" i="73" s="1"/>
  <c r="Y143" i="70"/>
  <c r="Y193" i="70" s="1"/>
  <c r="Y193" i="71"/>
  <c r="Y143" i="63"/>
  <c r="Y193" i="63" s="1"/>
  <c r="Y143" i="88"/>
  <c r="Y193" i="88" s="1"/>
  <c r="Y143" i="67"/>
  <c r="Y193" i="67" s="1"/>
  <c r="AW143" i="69"/>
  <c r="AW193" i="69" s="1"/>
  <c r="AW143" i="68"/>
  <c r="AW193" i="68" s="1"/>
  <c r="AW143" i="63"/>
  <c r="AW193" i="63" s="1"/>
  <c r="AW143" i="70"/>
  <c r="AW193" i="70" s="1"/>
  <c r="AW143" i="72"/>
  <c r="AW193" i="72" s="1"/>
  <c r="AW193" i="71"/>
  <c r="AW143" i="88"/>
  <c r="AW193" i="88" s="1"/>
  <c r="AW143" i="75"/>
  <c r="AW193" i="75" s="1"/>
  <c r="AW143" i="73"/>
  <c r="AW193" i="73" s="1"/>
  <c r="AW143" i="67"/>
  <c r="AW193" i="67" s="1"/>
  <c r="T143" i="63"/>
  <c r="T193" i="63" s="1"/>
  <c r="T143" i="72"/>
  <c r="T193" i="72" s="1"/>
  <c r="T143" i="69"/>
  <c r="T193" i="69" s="1"/>
  <c r="T143" i="68"/>
  <c r="T193" i="68" s="1"/>
  <c r="T193" i="71"/>
  <c r="T143" i="88"/>
  <c r="T193" i="88" s="1"/>
  <c r="T143" i="75"/>
  <c r="T193" i="75" s="1"/>
  <c r="T143" i="70"/>
  <c r="T193" i="70" s="1"/>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95" i="67" s="1"/>
  <c r="AN176" i="70"/>
  <c r="AN195" i="70" s="1"/>
  <c r="AN176" i="75"/>
  <c r="AN176" i="63"/>
  <c r="AN195" i="63" s="1"/>
  <c r="AN176" i="69"/>
  <c r="AN195" i="69" s="1"/>
  <c r="AN176" i="72"/>
  <c r="AN176" i="88"/>
  <c r="AN195" i="88" s="1"/>
  <c r="H176" i="63"/>
  <c r="H195" i="63" s="1"/>
  <c r="H176" i="75"/>
  <c r="H176" i="69"/>
  <c r="H195" i="69" s="1"/>
  <c r="H176" i="67"/>
  <c r="H195" i="67" s="1"/>
  <c r="AA193" i="71"/>
  <c r="AA143" i="68"/>
  <c r="AA193" i="68" s="1"/>
  <c r="AA143" i="75"/>
  <c r="AA193" i="75" s="1"/>
  <c r="AA143" i="72"/>
  <c r="AA193" i="72" s="1"/>
  <c r="AA143" i="88"/>
  <c r="AA193" i="88" s="1"/>
  <c r="AA143" i="63"/>
  <c r="AA193" i="63" s="1"/>
  <c r="AA143" i="69"/>
  <c r="AA193" i="69" s="1"/>
  <c r="AA143" i="70"/>
  <c r="AA193" i="70" s="1"/>
  <c r="AA143" i="73"/>
  <c r="AA193" i="73" s="1"/>
  <c r="L143" i="72"/>
  <c r="L193" i="72" s="1"/>
  <c r="L143" i="63"/>
  <c r="L193" i="63" s="1"/>
  <c r="L143" i="70"/>
  <c r="L193" i="70" s="1"/>
  <c r="L143" i="68"/>
  <c r="L193" i="68" s="1"/>
  <c r="L143" i="88"/>
  <c r="L193" i="88" s="1"/>
  <c r="L143" i="75"/>
  <c r="L193" i="75" s="1"/>
  <c r="AK176" i="88"/>
  <c r="AK195" i="88" s="1"/>
  <c r="AK176" i="73"/>
  <c r="AK176" i="63"/>
  <c r="AK195" i="63" s="1"/>
  <c r="AK176" i="70"/>
  <c r="AK195" i="70" s="1"/>
  <c r="AK176" i="69"/>
  <c r="AK195" i="69" s="1"/>
  <c r="AK176" i="67"/>
  <c r="AK195" i="67" s="1"/>
  <c r="AK176" i="71"/>
  <c r="AK176" i="75"/>
  <c r="AK176" i="72"/>
  <c r="AX176" i="88"/>
  <c r="AX195" i="88" s="1"/>
  <c r="AX176" i="69"/>
  <c r="AX195" i="69" s="1"/>
  <c r="AX176" i="70"/>
  <c r="AX195" i="70" s="1"/>
  <c r="AX176" i="73"/>
  <c r="AX176" i="72"/>
  <c r="AX176" i="75"/>
  <c r="AX176" i="67"/>
  <c r="AX195" i="67" s="1"/>
  <c r="AX176" i="63"/>
  <c r="AX195" i="63" s="1"/>
  <c r="AX176" i="71"/>
  <c r="AE147" i="67"/>
  <c r="AD147" i="68"/>
  <c r="K147" i="72"/>
  <c r="E147" i="69"/>
  <c r="Z147" i="69"/>
  <c r="AO147" i="68"/>
  <c r="AO147" i="73"/>
  <c r="BB147" i="73"/>
  <c r="W147" i="75"/>
  <c r="AZ147" i="67"/>
  <c r="BB147" i="70"/>
  <c r="H147" i="88"/>
  <c r="BB147" i="68"/>
  <c r="AW147" i="72"/>
  <c r="AK147" i="88"/>
  <c r="AL147" i="67"/>
  <c r="R147" i="67"/>
  <c r="M147" i="63"/>
  <c r="AA147" i="72"/>
  <c r="AU176" i="69"/>
  <c r="AU195" i="69" s="1"/>
  <c r="AU176" i="88"/>
  <c r="AU195" i="88" s="1"/>
  <c r="AU176" i="75"/>
  <c r="AU176" i="71"/>
  <c r="AU176" i="70"/>
  <c r="AU195" i="70" s="1"/>
  <c r="AU176" i="63"/>
  <c r="AU195" i="63" s="1"/>
  <c r="AU176" i="67"/>
  <c r="AU195" i="67" s="1"/>
  <c r="AU176" i="73"/>
  <c r="AU176" i="72"/>
  <c r="L176" i="73"/>
  <c r="H176" i="68"/>
  <c r="H195" i="68" s="1"/>
  <c r="F143" i="70"/>
  <c r="F193" i="70" s="1"/>
  <c r="F143" i="75"/>
  <c r="F193" i="75" s="1"/>
  <c r="F143" i="72"/>
  <c r="F193" i="72" s="1"/>
  <c r="F143" i="63"/>
  <c r="F193" i="63" s="1"/>
  <c r="F193" i="71"/>
  <c r="F143" i="88"/>
  <c r="F193" i="88" s="1"/>
  <c r="F143" i="69"/>
  <c r="F193" i="69" s="1"/>
  <c r="F143" i="68"/>
  <c r="F193" i="68" s="1"/>
  <c r="H176" i="88"/>
  <c r="H195" i="88" s="1"/>
  <c r="F143" i="67"/>
  <c r="F193" i="67" s="1"/>
  <c r="AE176" i="63"/>
  <c r="AE195" i="63" s="1"/>
  <c r="AE176" i="75"/>
  <c r="AE176" i="72"/>
  <c r="AE176" i="88"/>
  <c r="AE195" i="88" s="1"/>
  <c r="AE176" i="71"/>
  <c r="AE176" i="69"/>
  <c r="AE195" i="69" s="1"/>
  <c r="AE176" i="73"/>
  <c r="AE176" i="67"/>
  <c r="AE195" i="67" s="1"/>
  <c r="AE176" i="70"/>
  <c r="AE195" i="70" s="1"/>
  <c r="H176" i="73"/>
  <c r="G172" i="63"/>
  <c r="G194" i="63" s="1"/>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95" i="69" s="1"/>
  <c r="L176" i="71"/>
  <c r="L176" i="75"/>
  <c r="L176" i="88"/>
  <c r="L195" i="88" s="1"/>
  <c r="L176" i="67"/>
  <c r="L195" i="67" s="1"/>
  <c r="L176" i="70"/>
  <c r="L195" i="70" s="1"/>
  <c r="L176" i="72"/>
  <c r="N172" i="72"/>
  <c r="N194" i="72" s="1"/>
  <c r="N172" i="73"/>
  <c r="N194" i="73" s="1"/>
  <c r="N172" i="63"/>
  <c r="N194" i="63" s="1"/>
  <c r="N172" i="88"/>
  <c r="N194" i="88" s="1"/>
  <c r="N172" i="71"/>
  <c r="N194" i="71" s="1"/>
  <c r="N172" i="67"/>
  <c r="N194" i="67" s="1"/>
  <c r="N172" i="69"/>
  <c r="N194" i="69" s="1"/>
  <c r="N172" i="75"/>
  <c r="N194" i="75" s="1"/>
  <c r="N172" i="68"/>
  <c r="N194" i="68" s="1"/>
  <c r="H176" i="71"/>
  <c r="AQ143" i="88"/>
  <c r="AQ193" i="88" s="1"/>
  <c r="AQ143" i="63"/>
  <c r="AQ193" i="63" s="1"/>
  <c r="AQ143" i="72"/>
  <c r="AQ193" i="72" s="1"/>
  <c r="AQ143" i="75"/>
  <c r="AQ193" i="75" s="1"/>
  <c r="AQ143" i="73"/>
  <c r="AQ193" i="73" s="1"/>
  <c r="AQ143" i="69"/>
  <c r="AQ193" i="69" s="1"/>
  <c r="AQ143" i="68"/>
  <c r="AQ193" i="68" s="1"/>
  <c r="AQ143" i="70"/>
  <c r="AQ193" i="70" s="1"/>
  <c r="AQ193" i="71"/>
  <c r="Y176" i="68"/>
  <c r="Y195" i="68" s="1"/>
  <c r="AH176" i="68"/>
  <c r="AH195" i="68" s="1"/>
  <c r="AZ147" i="70"/>
  <c r="AW147" i="70"/>
  <c r="AD147" i="72"/>
  <c r="S147" i="73"/>
  <c r="K147" i="88"/>
  <c r="X147" i="67"/>
  <c r="T147" i="88"/>
  <c r="T196" i="88" s="1"/>
  <c r="AE147" i="73"/>
  <c r="AD147" i="69"/>
  <c r="Q147" i="63"/>
  <c r="AK147" i="67"/>
  <c r="G147" i="68"/>
  <c r="AL147" i="68"/>
  <c r="N147" i="88"/>
  <c r="AW147" i="63"/>
  <c r="AQ147" i="73"/>
  <c r="Q147" i="67"/>
  <c r="AX147" i="69"/>
  <c r="H147" i="75"/>
  <c r="Q147" i="88"/>
  <c r="AD147" i="70"/>
  <c r="AY147" i="63"/>
  <c r="O147" i="88"/>
  <c r="E176" i="68"/>
  <c r="E195" i="68" s="1"/>
  <c r="Z176" i="88"/>
  <c r="Z195" i="88" s="1"/>
  <c r="Z176" i="71"/>
  <c r="Z176" i="73"/>
  <c r="Z176" i="70"/>
  <c r="Z195" i="70" s="1"/>
  <c r="Z176" i="72"/>
  <c r="Z176" i="63"/>
  <c r="Z195" i="63" s="1"/>
  <c r="Z176" i="69"/>
  <c r="Z195" i="69" s="1"/>
  <c r="Z176" i="67"/>
  <c r="Z195" i="67" s="1"/>
  <c r="Z176" i="75"/>
  <c r="AU143" i="72"/>
  <c r="AU193" i="72" s="1"/>
  <c r="AU143" i="68"/>
  <c r="AU193" i="68" s="1"/>
  <c r="AU143" i="73"/>
  <c r="AU193" i="73" s="1"/>
  <c r="AU143" i="63"/>
  <c r="AU193" i="63" s="1"/>
  <c r="AU193" i="71"/>
  <c r="AU143" i="69"/>
  <c r="AU193" i="69" s="1"/>
  <c r="AU143" i="88"/>
  <c r="AU193" i="88" s="1"/>
  <c r="AU143" i="75"/>
  <c r="AU193" i="75" s="1"/>
  <c r="AU143" i="70"/>
  <c r="AU193" i="70" s="1"/>
  <c r="AU143" i="67"/>
  <c r="AU193" i="67" s="1"/>
  <c r="E143" i="68"/>
  <c r="E193" i="68" s="1"/>
  <c r="E143" i="70"/>
  <c r="E193" i="70" s="1"/>
  <c r="E143" i="88"/>
  <c r="E193" i="88" s="1"/>
  <c r="E143" i="75"/>
  <c r="E193" i="75" s="1"/>
  <c r="E143" i="69"/>
  <c r="E193" i="69" s="1"/>
  <c r="E143" i="73"/>
  <c r="E193" i="73" s="1"/>
  <c r="E143" i="71"/>
  <c r="E193" i="71" s="1"/>
  <c r="E143" i="72"/>
  <c r="E193" i="72" s="1"/>
  <c r="E143" i="63"/>
  <c r="E193" i="63" s="1"/>
  <c r="T176" i="72"/>
  <c r="T176" i="67"/>
  <c r="T195" i="67" s="1"/>
  <c r="T176" i="63"/>
  <c r="T195" i="63" s="1"/>
  <c r="T176" i="75"/>
  <c r="T176" i="88"/>
  <c r="T195" i="88" s="1"/>
  <c r="T176" i="69"/>
  <c r="T195" i="69" s="1"/>
  <c r="T176" i="73"/>
  <c r="T176" i="70"/>
  <c r="T195" i="70" s="1"/>
  <c r="T176" i="71"/>
  <c r="E176" i="70"/>
  <c r="E195" i="70" s="1"/>
  <c r="AD176" i="73"/>
  <c r="AD176" i="88"/>
  <c r="AD195" i="88" s="1"/>
  <c r="AD176" i="67"/>
  <c r="AD195" i="67" s="1"/>
  <c r="AD176" i="69"/>
  <c r="AD195" i="69" s="1"/>
  <c r="AD176" i="70"/>
  <c r="AD195" i="70" s="1"/>
  <c r="AD176" i="71"/>
  <c r="AD176" i="63"/>
  <c r="AD195" i="63" s="1"/>
  <c r="AD176" i="72"/>
  <c r="AD176" i="75"/>
  <c r="AD176" i="68"/>
  <c r="AD195" i="68" s="1"/>
  <c r="W176" i="88"/>
  <c r="W195" i="88" s="1"/>
  <c r="W176" i="63"/>
  <c r="W195" i="63" s="1"/>
  <c r="W176" i="69"/>
  <c r="W195" i="69" s="1"/>
  <c r="W176" i="67"/>
  <c r="W195" i="67" s="1"/>
  <c r="W176" i="73"/>
  <c r="W176" i="68"/>
  <c r="W195" i="68" s="1"/>
  <c r="W176" i="71"/>
  <c r="W176" i="75"/>
  <c r="W176" i="72"/>
  <c r="AZ176" i="71"/>
  <c r="AZ176" i="67"/>
  <c r="AZ195" i="67" s="1"/>
  <c r="AZ176" i="73"/>
  <c r="AZ176" i="88"/>
  <c r="AZ195" i="88" s="1"/>
  <c r="AZ176" i="63"/>
  <c r="AZ195" i="63" s="1"/>
  <c r="AZ176" i="72"/>
  <c r="AZ176" i="69"/>
  <c r="AZ195" i="69" s="1"/>
  <c r="AZ176" i="75"/>
  <c r="AZ176" i="70"/>
  <c r="AZ195" i="70" s="1"/>
  <c r="AG143" i="69"/>
  <c r="AG193" i="69" s="1"/>
  <c r="AG143" i="72"/>
  <c r="AG193" i="72" s="1"/>
  <c r="AG143" i="68"/>
  <c r="AG193" i="68" s="1"/>
  <c r="AG200" i="68" s="1"/>
  <c r="AG143" i="73"/>
  <c r="AG193" i="73" s="1"/>
  <c r="AG143" i="63"/>
  <c r="AG193" i="63" s="1"/>
  <c r="AG193" i="71"/>
  <c r="AG143" i="88"/>
  <c r="AG193" i="88" s="1"/>
  <c r="AG143" i="70"/>
  <c r="AG193" i="70" s="1"/>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95" i="67" s="1"/>
  <c r="M176" i="73"/>
  <c r="M176" i="72"/>
  <c r="M176" i="69"/>
  <c r="M195" i="69" s="1"/>
  <c r="M176" i="63"/>
  <c r="M195" i="63" s="1"/>
  <c r="M176" i="68"/>
  <c r="M195" i="68" s="1"/>
  <c r="M176" i="75"/>
  <c r="M176" i="88"/>
  <c r="M195" i="88" s="1"/>
  <c r="M176" i="71"/>
  <c r="AY176" i="72"/>
  <c r="AY176" i="88"/>
  <c r="AY195" i="88" s="1"/>
  <c r="AY176" i="71"/>
  <c r="AY176" i="70"/>
  <c r="AY195" i="70" s="1"/>
  <c r="AY176" i="75"/>
  <c r="AY176" i="67"/>
  <c r="AY195" i="67" s="1"/>
  <c r="AY176" i="63"/>
  <c r="AY195" i="63" s="1"/>
  <c r="AY176" i="73"/>
  <c r="AY176" i="69"/>
  <c r="AY195" i="69" s="1"/>
  <c r="AP143" i="88"/>
  <c r="AP193" i="88" s="1"/>
  <c r="AP143" i="72"/>
  <c r="AP193" i="72" s="1"/>
  <c r="AP143" i="63"/>
  <c r="AP193" i="63" s="1"/>
  <c r="AP143" i="68"/>
  <c r="AP193" i="68" s="1"/>
  <c r="AP193" i="71"/>
  <c r="AP143" i="69"/>
  <c r="AP193" i="69" s="1"/>
  <c r="AP143" i="70"/>
  <c r="AP193" i="70" s="1"/>
  <c r="AP143" i="73"/>
  <c r="AP193" i="73" s="1"/>
  <c r="AP143" i="75"/>
  <c r="AP193" i="75" s="1"/>
  <c r="AP143" i="67"/>
  <c r="AP193" i="67" s="1"/>
  <c r="AJ193" i="71"/>
  <c r="AJ143" i="73"/>
  <c r="AJ193" i="73" s="1"/>
  <c r="AJ143" i="70"/>
  <c r="AJ193" i="70" s="1"/>
  <c r="AJ143" i="75"/>
  <c r="AJ193" i="75" s="1"/>
  <c r="AJ143" i="72"/>
  <c r="AJ193" i="72" s="1"/>
  <c r="AJ143" i="63"/>
  <c r="AJ193" i="63" s="1"/>
  <c r="AJ143" i="69"/>
  <c r="AJ193" i="69" s="1"/>
  <c r="AJ143" i="68"/>
  <c r="AJ193" i="68" s="1"/>
  <c r="AJ143" i="88"/>
  <c r="AJ193" i="88" s="1"/>
  <c r="P143" i="70"/>
  <c r="P193" i="70" s="1"/>
  <c r="P143" i="68"/>
  <c r="P193" i="68" s="1"/>
  <c r="P143" i="72"/>
  <c r="P193" i="72" s="1"/>
  <c r="P193" i="71"/>
  <c r="P143" i="88"/>
  <c r="P193" i="88" s="1"/>
  <c r="P143" i="73"/>
  <c r="P193" i="73" s="1"/>
  <c r="P143" i="63"/>
  <c r="P193" i="63" s="1"/>
  <c r="P143" i="69"/>
  <c r="P193" i="69" s="1"/>
  <c r="P143" i="75"/>
  <c r="P193" i="75" s="1"/>
  <c r="E176" i="88"/>
  <c r="E195" i="88" s="1"/>
  <c r="E176" i="63"/>
  <c r="E195" i="63" s="1"/>
  <c r="AJ176" i="63"/>
  <c r="AJ195" i="63" s="1"/>
  <c r="AJ176" i="72"/>
  <c r="AJ176" i="73"/>
  <c r="AJ176" i="67"/>
  <c r="AJ195" i="67" s="1"/>
  <c r="AJ176" i="69"/>
  <c r="AJ195" i="69" s="1"/>
  <c r="AJ176" i="70"/>
  <c r="AJ195" i="70" s="1"/>
  <c r="AJ176" i="71"/>
  <c r="AJ176" i="88"/>
  <c r="AJ195" i="88" s="1"/>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B213" i="88"/>
  <c r="AO176" i="72"/>
  <c r="AO176" i="67"/>
  <c r="AO195" i="67" s="1"/>
  <c r="AO176" i="70"/>
  <c r="AO195" i="70" s="1"/>
  <c r="AO176" i="69"/>
  <c r="AO195" i="69" s="1"/>
  <c r="AO176" i="73"/>
  <c r="AO176" i="63"/>
  <c r="AO195" i="63" s="1"/>
  <c r="AO176" i="88"/>
  <c r="AO195" i="88" s="1"/>
  <c r="AO176" i="75"/>
  <c r="AO176" i="71"/>
  <c r="X172" i="75"/>
  <c r="X194" i="75" s="1"/>
  <c r="X172" i="73"/>
  <c r="X194" i="73" s="1"/>
  <c r="X172" i="67"/>
  <c r="X194" i="67" s="1"/>
  <c r="X172" i="88"/>
  <c r="X194" i="88" s="1"/>
  <c r="X172" i="68"/>
  <c r="X194" i="68" s="1"/>
  <c r="X172" i="72"/>
  <c r="X194" i="72" s="1"/>
  <c r="X172" i="71"/>
  <c r="X194" i="71" s="1"/>
  <c r="X172" i="70"/>
  <c r="X194" i="70" s="1"/>
  <c r="BA143" i="68"/>
  <c r="BA193" i="68" s="1"/>
  <c r="BA200" i="68" s="1"/>
  <c r="BA143" i="73"/>
  <c r="BA193" i="73" s="1"/>
  <c r="BA143" i="63"/>
  <c r="BA193" i="63" s="1"/>
  <c r="BA143" i="69"/>
  <c r="BA193" i="69" s="1"/>
  <c r="BA143" i="70"/>
  <c r="BA193" i="70" s="1"/>
  <c r="BA143" i="72"/>
  <c r="BA193" i="72" s="1"/>
  <c r="BA143" i="75"/>
  <c r="BA193" i="75" s="1"/>
  <c r="BA193" i="71"/>
  <c r="BA143" i="88"/>
  <c r="BA193" i="88" s="1"/>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93" i="70" s="1"/>
  <c r="U143" i="72"/>
  <c r="U193" i="72" s="1"/>
  <c r="U143" i="63"/>
  <c r="U193" i="63" s="1"/>
  <c r="U193" i="71"/>
  <c r="U143" i="75"/>
  <c r="U193" i="75" s="1"/>
  <c r="U143" i="88"/>
  <c r="U193" i="88" s="1"/>
  <c r="U143" i="68"/>
  <c r="U193" i="68" s="1"/>
  <c r="U143" i="73"/>
  <c r="U193" i="73" s="1"/>
  <c r="U143" i="69"/>
  <c r="U193" i="69" s="1"/>
  <c r="AY143" i="68"/>
  <c r="AY193" i="68" s="1"/>
  <c r="AY143" i="88"/>
  <c r="AY193" i="88" s="1"/>
  <c r="AY193" i="71"/>
  <c r="AY143" i="70"/>
  <c r="AY193" i="70" s="1"/>
  <c r="AY143" i="69"/>
  <c r="AY193" i="69" s="1"/>
  <c r="AY143" i="75"/>
  <c r="AY193" i="75" s="1"/>
  <c r="AY143" i="63"/>
  <c r="AY193" i="63" s="1"/>
  <c r="AY143" i="73"/>
  <c r="AY193" i="73" s="1"/>
  <c r="AY200" i="73" s="1"/>
  <c r="AY143" i="72"/>
  <c r="AY193" i="72" s="1"/>
  <c r="AI143" i="69"/>
  <c r="AI193" i="69" s="1"/>
  <c r="AI143" i="88"/>
  <c r="AI193" i="88" s="1"/>
  <c r="AI193" i="71"/>
  <c r="AI143" i="72"/>
  <c r="AI193" i="72" s="1"/>
  <c r="AI143" i="63"/>
  <c r="AI193" i="63" s="1"/>
  <c r="AI143" i="68"/>
  <c r="AI193" i="68" s="1"/>
  <c r="AI143" i="73"/>
  <c r="AI193" i="73" s="1"/>
  <c r="AI143" i="70"/>
  <c r="AI193" i="70" s="1"/>
  <c r="AI143" i="75"/>
  <c r="AI193" i="75" s="1"/>
  <c r="R176" i="75"/>
  <c r="R176" i="69"/>
  <c r="R195" i="69" s="1"/>
  <c r="R176" i="73"/>
  <c r="R176" i="68"/>
  <c r="R195" i="68" s="1"/>
  <c r="R176" i="72"/>
  <c r="R176" i="63"/>
  <c r="R195" i="63" s="1"/>
  <c r="R176" i="70"/>
  <c r="R195" i="70" s="1"/>
  <c r="R176" i="88"/>
  <c r="R195" i="88" s="1"/>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O193" i="68" s="1"/>
  <c r="AX213" i="88"/>
  <c r="AG215" i="88"/>
  <c r="S172" i="68"/>
  <c r="S194" i="68" s="1"/>
  <c r="S172" i="73"/>
  <c r="S194" i="73" s="1"/>
  <c r="S172" i="72"/>
  <c r="S194" i="72" s="1"/>
  <c r="S172" i="75"/>
  <c r="S194" i="75" s="1"/>
  <c r="S172" i="71"/>
  <c r="S194" i="71" s="1"/>
  <c r="S172" i="70"/>
  <c r="S194" i="70" s="1"/>
  <c r="S201" i="70" s="1"/>
  <c r="S172" i="69"/>
  <c r="S194" i="69" s="1"/>
  <c r="S172" i="63"/>
  <c r="S194" i="63" s="1"/>
  <c r="S172" i="88"/>
  <c r="S194" i="88" s="1"/>
  <c r="S172" i="67"/>
  <c r="S194" i="67" s="1"/>
  <c r="AC143" i="88"/>
  <c r="AC193" i="88" s="1"/>
  <c r="AC143" i="75"/>
  <c r="AC193" i="75" s="1"/>
  <c r="AC143" i="63"/>
  <c r="AC193" i="63" s="1"/>
  <c r="AC193" i="71"/>
  <c r="AC143" i="68"/>
  <c r="AC193" i="68" s="1"/>
  <c r="AC143" i="70"/>
  <c r="AC193" i="70" s="1"/>
  <c r="AC143" i="72"/>
  <c r="AC193" i="72" s="1"/>
  <c r="AC143" i="73"/>
  <c r="AC193" i="73" s="1"/>
  <c r="AC143" i="69"/>
  <c r="AC193" i="69" s="1"/>
  <c r="K172" i="71"/>
  <c r="K194" i="71" s="1"/>
  <c r="R176" i="71"/>
  <c r="U214" i="88"/>
  <c r="Z143" i="75"/>
  <c r="Z193" i="75" s="1"/>
  <c r="Z143" i="88"/>
  <c r="Z193" i="88" s="1"/>
  <c r="Z143" i="69"/>
  <c r="Z193" i="69" s="1"/>
  <c r="Z143" i="72"/>
  <c r="Z193" i="72" s="1"/>
  <c r="Z143" i="68"/>
  <c r="Z193" i="68" s="1"/>
  <c r="Z143" i="70"/>
  <c r="Z193" i="70" s="1"/>
  <c r="Z193" i="71"/>
  <c r="Z143" i="63"/>
  <c r="Z193" i="63" s="1"/>
  <c r="Z143" i="73"/>
  <c r="Z193" i="73" s="1"/>
  <c r="O143" i="88"/>
  <c r="O193" i="88" s="1"/>
  <c r="O143" i="72"/>
  <c r="O193" i="72" s="1"/>
  <c r="O143" i="63"/>
  <c r="O193" i="63" s="1"/>
  <c r="O143" i="67"/>
  <c r="O193" i="67" s="1"/>
  <c r="AN143" i="75"/>
  <c r="AN193" i="75" s="1"/>
  <c r="AN143" i="68"/>
  <c r="AN193" i="68" s="1"/>
  <c r="AN143" i="63"/>
  <c r="AN193" i="63" s="1"/>
  <c r="AN143" i="70"/>
  <c r="AN193" i="70" s="1"/>
  <c r="AN143" i="69"/>
  <c r="AN193" i="69" s="1"/>
  <c r="AN193" i="71"/>
  <c r="AN143" i="72"/>
  <c r="AN193" i="72" s="1"/>
  <c r="AN143" i="73"/>
  <c r="AN193" i="73" s="1"/>
  <c r="AN143" i="88"/>
  <c r="AN193" i="88" s="1"/>
  <c r="X172" i="63"/>
  <c r="X194" i="63" s="1"/>
  <c r="P172" i="63"/>
  <c r="P194" i="63" s="1"/>
  <c r="P172" i="73"/>
  <c r="P194" i="73" s="1"/>
  <c r="P172" i="67"/>
  <c r="P194" i="67" s="1"/>
  <c r="P172" i="69"/>
  <c r="P194" i="69" s="1"/>
  <c r="P172" i="68"/>
  <c r="P194" i="68" s="1"/>
  <c r="P172" i="71"/>
  <c r="P194" i="71" s="1"/>
  <c r="R143" i="70"/>
  <c r="R193" i="70" s="1"/>
  <c r="R143" i="73"/>
  <c r="R193" i="73" s="1"/>
  <c r="R143" i="72"/>
  <c r="R193" i="72" s="1"/>
  <c r="R143" i="63"/>
  <c r="R193" i="63" s="1"/>
  <c r="R193" i="71"/>
  <c r="R143" i="75"/>
  <c r="R193" i="75" s="1"/>
  <c r="R143" i="68"/>
  <c r="R193" i="68" s="1"/>
  <c r="R143" i="69"/>
  <c r="R193" i="69" s="1"/>
  <c r="R143" i="88"/>
  <c r="R193" i="88" s="1"/>
  <c r="AK213" i="88"/>
  <c r="AF196" i="63" l="1"/>
  <c r="AF201" i="63" s="1"/>
  <c r="AS196" i="68"/>
  <c r="AS202" i="68" s="1"/>
  <c r="H196" i="70"/>
  <c r="H202" i="70" s="1"/>
  <c r="S202" i="70"/>
  <c r="J200" i="67"/>
  <c r="AN196" i="63"/>
  <c r="AN201" i="63" s="1"/>
  <c r="AO196" i="88"/>
  <c r="AZ196" i="88"/>
  <c r="Z196" i="63"/>
  <c r="Z201" i="63" s="1"/>
  <c r="AQ200" i="68"/>
  <c r="W202" i="63"/>
  <c r="F200" i="63"/>
  <c r="N200" i="73"/>
  <c r="N201" i="73"/>
  <c r="AM200" i="70"/>
  <c r="H200" i="73"/>
  <c r="H201" i="73"/>
  <c r="AY202" i="73"/>
  <c r="AY201" i="73"/>
  <c r="AL202" i="72"/>
  <c r="AL201" i="72"/>
  <c r="AL200" i="72"/>
  <c r="Z202" i="71"/>
  <c r="Z201" i="71"/>
  <c r="L201" i="71"/>
  <c r="L200" i="71"/>
  <c r="Z200" i="71"/>
  <c r="AI202" i="70"/>
  <c r="AI201" i="70"/>
  <c r="AO200" i="70"/>
  <c r="AO202" i="70"/>
  <c r="AO201" i="70"/>
  <c r="AI200" i="70"/>
  <c r="AM202" i="70"/>
  <c r="AM201" i="70"/>
  <c r="BB202" i="69"/>
  <c r="BB201" i="69"/>
  <c r="BB200" i="69"/>
  <c r="AI200" i="69"/>
  <c r="AI202" i="69"/>
  <c r="AI201" i="69"/>
  <c r="AZ202" i="69"/>
  <c r="AZ201" i="69"/>
  <c r="AH202" i="68"/>
  <c r="AH201" i="68"/>
  <c r="BA202" i="68"/>
  <c r="BA201" i="68"/>
  <c r="AG202" i="68"/>
  <c r="AG201" i="68"/>
  <c r="AQ202" i="68"/>
  <c r="AQ201" i="68"/>
  <c r="W202" i="68"/>
  <c r="W200" i="68"/>
  <c r="W201" i="68"/>
  <c r="AH200" i="68"/>
  <c r="AK202" i="68"/>
  <c r="AK201" i="68"/>
  <c r="AX202" i="68"/>
  <c r="AX201" i="68"/>
  <c r="AX200" i="68"/>
  <c r="AM202" i="67"/>
  <c r="AM201" i="67"/>
  <c r="AJ202" i="67"/>
  <c r="AJ201" i="67"/>
  <c r="AM200" i="67"/>
  <c r="AV202" i="67"/>
  <c r="AV200" i="67"/>
  <c r="AV201" i="67"/>
  <c r="AJ200" i="67"/>
  <c r="J201" i="67"/>
  <c r="AO215" i="68"/>
  <c r="M214" i="74"/>
  <c r="P213" i="74"/>
  <c r="AO213" i="67"/>
  <c r="U215" i="74"/>
  <c r="P214" i="75"/>
  <c r="X214" i="74"/>
  <c r="R214" i="74"/>
  <c r="X213" i="67"/>
  <c r="K213" i="74"/>
  <c r="F214" i="74"/>
  <c r="F201" i="63"/>
  <c r="M213" i="74"/>
  <c r="BA213" i="74"/>
  <c r="AJ213" i="74"/>
  <c r="AG213" i="74"/>
  <c r="T215" i="74"/>
  <c r="H215" i="70"/>
  <c r="T213" i="74"/>
  <c r="AW213" i="74"/>
  <c r="J214" i="74"/>
  <c r="K215" i="74"/>
  <c r="I215" i="74"/>
  <c r="O213" i="75"/>
  <c r="AZ215" i="74"/>
  <c r="G214" i="74"/>
  <c r="S213" i="74"/>
  <c r="AD213" i="74"/>
  <c r="W200" i="63"/>
  <c r="W201" i="63"/>
  <c r="AW215" i="74"/>
  <c r="V215" i="74"/>
  <c r="P215" i="74"/>
  <c r="L214" i="74"/>
  <c r="AD215" i="74"/>
  <c r="AU213" i="74"/>
  <c r="AS215" i="74"/>
  <c r="AT215" i="68"/>
  <c r="AM215" i="74"/>
  <c r="S214" i="74"/>
  <c r="E213" i="74"/>
  <c r="AE215" i="74"/>
  <c r="AU215" i="74"/>
  <c r="AK215" i="68"/>
  <c r="AZ213" i="74"/>
  <c r="AH215" i="74"/>
  <c r="AA215" i="74"/>
  <c r="O215" i="74"/>
  <c r="AF213" i="74"/>
  <c r="AF200" i="63"/>
  <c r="AT213" i="74"/>
  <c r="R213" i="74"/>
  <c r="K214" i="67"/>
  <c r="AF215" i="74"/>
  <c r="AF202" i="63"/>
  <c r="AI215" i="74"/>
  <c r="N215" i="74"/>
  <c r="AN213" i="74"/>
  <c r="Z213" i="67"/>
  <c r="AP213" i="74"/>
  <c r="AX215" i="74"/>
  <c r="Y213" i="74"/>
  <c r="I214" i="74"/>
  <c r="Y215" i="74"/>
  <c r="G215" i="74"/>
  <c r="H214" i="74"/>
  <c r="G213" i="74"/>
  <c r="AC215" i="74"/>
  <c r="F215" i="74"/>
  <c r="F202" i="63"/>
  <c r="F131" i="88"/>
  <c r="AE196" i="74"/>
  <c r="V196" i="74"/>
  <c r="AY196" i="74"/>
  <c r="AH196" i="74"/>
  <c r="Y196" i="74"/>
  <c r="AM196" i="74"/>
  <c r="P196" i="69"/>
  <c r="P202" i="69" s="1"/>
  <c r="Q196" i="74"/>
  <c r="BB196" i="74"/>
  <c r="AS196" i="74"/>
  <c r="AJ196" i="74"/>
  <c r="S196" i="74"/>
  <c r="AV196" i="74"/>
  <c r="S214" i="73"/>
  <c r="U213" i="70"/>
  <c r="R214" i="69"/>
  <c r="AA213" i="71"/>
  <c r="T213" i="72"/>
  <c r="AW213" i="70"/>
  <c r="Y213" i="70"/>
  <c r="AF215" i="72"/>
  <c r="AF215" i="69"/>
  <c r="AZ213" i="70"/>
  <c r="O214" i="70"/>
  <c r="Q215" i="71"/>
  <c r="G214" i="68"/>
  <c r="AD213" i="70"/>
  <c r="I214" i="71"/>
  <c r="X213" i="68"/>
  <c r="AH215" i="73"/>
  <c r="Y215" i="67"/>
  <c r="AL196" i="75"/>
  <c r="J213" i="73"/>
  <c r="AX196" i="73"/>
  <c r="G215" i="67"/>
  <c r="AM196" i="72"/>
  <c r="AM200" i="72" s="1"/>
  <c r="AS215" i="72"/>
  <c r="AO196" i="72"/>
  <c r="AJ196" i="68"/>
  <c r="AJ200" i="68" s="1"/>
  <c r="O215" i="72"/>
  <c r="AQ215" i="69"/>
  <c r="AO213" i="69"/>
  <c r="AO196" i="68"/>
  <c r="AO200" i="68" s="1"/>
  <c r="AO196" i="71"/>
  <c r="AO200" i="71" s="1"/>
  <c r="S215" i="72"/>
  <c r="F196" i="70"/>
  <c r="F200" i="70" s="1"/>
  <c r="N213" i="72"/>
  <c r="Z196" i="68"/>
  <c r="I196" i="71"/>
  <c r="I202" i="71" s="1"/>
  <c r="AB196" i="69"/>
  <c r="AQ196" i="70"/>
  <c r="F196" i="68"/>
  <c r="F200" i="68" s="1"/>
  <c r="L196" i="69"/>
  <c r="L202" i="69" s="1"/>
  <c r="G196" i="68"/>
  <c r="G202" i="68" s="1"/>
  <c r="W196" i="72"/>
  <c r="W196" i="71"/>
  <c r="S196" i="71"/>
  <c r="S202" i="71" s="1"/>
  <c r="AM196" i="75"/>
  <c r="AT196" i="75"/>
  <c r="AT200" i="75" s="1"/>
  <c r="AG196" i="70"/>
  <c r="AG200" i="70" s="1"/>
  <c r="AJ196" i="72"/>
  <c r="AI201" i="75"/>
  <c r="E196" i="75"/>
  <c r="E200" i="75" s="1"/>
  <c r="E204" i="75" s="1"/>
  <c r="BA196" i="69"/>
  <c r="E196" i="71"/>
  <c r="E196" i="67"/>
  <c r="E200" i="67" s="1"/>
  <c r="E204" i="67" s="1"/>
  <c r="I213" i="75"/>
  <c r="M196" i="67"/>
  <c r="M202" i="67" s="1"/>
  <c r="K213" i="73"/>
  <c r="AE196" i="75"/>
  <c r="AE202" i="75" s="1"/>
  <c r="N196" i="68"/>
  <c r="N202" i="68" s="1"/>
  <c r="K215" i="72"/>
  <c r="O196" i="73"/>
  <c r="O202" i="73" s="1"/>
  <c r="Y196" i="69"/>
  <c r="T196" i="67"/>
  <c r="T202" i="67" s="1"/>
  <c r="H213" i="68"/>
  <c r="X215" i="75"/>
  <c r="AK196" i="75"/>
  <c r="AI215" i="73"/>
  <c r="I196" i="69"/>
  <c r="I202" i="69" s="1"/>
  <c r="H196" i="75"/>
  <c r="H201" i="75" s="1"/>
  <c r="G213" i="68"/>
  <c r="M196" i="69"/>
  <c r="M202" i="69" s="1"/>
  <c r="AC215" i="70"/>
  <c r="AD196" i="75"/>
  <c r="AD202" i="75" s="1"/>
  <c r="AF213" i="69"/>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F215" i="72"/>
  <c r="N215" i="73"/>
  <c r="N196" i="72"/>
  <c r="N202" i="72" s="1"/>
  <c r="AF196" i="70"/>
  <c r="L214" i="72"/>
  <c r="R215" i="67"/>
  <c r="AJ213" i="67"/>
  <c r="O213" i="69"/>
  <c r="BA215" i="74"/>
  <c r="O196" i="74"/>
  <c r="AL196" i="74"/>
  <c r="AC196" i="74"/>
  <c r="T196" i="74"/>
  <c r="AX196" i="74"/>
  <c r="AF196" i="74"/>
  <c r="P214" i="70"/>
  <c r="AR196" i="69"/>
  <c r="AM213" i="67"/>
  <c r="AZ213" i="67"/>
  <c r="X214" i="69"/>
  <c r="F213" i="73"/>
  <c r="AQ215" i="74"/>
  <c r="M215" i="70"/>
  <c r="S213" i="67"/>
  <c r="I213" i="69"/>
  <c r="G213" i="69"/>
  <c r="L215" i="74"/>
  <c r="Q196" i="71"/>
  <c r="Q202" i="71" s="1"/>
  <c r="U213" i="67"/>
  <c r="S214" i="67"/>
  <c r="AO215" i="70"/>
  <c r="W215" i="71"/>
  <c r="Z215" i="69"/>
  <c r="AU215" i="69"/>
  <c r="AX215" i="71"/>
  <c r="R213" i="75"/>
  <c r="R200" i="75"/>
  <c r="P214" i="69"/>
  <c r="AN213" i="71"/>
  <c r="O213" i="72"/>
  <c r="Z213" i="69"/>
  <c r="AC213" i="72"/>
  <c r="S214" i="68"/>
  <c r="T214" i="73"/>
  <c r="R215" i="72"/>
  <c r="AI213" i="68"/>
  <c r="U213" i="73"/>
  <c r="AC214" i="70"/>
  <c r="AC214" i="68"/>
  <c r="BA213" i="68"/>
  <c r="X214" i="75"/>
  <c r="AO215" i="67"/>
  <c r="R214" i="72"/>
  <c r="AJ215" i="75"/>
  <c r="P213" i="71"/>
  <c r="AJ213" i="72"/>
  <c r="AP213" i="70"/>
  <c r="AY215" i="73"/>
  <c r="M215" i="71"/>
  <c r="M215" i="67"/>
  <c r="M214" i="68"/>
  <c r="AG213" i="73"/>
  <c r="W215" i="68"/>
  <c r="AD215" i="72"/>
  <c r="T215" i="67"/>
  <c r="AU213" i="71"/>
  <c r="AQ213" i="71"/>
  <c r="L215" i="71"/>
  <c r="AE215" i="72"/>
  <c r="F213" i="71"/>
  <c r="AU215" i="73"/>
  <c r="AK215" i="72"/>
  <c r="AA213" i="70"/>
  <c r="H215" i="67"/>
  <c r="AN215" i="75"/>
  <c r="T213" i="73"/>
  <c r="Y213" i="73"/>
  <c r="S213" i="71"/>
  <c r="S213" i="73"/>
  <c r="AZ213" i="72"/>
  <c r="O214" i="73"/>
  <c r="Q215" i="75"/>
  <c r="Q202" i="75"/>
  <c r="AR213" i="70"/>
  <c r="G214" i="69"/>
  <c r="AD213" i="73"/>
  <c r="I214" i="73"/>
  <c r="X213" i="70"/>
  <c r="Y215" i="71"/>
  <c r="H214" i="75"/>
  <c r="J213" i="70"/>
  <c r="U196" i="69"/>
  <c r="U200" i="69" s="1"/>
  <c r="G215" i="72"/>
  <c r="AS215" i="67"/>
  <c r="AP196" i="70"/>
  <c r="AP200" i="70" s="1"/>
  <c r="AJ196" i="71"/>
  <c r="O215" i="73"/>
  <c r="AQ215" i="70"/>
  <c r="AO213" i="72"/>
  <c r="AM213" i="75"/>
  <c r="AM213" i="73"/>
  <c r="S215" i="67"/>
  <c r="S215" i="69"/>
  <c r="Y196" i="68"/>
  <c r="W196" i="73"/>
  <c r="N213" i="69"/>
  <c r="L196" i="73"/>
  <c r="L202" i="73" s="1"/>
  <c r="AA196" i="70"/>
  <c r="AI196" i="68"/>
  <c r="AH196" i="69"/>
  <c r="AH200" i="69" s="1"/>
  <c r="AL196" i="70"/>
  <c r="AA196" i="73"/>
  <c r="AB196" i="73"/>
  <c r="L196" i="67"/>
  <c r="L202" i="67" s="1"/>
  <c r="W196" i="75"/>
  <c r="G196" i="67"/>
  <c r="G202" i="67" s="1"/>
  <c r="AE196" i="69"/>
  <c r="AK196" i="71"/>
  <c r="BA196" i="72"/>
  <c r="BA200" i="72" s="1"/>
  <c r="BB196" i="71"/>
  <c r="AY196" i="67"/>
  <c r="AY200" i="67" s="1"/>
  <c r="AZ196" i="71"/>
  <c r="E196" i="73"/>
  <c r="J214" i="70"/>
  <c r="J214" i="69"/>
  <c r="AA196" i="67"/>
  <c r="AM196" i="68"/>
  <c r="J196" i="75"/>
  <c r="K215" i="70"/>
  <c r="AW196" i="69"/>
  <c r="K196" i="71"/>
  <c r="K202" i="71" s="1"/>
  <c r="J215" i="70"/>
  <c r="J215" i="67"/>
  <c r="H213" i="73"/>
  <c r="X215" i="71"/>
  <c r="AK196" i="72"/>
  <c r="AI215" i="71"/>
  <c r="AW215" i="75"/>
  <c r="F214" i="68"/>
  <c r="AR196" i="70"/>
  <c r="G213" i="71"/>
  <c r="AJ196" i="75"/>
  <c r="AJ202" i="75" s="1"/>
  <c r="AC215" i="67"/>
  <c r="AW196" i="71"/>
  <c r="AF213" i="73"/>
  <c r="AO196" i="67"/>
  <c r="AO200" i="67" s="1"/>
  <c r="V215" i="72"/>
  <c r="I215" i="68"/>
  <c r="N196" i="71"/>
  <c r="N202" i="71" s="1"/>
  <c r="AT215" i="71"/>
  <c r="AX196" i="72"/>
  <c r="AL196" i="69"/>
  <c r="V213" i="70"/>
  <c r="AD196" i="67"/>
  <c r="U215" i="73"/>
  <c r="AR215" i="70"/>
  <c r="P196" i="72"/>
  <c r="P202" i="72" s="1"/>
  <c r="P215" i="68"/>
  <c r="AP215" i="67"/>
  <c r="Q213" i="71"/>
  <c r="AF196" i="75"/>
  <c r="AF202" i="75" s="1"/>
  <c r="G196" i="69"/>
  <c r="BA215" i="71"/>
  <c r="M213" i="67"/>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E213" i="70"/>
  <c r="Z215" i="72"/>
  <c r="N214" i="73"/>
  <c r="L215" i="69"/>
  <c r="H215" i="73"/>
  <c r="AE215" i="75"/>
  <c r="AU215" i="67"/>
  <c r="AX215" i="67"/>
  <c r="AK215" i="75"/>
  <c r="AK202" i="75"/>
  <c r="L213" i="75"/>
  <c r="AA213" i="69"/>
  <c r="H215" i="69"/>
  <c r="AN215" i="70"/>
  <c r="T213" i="70"/>
  <c r="AW213" i="67"/>
  <c r="AW213" i="68"/>
  <c r="Y213" i="75"/>
  <c r="AF215" i="73"/>
  <c r="AZ213" i="71"/>
  <c r="AZ213" i="73"/>
  <c r="O214" i="67"/>
  <c r="AR213" i="73"/>
  <c r="G214" i="73"/>
  <c r="AD213" i="69"/>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T200" i="67" s="1"/>
  <c r="AE196" i="72"/>
  <c r="AK196" i="73"/>
  <c r="AI196" i="73"/>
  <c r="AI200" i="73" s="1"/>
  <c r="AT196" i="69"/>
  <c r="AT200" i="69" s="1"/>
  <c r="AF196" i="71"/>
  <c r="AF200" i="71" s="1"/>
  <c r="J196" i="71"/>
  <c r="J202" i="71" s="1"/>
  <c r="AR196" i="71"/>
  <c r="AR200" i="71" s="1"/>
  <c r="AU196" i="73"/>
  <c r="AU200" i="73" s="1"/>
  <c r="AH196" i="75"/>
  <c r="AH202" i="75" s="1"/>
  <c r="AA196" i="68"/>
  <c r="AA200" i="68" s="1"/>
  <c r="K196" i="73"/>
  <c r="K202" i="73" s="1"/>
  <c r="Z196" i="69"/>
  <c r="Z200" i="69" s="1"/>
  <c r="Q196" i="67"/>
  <c r="Q202" i="67" s="1"/>
  <c r="AB196" i="71"/>
  <c r="L196" i="70"/>
  <c r="L202" i="70" s="1"/>
  <c r="U196" i="70"/>
  <c r="R196" i="71"/>
  <c r="R202" i="71" s="1"/>
  <c r="R196" i="69"/>
  <c r="R202" i="69" s="1"/>
  <c r="AZ196" i="75"/>
  <c r="AZ202" i="75" s="1"/>
  <c r="BB196" i="70"/>
  <c r="AZ196" i="70"/>
  <c r="AZ200" i="70" s="1"/>
  <c r="BB196" i="68"/>
  <c r="AY196" i="68"/>
  <c r="F196" i="73"/>
  <c r="F201" i="73" s="1"/>
  <c r="J196" i="73"/>
  <c r="J202" i="73" s="1"/>
  <c r="K213" i="69"/>
  <c r="X196" i="75"/>
  <c r="X202" i="75" s="1"/>
  <c r="AB196" i="75"/>
  <c r="K215" i="71"/>
  <c r="AF196" i="69"/>
  <c r="U196" i="72"/>
  <c r="U200" i="72" s="1"/>
  <c r="H213" i="69"/>
  <c r="H213" i="71"/>
  <c r="AI215" i="69"/>
  <c r="F214" i="73"/>
  <c r="F196" i="72"/>
  <c r="G213" i="72"/>
  <c r="G196" i="71"/>
  <c r="G202" i="71" s="1"/>
  <c r="AC215" i="71"/>
  <c r="AF213" i="71"/>
  <c r="L196" i="72"/>
  <c r="L202" i="72" s="1"/>
  <c r="V215" i="71"/>
  <c r="I215" i="69"/>
  <c r="AT215" i="75"/>
  <c r="AT215" i="69"/>
  <c r="T196" i="70"/>
  <c r="T202" i="70" s="1"/>
  <c r="AB196" i="68"/>
  <c r="U196" i="71"/>
  <c r="P215" i="72"/>
  <c r="P215" i="75"/>
  <c r="AP215" i="69"/>
  <c r="Q213" i="73"/>
  <c r="I213" i="72"/>
  <c r="AW196" i="72"/>
  <c r="AH213" i="70"/>
  <c r="AQ196" i="67"/>
  <c r="AT213" i="75"/>
  <c r="M213" i="69"/>
  <c r="M213" i="75"/>
  <c r="AM196" i="73"/>
  <c r="R196" i="70"/>
  <c r="R202" i="70" s="1"/>
  <c r="N215" i="75"/>
  <c r="Y196" i="75"/>
  <c r="Y202" i="75" s="1"/>
  <c r="K214" i="74"/>
  <c r="AI213" i="67"/>
  <c r="J214" i="68"/>
  <c r="Q213" i="74"/>
  <c r="M196" i="74"/>
  <c r="P196" i="74"/>
  <c r="AN215" i="68"/>
  <c r="J215" i="68"/>
  <c r="Y196" i="71"/>
  <c r="Y200" i="71" s="1"/>
  <c r="AO213" i="74"/>
  <c r="S215" i="68"/>
  <c r="H215" i="74"/>
  <c r="O213" i="74"/>
  <c r="Z213" i="74"/>
  <c r="H196" i="67"/>
  <c r="H202" i="67" s="1"/>
  <c r="N213" i="67"/>
  <c r="V196" i="73"/>
  <c r="Q214" i="74"/>
  <c r="AR213" i="74"/>
  <c r="L213" i="67"/>
  <c r="F214" i="70"/>
  <c r="AH213" i="67"/>
  <c r="K214" i="75"/>
  <c r="AP213" i="73"/>
  <c r="E213" i="75"/>
  <c r="I214" i="70"/>
  <c r="P214" i="67"/>
  <c r="BA213" i="71"/>
  <c r="AO215" i="72"/>
  <c r="AJ213" i="75"/>
  <c r="T215" i="72"/>
  <c r="H215" i="71"/>
  <c r="P214" i="73"/>
  <c r="Z213" i="73"/>
  <c r="S214" i="69"/>
  <c r="T214" i="71"/>
  <c r="AI213" i="72"/>
  <c r="X214" i="71"/>
  <c r="AO215" i="75"/>
  <c r="R214" i="75"/>
  <c r="R201" i="75"/>
  <c r="AJ213" i="70"/>
  <c r="AY215" i="67"/>
  <c r="M215" i="75"/>
  <c r="AG213" i="72"/>
  <c r="W215" i="67"/>
  <c r="AD215" i="71"/>
  <c r="T215" i="70"/>
  <c r="E213" i="68"/>
  <c r="AU213" i="73"/>
  <c r="Z215" i="70"/>
  <c r="AQ213" i="68"/>
  <c r="N214" i="68"/>
  <c r="N214" i="72"/>
  <c r="AE215" i="70"/>
  <c r="F213" i="72"/>
  <c r="AX215" i="75"/>
  <c r="AK215" i="71"/>
  <c r="H215" i="75"/>
  <c r="AN215" i="67"/>
  <c r="T213" i="75"/>
  <c r="AW213" i="73"/>
  <c r="AW213" i="69"/>
  <c r="Y213" i="72"/>
  <c r="AF215" i="75"/>
  <c r="S213" i="72"/>
  <c r="AZ213" i="69"/>
  <c r="O214" i="72"/>
  <c r="Q215" i="70"/>
  <c r="Q215" i="67"/>
  <c r="AR213" i="72"/>
  <c r="G214" i="72"/>
  <c r="AD213" i="75"/>
  <c r="X213" i="73"/>
  <c r="AH215" i="67"/>
  <c r="AA215" i="68"/>
  <c r="AA215" i="73"/>
  <c r="J213" i="67"/>
  <c r="G215" i="70"/>
  <c r="AS215" i="75"/>
  <c r="AD196" i="70"/>
  <c r="AQ215" i="67"/>
  <c r="AM213" i="71"/>
  <c r="S215" i="71"/>
  <c r="AH196" i="72"/>
  <c r="AH200" i="72" s="1"/>
  <c r="I196" i="75"/>
  <c r="I201" i="75" s="1"/>
  <c r="N213" i="68"/>
  <c r="AF196" i="67"/>
  <c r="AC196" i="69"/>
  <c r="AC202" i="69" s="1"/>
  <c r="AT196" i="68"/>
  <c r="AV196" i="70"/>
  <c r="AE196" i="71"/>
  <c r="O196" i="70"/>
  <c r="O202" i="70" s="1"/>
  <c r="AQ196" i="69"/>
  <c r="U196" i="67"/>
  <c r="U200" i="67" s="1"/>
  <c r="AH196" i="73"/>
  <c r="AH200" i="73" s="1"/>
  <c r="X196" i="71"/>
  <c r="X202" i="71" s="1"/>
  <c r="AX196" i="67"/>
  <c r="AK196" i="69"/>
  <c r="X196" i="68"/>
  <c r="X202" i="68" s="1"/>
  <c r="AQ196" i="75"/>
  <c r="AQ202" i="75" s="1"/>
  <c r="AC196" i="72"/>
  <c r="AC202" i="72" s="1"/>
  <c r="T196" i="69"/>
  <c r="T202" i="69" s="1"/>
  <c r="Z196" i="67"/>
  <c r="BB196" i="73"/>
  <c r="BB196" i="75"/>
  <c r="BA196" i="70"/>
  <c r="BA200" i="70" s="1"/>
  <c r="BA196" i="67"/>
  <c r="BA200" i="67" s="1"/>
  <c r="BA196" i="71"/>
  <c r="J214" i="73"/>
  <c r="M196" i="68"/>
  <c r="M202" i="68" s="1"/>
  <c r="K213" i="75"/>
  <c r="AV196" i="71"/>
  <c r="Y196" i="72"/>
  <c r="K215" i="67"/>
  <c r="AP196" i="72"/>
  <c r="AC196" i="71"/>
  <c r="AC202" i="71" s="1"/>
  <c r="J215" i="75"/>
  <c r="J202" i="75"/>
  <c r="AC196" i="70"/>
  <c r="AC202" i="70" s="1"/>
  <c r="X215" i="69"/>
  <c r="AW215" i="67"/>
  <c r="V196" i="75"/>
  <c r="V200" i="75" s="1"/>
  <c r="Q196" i="69"/>
  <c r="Q202" i="69" s="1"/>
  <c r="AC215" i="69"/>
  <c r="AF213" i="67"/>
  <c r="AF213" i="72"/>
  <c r="V215" i="68"/>
  <c r="AT215" i="72"/>
  <c r="AT196" i="70"/>
  <c r="I196" i="73"/>
  <c r="I202" i="73" s="1"/>
  <c r="V213" i="69"/>
  <c r="AF196" i="68"/>
  <c r="AF200" i="68" s="1"/>
  <c r="AU196" i="71"/>
  <c r="AU200" i="71" s="1"/>
  <c r="P215" i="70"/>
  <c r="AP215" i="73"/>
  <c r="AP215" i="70"/>
  <c r="Q213" i="69"/>
  <c r="I213" i="68"/>
  <c r="I196" i="70"/>
  <c r="I202" i="70" s="1"/>
  <c r="AH213" i="69"/>
  <c r="V196" i="69"/>
  <c r="M213" i="73"/>
  <c r="W196" i="70"/>
  <c r="AM215" i="69"/>
  <c r="H214" i="73"/>
  <c r="F215" i="67"/>
  <c r="F215" i="71"/>
  <c r="X196" i="67"/>
  <c r="X202" i="67" s="1"/>
  <c r="AE196" i="73"/>
  <c r="L214" i="69"/>
  <c r="K214" i="68"/>
  <c r="AN213" i="67"/>
  <c r="J213" i="74"/>
  <c r="Q213" i="67"/>
  <c r="N196" i="74"/>
  <c r="E196" i="74"/>
  <c r="AQ196" i="74"/>
  <c r="Z196" i="74"/>
  <c r="H196" i="74"/>
  <c r="AY213" i="74"/>
  <c r="AJ215" i="74"/>
  <c r="H214" i="71"/>
  <c r="AH196" i="71"/>
  <c r="T196" i="68"/>
  <c r="T202" i="68" s="1"/>
  <c r="O214" i="74"/>
  <c r="R213" i="67"/>
  <c r="AY215" i="74"/>
  <c r="H215" i="72"/>
  <c r="O213" i="70"/>
  <c r="T215" i="68"/>
  <c r="AX215" i="68"/>
  <c r="H213" i="74"/>
  <c r="AT215" i="74"/>
  <c r="AC213" i="74"/>
  <c r="Q214" i="67"/>
  <c r="AR213" i="67"/>
  <c r="X215" i="74"/>
  <c r="W215" i="70"/>
  <c r="N214" i="74"/>
  <c r="Z213" i="72"/>
  <c r="AI213" i="73"/>
  <c r="X214" i="73"/>
  <c r="M214" i="72"/>
  <c r="Y215" i="68"/>
  <c r="AU215" i="72"/>
  <c r="AN213" i="69"/>
  <c r="AC213" i="70"/>
  <c r="T214" i="70"/>
  <c r="AY213" i="75"/>
  <c r="Q214" i="72"/>
  <c r="AO215" i="71"/>
  <c r="E215" i="73"/>
  <c r="E215" i="69"/>
  <c r="E215" i="72"/>
  <c r="E215" i="74"/>
  <c r="E215" i="70"/>
  <c r="E215" i="71"/>
  <c r="E215" i="75"/>
  <c r="E215" i="68"/>
  <c r="E215" i="67"/>
  <c r="AP213" i="69"/>
  <c r="M214" i="73"/>
  <c r="AG213" i="68"/>
  <c r="W215" i="73"/>
  <c r="T215" i="71"/>
  <c r="AQ213" i="70"/>
  <c r="AN213" i="70"/>
  <c r="Z213" i="75"/>
  <c r="AC213" i="68"/>
  <c r="Q214" i="75"/>
  <c r="Q201" i="75"/>
  <c r="R215" i="73"/>
  <c r="AY213" i="69"/>
  <c r="AC214" i="71"/>
  <c r="BA213" i="75"/>
  <c r="AJ215" i="71"/>
  <c r="P213" i="68"/>
  <c r="AP213" i="71"/>
  <c r="M214" i="69"/>
  <c r="AZ215" i="73"/>
  <c r="R213" i="72"/>
  <c r="AC213" i="71"/>
  <c r="S214" i="70"/>
  <c r="O213" i="68"/>
  <c r="T214" i="68"/>
  <c r="Q214" i="68"/>
  <c r="R215" i="69"/>
  <c r="AI213" i="71"/>
  <c r="AY213" i="70"/>
  <c r="U213" i="75"/>
  <c r="U200" i="75"/>
  <c r="AC214" i="69"/>
  <c r="K214" i="73"/>
  <c r="BA213" i="72"/>
  <c r="X214" i="72"/>
  <c r="R214" i="67"/>
  <c r="AJ215" i="70"/>
  <c r="P213" i="75"/>
  <c r="P213" i="70"/>
  <c r="AJ213" i="73"/>
  <c r="AP213" i="68"/>
  <c r="AY215" i="75"/>
  <c r="M215" i="68"/>
  <c r="M214" i="67"/>
  <c r="AG213" i="75"/>
  <c r="AG213" i="69"/>
  <c r="AZ215" i="67"/>
  <c r="W215" i="69"/>
  <c r="AD215" i="70"/>
  <c r="T215" i="73"/>
  <c r="E213" i="72"/>
  <c r="AU213" i="67"/>
  <c r="AU213" i="68"/>
  <c r="Z215" i="73"/>
  <c r="AQ213" i="69"/>
  <c r="N214" i="75"/>
  <c r="L215" i="72"/>
  <c r="AE215" i="67"/>
  <c r="F213" i="67"/>
  <c r="F213" i="75"/>
  <c r="AU215" i="70"/>
  <c r="AX215" i="72"/>
  <c r="AK215" i="67"/>
  <c r="L213" i="68"/>
  <c r="AN215" i="73"/>
  <c r="AW213" i="75"/>
  <c r="Y213" i="67"/>
  <c r="Y213" i="69"/>
  <c r="AF215" i="70"/>
  <c r="S213" i="68"/>
  <c r="Q215" i="73"/>
  <c r="AR213" i="75"/>
  <c r="AR200" i="75"/>
  <c r="G214" i="71"/>
  <c r="I214" i="67"/>
  <c r="I214" i="72"/>
  <c r="X213" i="69"/>
  <c r="AH215" i="71"/>
  <c r="Y215" i="75"/>
  <c r="AA215" i="71"/>
  <c r="AA215" i="69"/>
  <c r="G215" i="68"/>
  <c r="AS215" i="70"/>
  <c r="AW196" i="73"/>
  <c r="O215" i="75"/>
  <c r="AQ215" i="71"/>
  <c r="AQ215" i="72"/>
  <c r="AO213" i="75"/>
  <c r="AM213" i="70"/>
  <c r="G213" i="73"/>
  <c r="S215" i="73"/>
  <c r="AW196" i="70"/>
  <c r="AW200" i="70" s="1"/>
  <c r="AU196" i="70"/>
  <c r="AU200" i="70" s="1"/>
  <c r="N213" i="73"/>
  <c r="K196" i="67"/>
  <c r="K200" i="67" s="1"/>
  <c r="AL196" i="71"/>
  <c r="AR196" i="68"/>
  <c r="AN196" i="72"/>
  <c r="AN200" i="72" s="1"/>
  <c r="P196" i="68"/>
  <c r="P202" i="68" s="1"/>
  <c r="AP196" i="68"/>
  <c r="T196" i="73"/>
  <c r="T202" i="73" s="1"/>
  <c r="AU196" i="67"/>
  <c r="AO196" i="73"/>
  <c r="N196" i="75"/>
  <c r="N201" i="75" s="1"/>
  <c r="AD196" i="73"/>
  <c r="AD200" i="73" s="1"/>
  <c r="S196" i="72"/>
  <c r="S202" i="72" s="1"/>
  <c r="S196" i="68"/>
  <c r="S202" i="68" s="1"/>
  <c r="AH196" i="70"/>
  <c r="AH200" i="70" s="1"/>
  <c r="G196" i="70"/>
  <c r="G202" i="70" s="1"/>
  <c r="AB196" i="67"/>
  <c r="J196" i="68"/>
  <c r="J202" i="68" s="1"/>
  <c r="AZ196" i="72"/>
  <c r="AZ196" i="67"/>
  <c r="AZ200" i="67" s="1"/>
  <c r="AY196" i="72"/>
  <c r="AY200" i="72" s="1"/>
  <c r="BA196" i="73"/>
  <c r="J214" i="75"/>
  <c r="J201" i="75"/>
  <c r="AJ196" i="73"/>
  <c r="K213" i="72"/>
  <c r="AA196" i="72"/>
  <c r="AA200" i="72" s="1"/>
  <c r="K196" i="70"/>
  <c r="K202" i="70" s="1"/>
  <c r="AG196" i="72"/>
  <c r="AG200" i="72" s="1"/>
  <c r="AL196" i="73"/>
  <c r="J215" i="69"/>
  <c r="AP196" i="71"/>
  <c r="X215" i="67"/>
  <c r="AI215" i="72"/>
  <c r="AW215" i="68"/>
  <c r="AW215" i="73"/>
  <c r="F214" i="72"/>
  <c r="O196" i="68"/>
  <c r="O202" i="68" s="1"/>
  <c r="N196" i="67"/>
  <c r="N202" i="67" s="1"/>
  <c r="AC215" i="73"/>
  <c r="AF213" i="75"/>
  <c r="V215" i="69"/>
  <c r="V215" i="73"/>
  <c r="I215" i="75"/>
  <c r="AT215" i="73"/>
  <c r="Q196" i="73"/>
  <c r="Q202" i="73" s="1"/>
  <c r="Z196" i="72"/>
  <c r="AG196" i="75"/>
  <c r="V213" i="72"/>
  <c r="AU196" i="68"/>
  <c r="U215" i="67"/>
  <c r="AR215" i="69"/>
  <c r="T196" i="71"/>
  <c r="T202" i="71" s="1"/>
  <c r="AP215" i="75"/>
  <c r="Q213" i="68"/>
  <c r="I213" i="70"/>
  <c r="AH213" i="71"/>
  <c r="AH213" i="73"/>
  <c r="BA215" i="75"/>
  <c r="BA215" i="69"/>
  <c r="AT213" i="71"/>
  <c r="M213" i="68"/>
  <c r="AF196" i="72"/>
  <c r="AF200" i="72" s="1"/>
  <c r="AM215" i="70"/>
  <c r="H214" i="70"/>
  <c r="F215" i="75"/>
  <c r="AE196" i="68"/>
  <c r="AX196" i="71"/>
  <c r="AN196" i="75"/>
  <c r="L214" i="71"/>
  <c r="O213" i="71"/>
  <c r="J213" i="72"/>
  <c r="AR196" i="72"/>
  <c r="W196" i="74"/>
  <c r="G196" i="74"/>
  <c r="F196" i="74"/>
  <c r="AZ196" i="74"/>
  <c r="AI196" i="74"/>
  <c r="R196" i="74"/>
  <c r="G129" i="88"/>
  <c r="G131" i="88" s="1"/>
  <c r="F130" i="88"/>
  <c r="F132" i="88" s="1"/>
  <c r="F133" i="88" s="1"/>
  <c r="F190" i="88" s="1"/>
  <c r="AY213" i="67"/>
  <c r="AJ215" i="68"/>
  <c r="W196" i="67"/>
  <c r="F196" i="69"/>
  <c r="F202" i="69" s="1"/>
  <c r="O214" i="71"/>
  <c r="AC214" i="74"/>
  <c r="AY215" i="68"/>
  <c r="Q215" i="74"/>
  <c r="V213" i="74"/>
  <c r="Z215" i="74"/>
  <c r="AQ213" i="74"/>
  <c r="K213" i="67"/>
  <c r="H213" i="67"/>
  <c r="AC213" i="67"/>
  <c r="X215" i="68"/>
  <c r="N214" i="70"/>
  <c r="AN213" i="72"/>
  <c r="BA213" i="73"/>
  <c r="AZ215" i="72"/>
  <c r="AC214" i="75"/>
  <c r="X214" i="70"/>
  <c r="R213" i="73"/>
  <c r="AN213" i="68"/>
  <c r="Z213" i="71"/>
  <c r="R215" i="71"/>
  <c r="S214" i="71"/>
  <c r="T214" i="69"/>
  <c r="Q214" i="71"/>
  <c r="R215" i="75"/>
  <c r="R202" i="75"/>
  <c r="AY213" i="71"/>
  <c r="U213" i="71"/>
  <c r="K214" i="69"/>
  <c r="BA213" i="70"/>
  <c r="X214" i="68"/>
  <c r="K214" i="72"/>
  <c r="R214" i="70"/>
  <c r="AJ215" i="69"/>
  <c r="P213" i="69"/>
  <c r="AJ213" i="71"/>
  <c r="AY215" i="70"/>
  <c r="M214" i="70"/>
  <c r="AG213" i="70"/>
  <c r="AZ215" i="70"/>
  <c r="AZ215" i="71"/>
  <c r="AD215" i="69"/>
  <c r="T215" i="69"/>
  <c r="E213" i="71"/>
  <c r="AU213" i="70"/>
  <c r="AU213" i="72"/>
  <c r="Z215" i="71"/>
  <c r="AQ213" i="73"/>
  <c r="N214" i="69"/>
  <c r="L215" i="70"/>
  <c r="AE215" i="73"/>
  <c r="F213" i="70"/>
  <c r="AU215" i="71"/>
  <c r="AX215" i="73"/>
  <c r="AK215" i="69"/>
  <c r="L213" i="70"/>
  <c r="AA213" i="72"/>
  <c r="AN215" i="71"/>
  <c r="T213" i="71"/>
  <c r="Y213" i="68"/>
  <c r="S213" i="70"/>
  <c r="AZ213" i="75"/>
  <c r="O214" i="68"/>
  <c r="AR213" i="68"/>
  <c r="G214" i="67"/>
  <c r="I214" i="75"/>
  <c r="AD213" i="68"/>
  <c r="X213" i="71"/>
  <c r="Y215" i="72"/>
  <c r="AA215" i="70"/>
  <c r="J213" i="75"/>
  <c r="J200" i="75"/>
  <c r="G215" i="71"/>
  <c r="AG196" i="71"/>
  <c r="AS215" i="69"/>
  <c r="AF196" i="73"/>
  <c r="AF200" i="73" s="1"/>
  <c r="I196" i="72"/>
  <c r="I202" i="72" s="1"/>
  <c r="O215" i="68"/>
  <c r="AO213" i="70"/>
  <c r="AM213" i="68"/>
  <c r="AM196" i="71"/>
  <c r="S215" i="70"/>
  <c r="AG196" i="67"/>
  <c r="AG200" i="67" s="1"/>
  <c r="P196" i="71"/>
  <c r="P202" i="71" s="1"/>
  <c r="N213" i="75"/>
  <c r="O196" i="71"/>
  <c r="O202" i="71" s="1"/>
  <c r="W196" i="69"/>
  <c r="AK196" i="70"/>
  <c r="AW196" i="67"/>
  <c r="AN196" i="70"/>
  <c r="AV196" i="68"/>
  <c r="AQ196" i="72"/>
  <c r="X196" i="69"/>
  <c r="R196" i="67"/>
  <c r="R202" i="67" s="1"/>
  <c r="AN196" i="73"/>
  <c r="H196" i="68"/>
  <c r="H202" i="68" s="1"/>
  <c r="AC196" i="73"/>
  <c r="AC202" i="73" s="1"/>
  <c r="Y196" i="73"/>
  <c r="BB196" i="72"/>
  <c r="AY196" i="71"/>
  <c r="AY200" i="71" s="1"/>
  <c r="E196" i="69"/>
  <c r="E200" i="69" s="1"/>
  <c r="AZ196" i="68"/>
  <c r="J214" i="67"/>
  <c r="AA196" i="75"/>
  <c r="AA200" i="75" s="1"/>
  <c r="K213" i="70"/>
  <c r="AJ196" i="70"/>
  <c r="AJ200" i="70" s="1"/>
  <c r="AT196" i="73"/>
  <c r="AT200" i="73" s="1"/>
  <c r="AS196" i="70"/>
  <c r="U196" i="73"/>
  <c r="U200" i="73" s="1"/>
  <c r="AT196" i="72"/>
  <c r="AT200" i="72" s="1"/>
  <c r="J215" i="73"/>
  <c r="H213" i="70"/>
  <c r="AB196" i="72"/>
  <c r="X215" i="73"/>
  <c r="AI215" i="75"/>
  <c r="AI202" i="75"/>
  <c r="AW215" i="71"/>
  <c r="AW215" i="70"/>
  <c r="F214" i="69"/>
  <c r="AD196" i="68"/>
  <c r="G213" i="70"/>
  <c r="AQ196" i="71"/>
  <c r="AC215" i="72"/>
  <c r="AP196" i="67"/>
  <c r="AP200" i="67" s="1"/>
  <c r="I215" i="70"/>
  <c r="AT215" i="70"/>
  <c r="AP196" i="73"/>
  <c r="V196" i="72"/>
  <c r="V213" i="68"/>
  <c r="AN196" i="67"/>
  <c r="AN200" i="67" s="1"/>
  <c r="U215" i="70"/>
  <c r="AR215" i="67"/>
  <c r="M213" i="70"/>
  <c r="P215" i="73"/>
  <c r="AP215" i="71"/>
  <c r="Q213" i="72"/>
  <c r="G196" i="75"/>
  <c r="G202" i="75" s="1"/>
  <c r="I213" i="71"/>
  <c r="O196" i="69"/>
  <c r="O202" i="69" s="1"/>
  <c r="BA215" i="70"/>
  <c r="AU196" i="72"/>
  <c r="AU200" i="72" s="1"/>
  <c r="AT213" i="69"/>
  <c r="AP196" i="75"/>
  <c r="AM215" i="75"/>
  <c r="AM202" i="75"/>
  <c r="H214" i="69"/>
  <c r="N215" i="71"/>
  <c r="N215" i="70"/>
  <c r="Z196" i="70"/>
  <c r="AU196" i="69"/>
  <c r="AU200" i="69" s="1"/>
  <c r="L214" i="73"/>
  <c r="F196" i="67"/>
  <c r="AW196" i="74"/>
  <c r="AG196" i="74"/>
  <c r="BA196" i="74"/>
  <c r="AR196" i="74"/>
  <c r="AA196" i="74"/>
  <c r="J196" i="74"/>
  <c r="AG196" i="73"/>
  <c r="P213" i="67"/>
  <c r="AN196" i="69"/>
  <c r="AD196" i="72"/>
  <c r="AC214" i="72"/>
  <c r="Q215" i="68"/>
  <c r="V213" i="67"/>
  <c r="T214" i="74"/>
  <c r="Z215" i="68"/>
  <c r="AQ213" i="67"/>
  <c r="AR215" i="74"/>
  <c r="AW196" i="75"/>
  <c r="AW200" i="75" s="1"/>
  <c r="AP215" i="74"/>
  <c r="W215" i="74"/>
  <c r="AF215" i="68"/>
  <c r="I215" i="72"/>
  <c r="AO215" i="74"/>
  <c r="R213" i="68"/>
  <c r="T214" i="72"/>
  <c r="AY215" i="69"/>
  <c r="AD215" i="75"/>
  <c r="AA213" i="73"/>
  <c r="Z213" i="70"/>
  <c r="AC213" i="75"/>
  <c r="Q214" i="73"/>
  <c r="AI213" i="75"/>
  <c r="AI200" i="75"/>
  <c r="AJ215" i="67"/>
  <c r="AJ213" i="68"/>
  <c r="AP213" i="67"/>
  <c r="AY215" i="71"/>
  <c r="M215" i="69"/>
  <c r="AZ215" i="75"/>
  <c r="W215" i="72"/>
  <c r="AD215" i="67"/>
  <c r="E213" i="73"/>
  <c r="AU213" i="75"/>
  <c r="AU200" i="75"/>
  <c r="Z215" i="75"/>
  <c r="AQ213" i="75"/>
  <c r="N214" i="67"/>
  <c r="L215" i="67"/>
  <c r="AE215" i="69"/>
  <c r="F213" i="68"/>
  <c r="H215" i="68"/>
  <c r="AU215" i="75"/>
  <c r="AU202" i="75"/>
  <c r="AX215" i="70"/>
  <c r="AK215" i="70"/>
  <c r="AA213" i="75"/>
  <c r="AN215" i="72"/>
  <c r="T213" i="68"/>
  <c r="AW213" i="71"/>
  <c r="L215" i="68"/>
  <c r="AF215" i="67"/>
  <c r="S213" i="69"/>
  <c r="AZ213" i="68"/>
  <c r="O214" i="69"/>
  <c r="Q215" i="69"/>
  <c r="AR213"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AY196" i="69"/>
  <c r="AY196" i="75"/>
  <c r="AY202" i="75" s="1"/>
  <c r="AY196" i="70"/>
  <c r="AY200" i="70" s="1"/>
  <c r="J214" i="71"/>
  <c r="F214" i="75"/>
  <c r="K213" i="71"/>
  <c r="AX196" i="75"/>
  <c r="AX202" i="75" s="1"/>
  <c r="J196" i="72"/>
  <c r="J202" i="72" s="1"/>
  <c r="K215" i="75"/>
  <c r="K215" i="69"/>
  <c r="V196" i="67"/>
  <c r="T196" i="72"/>
  <c r="T202" i="72" s="1"/>
  <c r="J215" i="72"/>
  <c r="H213" i="75"/>
  <c r="AE196" i="67"/>
  <c r="AI215" i="70"/>
  <c r="AW215" i="72"/>
  <c r="AV196" i="72"/>
  <c r="G213" i="67"/>
  <c r="M196" i="75"/>
  <c r="M202" i="75" s="1"/>
  <c r="AC215" i="75"/>
  <c r="AF213" i="70"/>
  <c r="M196" i="72"/>
  <c r="M202" i="72" s="1"/>
  <c r="V215" i="67"/>
  <c r="R196" i="72"/>
  <c r="R202" i="72" s="1"/>
  <c r="AD196" i="69"/>
  <c r="AD200" i="69" s="1"/>
  <c r="AN196" i="71"/>
  <c r="V213" i="73"/>
  <c r="L196" i="75"/>
  <c r="L200" i="75" s="1"/>
  <c r="U215" i="68"/>
  <c r="U215" i="75"/>
  <c r="U202" i="75"/>
  <c r="AR215" i="72"/>
  <c r="P215" i="69"/>
  <c r="AP215" i="72"/>
  <c r="I213" i="67"/>
  <c r="F196" i="75"/>
  <c r="F201" i="75" s="1"/>
  <c r="AH213" i="68"/>
  <c r="V196" i="70"/>
  <c r="V200" i="70" s="1"/>
  <c r="BA215" i="73"/>
  <c r="S196" i="67"/>
  <c r="S202" i="67" s="1"/>
  <c r="AT213" i="70"/>
  <c r="M213" i="72"/>
  <c r="AM215" i="68"/>
  <c r="AM215" i="73"/>
  <c r="H214" i="72"/>
  <c r="F215" i="68"/>
  <c r="N215" i="72"/>
  <c r="J196" i="70"/>
  <c r="J202" i="70" s="1"/>
  <c r="R196" i="73"/>
  <c r="R202" i="73" s="1"/>
  <c r="L214" i="68"/>
  <c r="L214" i="75"/>
  <c r="L201" i="75"/>
  <c r="K215" i="68"/>
  <c r="AE215" i="68"/>
  <c r="P214" i="72"/>
  <c r="L213" i="71"/>
  <c r="N215" i="69"/>
  <c r="T214" i="67"/>
  <c r="AR215" i="68"/>
  <c r="AN196" i="68"/>
  <c r="Z196" i="73"/>
  <c r="AP215" i="68"/>
  <c r="AA213" i="74"/>
  <c r="BA213" i="67"/>
  <c r="AS215" i="68"/>
  <c r="AC213" i="73"/>
  <c r="U213" i="69"/>
  <c r="M215" i="73"/>
  <c r="AU213" i="69"/>
  <c r="L215" i="75"/>
  <c r="R213" i="70"/>
  <c r="AN213" i="75"/>
  <c r="K214" i="71"/>
  <c r="S214" i="75"/>
  <c r="AI213" i="69"/>
  <c r="AC214" i="67"/>
  <c r="BA213" i="69"/>
  <c r="AO215" i="73"/>
  <c r="R214" i="71"/>
  <c r="AP213" i="72"/>
  <c r="M214" i="71"/>
  <c r="R213" i="69"/>
  <c r="P214" i="71"/>
  <c r="AN213" i="73"/>
  <c r="O213" i="67"/>
  <c r="Z213" i="68"/>
  <c r="AC213" i="69"/>
  <c r="S214" i="72"/>
  <c r="T214" i="75"/>
  <c r="Q214" i="69"/>
  <c r="R215" i="70"/>
  <c r="AI213" i="70"/>
  <c r="AY213" i="72"/>
  <c r="AY213" i="68"/>
  <c r="U213" i="72"/>
  <c r="AC214" i="73"/>
  <c r="K214" i="70"/>
  <c r="X214" i="67"/>
  <c r="AO215" i="69"/>
  <c r="R214" i="73"/>
  <c r="AJ215" i="73"/>
  <c r="P213" i="73"/>
  <c r="AJ213" i="69"/>
  <c r="AP213" i="75"/>
  <c r="M215" i="72"/>
  <c r="M214" i="75"/>
  <c r="AG213" i="71"/>
  <c r="AZ215" i="69"/>
  <c r="W215" i="75"/>
  <c r="W202" i="75"/>
  <c r="AD215" i="68"/>
  <c r="T215" i="75"/>
  <c r="E213" i="69"/>
  <c r="Z215" i="67"/>
  <c r="AH215" i="68"/>
  <c r="AQ213" i="72"/>
  <c r="N214" i="71"/>
  <c r="AE215" i="71"/>
  <c r="F213" i="69"/>
  <c r="L215" i="73"/>
  <c r="AX215" i="69"/>
  <c r="L213" i="72"/>
  <c r="AA213" i="68"/>
  <c r="AN215" i="69"/>
  <c r="T213" i="69"/>
  <c r="AW213" i="72"/>
  <c r="Y213" i="71"/>
  <c r="L213" i="69"/>
  <c r="AF215" i="71"/>
  <c r="S213" i="75"/>
  <c r="O214" i="75"/>
  <c r="Q215" i="72"/>
  <c r="AR213" i="71"/>
  <c r="G214" i="75"/>
  <c r="I214" i="69"/>
  <c r="X213" i="72"/>
  <c r="AH215" i="69"/>
  <c r="Y215" i="70"/>
  <c r="Y215" i="73"/>
  <c r="AA215" i="72"/>
  <c r="J213" i="68"/>
  <c r="AP196" i="69"/>
  <c r="G215" i="73"/>
  <c r="H196" i="69"/>
  <c r="H202" i="69" s="1"/>
  <c r="AS215" i="71"/>
  <c r="S196" i="75"/>
  <c r="S201" i="75" s="1"/>
  <c r="O215" i="67"/>
  <c r="AO213" i="71"/>
  <c r="AS196" i="72"/>
  <c r="AM213" i="69"/>
  <c r="H196" i="71"/>
  <c r="H202" i="71" s="1"/>
  <c r="AA196" i="71"/>
  <c r="S196" i="69"/>
  <c r="S202" i="69" s="1"/>
  <c r="N213" i="70"/>
  <c r="AW196" i="68"/>
  <c r="AW200" i="68" s="1"/>
  <c r="AV196" i="69"/>
  <c r="X196" i="72"/>
  <c r="X202" i="72" s="1"/>
  <c r="AM196" i="69"/>
  <c r="AM200" i="69" s="1"/>
  <c r="AS196" i="67"/>
  <c r="H196" i="72"/>
  <c r="H202" i="72" s="1"/>
  <c r="AE196" i="70"/>
  <c r="Y196" i="70"/>
  <c r="Y200" i="70" s="1"/>
  <c r="AI196" i="72"/>
  <c r="AI200" i="72" s="1"/>
  <c r="G196" i="73"/>
  <c r="G202" i="73" s="1"/>
  <c r="Q196" i="70"/>
  <c r="Q202" i="70" s="1"/>
  <c r="S196" i="73"/>
  <c r="S202" i="73" s="1"/>
  <c r="AQ196" i="73"/>
  <c r="BB196" i="67"/>
  <c r="Q196" i="68"/>
  <c r="Q202" i="68" s="1"/>
  <c r="M196" i="71"/>
  <c r="M202" i="71" s="1"/>
  <c r="AX196" i="70"/>
  <c r="E196" i="70"/>
  <c r="E200" i="70" s="1"/>
  <c r="AZ196" i="73"/>
  <c r="AZ200" i="73" s="1"/>
  <c r="E196" i="68"/>
  <c r="BA196" i="75"/>
  <c r="J214" i="72"/>
  <c r="AV196" i="73"/>
  <c r="K213" i="68"/>
  <c r="AD196" i="71"/>
  <c r="AK196" i="67"/>
  <c r="K215" i="73"/>
  <c r="AG196" i="69"/>
  <c r="AG200" i="69" s="1"/>
  <c r="AS196" i="69"/>
  <c r="AC196" i="68"/>
  <c r="AC202" i="68" s="1"/>
  <c r="J215" i="71"/>
  <c r="H213" i="72"/>
  <c r="X215" i="70"/>
  <c r="X215" i="72"/>
  <c r="AI215" i="67"/>
  <c r="AW215" i="69"/>
  <c r="AL196" i="68"/>
  <c r="F214" i="67"/>
  <c r="G213" i="75"/>
  <c r="AR196" i="73"/>
  <c r="AR200" i="73" s="1"/>
  <c r="AB196" i="70"/>
  <c r="AF213" i="68"/>
  <c r="P196" i="67"/>
  <c r="P202" i="67" s="1"/>
  <c r="V215" i="70"/>
  <c r="AI196" i="71"/>
  <c r="AI200" i="71" s="1"/>
  <c r="I215" i="73"/>
  <c r="AJ196" i="69"/>
  <c r="I196" i="67"/>
  <c r="I202" i="67" s="1"/>
  <c r="V213" i="75"/>
  <c r="M196" i="70"/>
  <c r="M202" i="70" s="1"/>
  <c r="U215" i="71"/>
  <c r="U215" i="72"/>
  <c r="AR215" i="73"/>
  <c r="K196" i="75"/>
  <c r="K201" i="75" s="1"/>
  <c r="P215" i="71"/>
  <c r="Q213" i="70"/>
  <c r="I213" i="73"/>
  <c r="AI196" i="67"/>
  <c r="AI200" i="67" s="1"/>
  <c r="AH213" i="75"/>
  <c r="AH200" i="75"/>
  <c r="N196" i="70"/>
  <c r="N202" i="70" s="1"/>
  <c r="BA215" i="67"/>
  <c r="AT213" i="67"/>
  <c r="AT213" i="68"/>
  <c r="AM215" i="72"/>
  <c r="H214" i="67"/>
  <c r="F215" i="73"/>
  <c r="N215" i="68"/>
  <c r="AO196" i="69"/>
  <c r="AU201" i="75"/>
  <c r="R215" i="74"/>
  <c r="E213" i="67"/>
  <c r="L214" i="67"/>
  <c r="AU196" i="74"/>
  <c r="AT196" i="74"/>
  <c r="AK196" i="74"/>
  <c r="AB196" i="74"/>
  <c r="K196" i="74"/>
  <c r="AN196" i="74"/>
  <c r="P214" i="74"/>
  <c r="AM213" i="74"/>
  <c r="F213" i="74"/>
  <c r="V196" i="71"/>
  <c r="M215" i="74"/>
  <c r="I213" i="74"/>
  <c r="O215" i="71"/>
  <c r="AA213" i="67"/>
  <c r="X196" i="73"/>
  <c r="X202" i="73" s="1"/>
  <c r="U213" i="74"/>
  <c r="AG213" i="67"/>
  <c r="T213" i="67"/>
  <c r="N196" i="88"/>
  <c r="J196" i="88"/>
  <c r="Z196" i="88"/>
  <c r="Z216" i="88" s="1"/>
  <c r="X196" i="88"/>
  <c r="Q196" i="63"/>
  <c r="Q216" i="75" s="1"/>
  <c r="AM196" i="63"/>
  <c r="AM201" i="63" s="1"/>
  <c r="AX196" i="63"/>
  <c r="K215" i="88"/>
  <c r="AC215" i="88"/>
  <c r="L196" i="63"/>
  <c r="L202" i="63" s="1"/>
  <c r="AM215" i="88"/>
  <c r="O213" i="88"/>
  <c r="K214" i="88"/>
  <c r="AJ213" i="88"/>
  <c r="AY215" i="88"/>
  <c r="T215" i="88"/>
  <c r="L213" i="88"/>
  <c r="AR213" i="88"/>
  <c r="AD213" i="88"/>
  <c r="Y215" i="88"/>
  <c r="AH196" i="88"/>
  <c r="S196" i="63"/>
  <c r="S201" i="63" s="1"/>
  <c r="AM196" i="88"/>
  <c r="AL196" i="88"/>
  <c r="AI196" i="63"/>
  <c r="AI201" i="63" s="1"/>
  <c r="AU196" i="88"/>
  <c r="S196" i="88"/>
  <c r="AV196" i="63"/>
  <c r="P196" i="63"/>
  <c r="P200" i="63" s="1"/>
  <c r="BA196" i="63"/>
  <c r="BA201" i="63" s="1"/>
  <c r="F214" i="88"/>
  <c r="V213" i="88"/>
  <c r="W196" i="88"/>
  <c r="Q214" i="88"/>
  <c r="AG213" i="88"/>
  <c r="AU215" i="88"/>
  <c r="AA213" i="88"/>
  <c r="T213" i="88"/>
  <c r="AF215" i="88"/>
  <c r="AZ213" i="88"/>
  <c r="Q215" i="88"/>
  <c r="AC196" i="88"/>
  <c r="AM213" i="88"/>
  <c r="AF196" i="88"/>
  <c r="AT196" i="63"/>
  <c r="AT201" i="63" s="1"/>
  <c r="V196" i="63"/>
  <c r="V201" i="63" s="1"/>
  <c r="AU196" i="63"/>
  <c r="AU201" i="63" s="1"/>
  <c r="AK196" i="63"/>
  <c r="F196" i="88"/>
  <c r="F216" i="88" s="1"/>
  <c r="U196" i="88"/>
  <c r="AP196" i="63"/>
  <c r="AP201" i="63" s="1"/>
  <c r="AS196" i="88"/>
  <c r="BA196" i="88"/>
  <c r="AY196" i="63"/>
  <c r="AY201" i="63" s="1"/>
  <c r="X215" i="88"/>
  <c r="G213" i="88"/>
  <c r="AF213" i="88"/>
  <c r="AT215" i="88"/>
  <c r="U215" i="88"/>
  <c r="AR215" i="88"/>
  <c r="Q213" i="88"/>
  <c r="H214" i="88"/>
  <c r="L214" i="88"/>
  <c r="M214" i="88"/>
  <c r="P214" i="88"/>
  <c r="H215" i="88"/>
  <c r="Z213" i="88"/>
  <c r="AC214" i="88"/>
  <c r="R214" i="88"/>
  <c r="W215" i="88"/>
  <c r="N214" i="88"/>
  <c r="AE215" i="88"/>
  <c r="F213" i="88"/>
  <c r="S213" i="88"/>
  <c r="I214" i="88"/>
  <c r="X213" i="88"/>
  <c r="O215" i="88"/>
  <c r="O196" i="63"/>
  <c r="O201" i="63" s="1"/>
  <c r="AD196" i="88"/>
  <c r="K196" i="63"/>
  <c r="K202" i="63" s="1"/>
  <c r="H196" i="88"/>
  <c r="O196" i="88"/>
  <c r="G196" i="63"/>
  <c r="G201" i="63" s="1"/>
  <c r="AC196" i="63"/>
  <c r="AC200" i="63" s="1"/>
  <c r="AA196" i="88"/>
  <c r="AE196" i="88"/>
  <c r="K213" i="88"/>
  <c r="J215" i="88"/>
  <c r="N213" i="88"/>
  <c r="AP215" i="88"/>
  <c r="BA215" i="88"/>
  <c r="R215" i="88"/>
  <c r="AO215" i="88"/>
  <c r="P213" i="88"/>
  <c r="AQ213" i="88"/>
  <c r="L215" i="88"/>
  <c r="AX215" i="88"/>
  <c r="AW213" i="88"/>
  <c r="AH215" i="88"/>
  <c r="J213" i="88"/>
  <c r="AS215" i="88"/>
  <c r="AO213" i="88"/>
  <c r="S215" i="88"/>
  <c r="AJ196" i="63"/>
  <c r="AJ201" i="63" s="1"/>
  <c r="AQ196" i="88"/>
  <c r="AO196" i="63"/>
  <c r="AO201" i="63" s="1"/>
  <c r="Y196" i="88"/>
  <c r="T196" i="63"/>
  <c r="T200" i="63" s="1"/>
  <c r="N196" i="63"/>
  <c r="N202" i="63" s="1"/>
  <c r="P196" i="88"/>
  <c r="Y196" i="63"/>
  <c r="Y201" i="63" s="1"/>
  <c r="AW196" i="63"/>
  <c r="AW201" i="63" s="1"/>
  <c r="AK196" i="88"/>
  <c r="AA196" i="63"/>
  <c r="AA201" i="63" s="1"/>
  <c r="BB196" i="88"/>
  <c r="E196" i="88"/>
  <c r="AI215" i="88"/>
  <c r="E196" i="63"/>
  <c r="E201" i="63" s="1"/>
  <c r="P215" i="88"/>
  <c r="F215" i="88"/>
  <c r="R213" i="88"/>
  <c r="BA213" i="88"/>
  <c r="AU213" i="88"/>
  <c r="G215" i="88"/>
  <c r="AC213" i="88"/>
  <c r="T214" i="88"/>
  <c r="AI213" i="88"/>
  <c r="U213" i="88"/>
  <c r="E215" i="88"/>
  <c r="E213" i="88"/>
  <c r="Z215" i="88"/>
  <c r="AN215" i="88"/>
  <c r="Y213" i="88"/>
  <c r="O214" i="88"/>
  <c r="AQ215" i="88"/>
  <c r="V196" i="88"/>
  <c r="R196" i="63"/>
  <c r="R200" i="63" s="1"/>
  <c r="AN196" i="88"/>
  <c r="L196" i="88"/>
  <c r="R196" i="88"/>
  <c r="I196" i="63"/>
  <c r="I201" i="63" s="1"/>
  <c r="AL196" i="63"/>
  <c r="M196" i="63"/>
  <c r="M202" i="63" s="1"/>
  <c r="H196" i="63"/>
  <c r="H202" i="63" s="1"/>
  <c r="AG196" i="63"/>
  <c r="AD196" i="63"/>
  <c r="AD201" i="63" s="1"/>
  <c r="AI196" i="88"/>
  <c r="AX196" i="88"/>
  <c r="AY196" i="88"/>
  <c r="AZ196" i="63"/>
  <c r="AZ201" i="63" s="1"/>
  <c r="AW215" i="88"/>
  <c r="V215" i="88"/>
  <c r="M213" i="88"/>
  <c r="AN213" i="88"/>
  <c r="X214" i="88"/>
  <c r="AJ215" i="88"/>
  <c r="AA215" i="88"/>
  <c r="AS196" i="63"/>
  <c r="AG196" i="88"/>
  <c r="AR196" i="63"/>
  <c r="AR201" i="63" s="1"/>
  <c r="Q196" i="88"/>
  <c r="AB196" i="63"/>
  <c r="U196" i="63"/>
  <c r="U201" i="63" s="1"/>
  <c r="K196" i="88"/>
  <c r="AV196" i="88"/>
  <c r="AR196" i="88"/>
  <c r="I196" i="88"/>
  <c r="G214" i="88"/>
  <c r="I213" i="88"/>
  <c r="AT213" i="88"/>
  <c r="S214" i="88"/>
  <c r="AY213" i="88"/>
  <c r="AP213" i="88"/>
  <c r="M215" i="88"/>
  <c r="AZ215" i="88"/>
  <c r="AD215" i="88"/>
  <c r="AK215" i="88"/>
  <c r="G196" i="88"/>
  <c r="X196" i="63"/>
  <c r="X200" i="63" s="1"/>
  <c r="M196" i="88"/>
  <c r="AW196" i="88"/>
  <c r="AE196" i="63"/>
  <c r="AE202" i="63" s="1"/>
  <c r="AH196" i="63"/>
  <c r="AH201" i="63" s="1"/>
  <c r="AQ196" i="63"/>
  <c r="AQ201" i="63" s="1"/>
  <c r="AP196" i="88"/>
  <c r="BB196" i="63"/>
  <c r="J214" i="88"/>
  <c r="H213" i="88"/>
  <c r="J196" i="63"/>
  <c r="J216" i="67" s="1"/>
  <c r="I215" i="88"/>
  <c r="AH213" i="88"/>
  <c r="N215" i="88"/>
  <c r="H200" i="70" l="1"/>
  <c r="AS200" i="68"/>
  <c r="AS201" i="68"/>
  <c r="AN200" i="63"/>
  <c r="Z200" i="63"/>
  <c r="Z202" i="63"/>
  <c r="W222" i="68"/>
  <c r="H201" i="70"/>
  <c r="AN202" i="63"/>
  <c r="Z216" i="71"/>
  <c r="Z221" i="71"/>
  <c r="AQ200" i="75"/>
  <c r="AJ200" i="75"/>
  <c r="AD200" i="75"/>
  <c r="M201" i="75"/>
  <c r="G200" i="75"/>
  <c r="AT202" i="75"/>
  <c r="T201" i="75"/>
  <c r="G201" i="75"/>
  <c r="L200" i="73"/>
  <c r="F200" i="71"/>
  <c r="F201" i="69"/>
  <c r="F221" i="69" s="1"/>
  <c r="AC202" i="75"/>
  <c r="T202" i="75"/>
  <c r="L201" i="73"/>
  <c r="X201" i="73"/>
  <c r="R201" i="73"/>
  <c r="O201" i="71"/>
  <c r="O221" i="71" s="1"/>
  <c r="J200" i="71"/>
  <c r="S200" i="71"/>
  <c r="S201" i="71"/>
  <c r="P200" i="70"/>
  <c r="X201" i="70"/>
  <c r="O200" i="69"/>
  <c r="T201" i="68"/>
  <c r="M201" i="68"/>
  <c r="F201" i="68"/>
  <c r="F221" i="68" s="1"/>
  <c r="K200" i="68"/>
  <c r="H201" i="68"/>
  <c r="H200" i="67"/>
  <c r="S201" i="67"/>
  <c r="X201" i="67"/>
  <c r="L202" i="75"/>
  <c r="AF200" i="75"/>
  <c r="H200" i="75"/>
  <c r="AV202" i="73"/>
  <c r="AV200" i="73"/>
  <c r="AV201" i="73"/>
  <c r="W202" i="73"/>
  <c r="W222" i="73" s="1"/>
  <c r="W200" i="73"/>
  <c r="W220" i="73" s="1"/>
  <c r="W201" i="73"/>
  <c r="AS202" i="73"/>
  <c r="AS201" i="73"/>
  <c r="AS200" i="73"/>
  <c r="AT202" i="73"/>
  <c r="AT201" i="73"/>
  <c r="AT221" i="73" s="1"/>
  <c r="AO202" i="73"/>
  <c r="AO201" i="73"/>
  <c r="AM202" i="73"/>
  <c r="AM201" i="73"/>
  <c r="AA202" i="73"/>
  <c r="AA201" i="73"/>
  <c r="AC200" i="73"/>
  <c r="Q201" i="73"/>
  <c r="X200" i="73"/>
  <c r="M200" i="73"/>
  <c r="AQ202" i="73"/>
  <c r="AQ201" i="73"/>
  <c r="Z202" i="73"/>
  <c r="Z222" i="73" s="1"/>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22" i="73" s="1"/>
  <c r="AF201" i="73"/>
  <c r="AB202" i="73"/>
  <c r="AB201" i="73"/>
  <c r="AB200" i="73"/>
  <c r="AZ202" i="73"/>
  <c r="AZ201" i="73"/>
  <c r="AW202" i="73"/>
  <c r="AW201" i="73"/>
  <c r="AW221" i="73" s="1"/>
  <c r="AI202" i="73"/>
  <c r="AI201" i="73"/>
  <c r="T200" i="73"/>
  <c r="AO200" i="73"/>
  <c r="Z200" i="73"/>
  <c r="Z220" i="73" s="1"/>
  <c r="AJ200" i="73"/>
  <c r="I201" i="73"/>
  <c r="AW200" i="73"/>
  <c r="AG202" i="73"/>
  <c r="AG201" i="73"/>
  <c r="AP202" i="73"/>
  <c r="AP201" i="73"/>
  <c r="AN202" i="73"/>
  <c r="AN201" i="73"/>
  <c r="AL202" i="73"/>
  <c r="AL201" i="73"/>
  <c r="AL200" i="73"/>
  <c r="BA202" i="73"/>
  <c r="BA201" i="73"/>
  <c r="BA221" i="73" s="1"/>
  <c r="AE202" i="73"/>
  <c r="AE201" i="73"/>
  <c r="AE200" i="73"/>
  <c r="V202" i="73"/>
  <c r="V201" i="73"/>
  <c r="V221" i="73" s="1"/>
  <c r="AK202" i="73"/>
  <c r="AK201" i="73"/>
  <c r="AK200" i="73"/>
  <c r="AP200" i="73"/>
  <c r="G201" i="73"/>
  <c r="AM200" i="73"/>
  <c r="P201" i="73"/>
  <c r="M201" i="73"/>
  <c r="AR202" i="73"/>
  <c r="AR201" i="73"/>
  <c r="AR221" i="73" s="1"/>
  <c r="E202" i="73"/>
  <c r="E206" i="73" s="1"/>
  <c r="E201" i="73"/>
  <c r="AX202" i="73"/>
  <c r="AX201" i="73"/>
  <c r="AX200" i="73"/>
  <c r="AC201" i="73"/>
  <c r="O201" i="73"/>
  <c r="E200" i="73"/>
  <c r="E204" i="73" s="1"/>
  <c r="BA200" i="73"/>
  <c r="J201" i="73"/>
  <c r="U202" i="73"/>
  <c r="U201" i="73"/>
  <c r="AD202" i="73"/>
  <c r="AD201" i="73"/>
  <c r="F216" i="73"/>
  <c r="F202" i="73"/>
  <c r="F222" i="73" s="1"/>
  <c r="AU202" i="73"/>
  <c r="AU201" i="73"/>
  <c r="F200" i="73"/>
  <c r="F220" i="73" s="1"/>
  <c r="AN200" i="73"/>
  <c r="P200" i="73"/>
  <c r="R200" i="73"/>
  <c r="O200" i="73"/>
  <c r="AG200" i="73"/>
  <c r="T201" i="73"/>
  <c r="V200" i="73"/>
  <c r="E202" i="72"/>
  <c r="E201" i="72"/>
  <c r="BB202" i="72"/>
  <c r="BB201" i="72"/>
  <c r="BB200" i="72"/>
  <c r="AR202" i="72"/>
  <c r="AR201" i="72"/>
  <c r="AR221" i="72" s="1"/>
  <c r="Y202" i="72"/>
  <c r="Y201" i="72"/>
  <c r="Y221" i="72" s="1"/>
  <c r="AK202" i="72"/>
  <c r="AK201" i="72"/>
  <c r="AK200" i="72"/>
  <c r="W202" i="72"/>
  <c r="W222" i="72" s="1"/>
  <c r="W200" i="72"/>
  <c r="W201" i="72"/>
  <c r="W221" i="72" s="1"/>
  <c r="R200" i="72"/>
  <c r="AR200" i="72"/>
  <c r="N201" i="72"/>
  <c r="AZ202" i="72"/>
  <c r="AZ201" i="72"/>
  <c r="AD202" i="72"/>
  <c r="AD201" i="72"/>
  <c r="AX202" i="72"/>
  <c r="AX201" i="72"/>
  <c r="AX200" i="72"/>
  <c r="BA202" i="72"/>
  <c r="BA201" i="72"/>
  <c r="AO202" i="72"/>
  <c r="AO201" i="72"/>
  <c r="AO200" i="72"/>
  <c r="K201" i="72"/>
  <c r="R201" i="72"/>
  <c r="S200" i="72"/>
  <c r="AS202" i="72"/>
  <c r="AS201" i="72"/>
  <c r="AS200" i="72"/>
  <c r="AB202" i="72"/>
  <c r="AB201" i="72"/>
  <c r="AB200" i="72"/>
  <c r="AF202" i="72"/>
  <c r="AF201" i="72"/>
  <c r="Z202" i="72"/>
  <c r="Z201" i="72"/>
  <c r="F216" i="72"/>
  <c r="F202" i="72"/>
  <c r="AJ202" i="72"/>
  <c r="AJ201" i="72"/>
  <c r="AJ221" i="72" s="1"/>
  <c r="S201" i="72"/>
  <c r="O201" i="72"/>
  <c r="X201" i="72"/>
  <c r="G200" i="72"/>
  <c r="Q201" i="72"/>
  <c r="Y200" i="72"/>
  <c r="V202" i="72"/>
  <c r="V201" i="72"/>
  <c r="V221" i="72" s="1"/>
  <c r="AM202" i="72"/>
  <c r="AM201" i="72"/>
  <c r="L201" i="72"/>
  <c r="H201" i="72"/>
  <c r="AJ200" i="72"/>
  <c r="J200" i="72"/>
  <c r="P200" i="72"/>
  <c r="U202" i="72"/>
  <c r="U201" i="72"/>
  <c r="AI202" i="72"/>
  <c r="AI201" i="72"/>
  <c r="V200" i="72"/>
  <c r="M200" i="72"/>
  <c r="P201" i="72"/>
  <c r="X200" i="72"/>
  <c r="AC200" i="72"/>
  <c r="AA202" i="72"/>
  <c r="AA201" i="72"/>
  <c r="AV202" i="72"/>
  <c r="AV200" i="72"/>
  <c r="AV201" i="72"/>
  <c r="AT202" i="72"/>
  <c r="AT201" i="72"/>
  <c r="AG202" i="72"/>
  <c r="AG201" i="72"/>
  <c r="AY202" i="72"/>
  <c r="AY201" i="72"/>
  <c r="AY221" i="72" s="1"/>
  <c r="AN202" i="72"/>
  <c r="AN201" i="72"/>
  <c r="AH202" i="72"/>
  <c r="AH201" i="72"/>
  <c r="AE202" i="72"/>
  <c r="AE201" i="72"/>
  <c r="AE200" i="72"/>
  <c r="AD200" i="72"/>
  <c r="G201" i="72"/>
  <c r="I201" i="72"/>
  <c r="Q200" i="72"/>
  <c r="T201" i="72"/>
  <c r="I200" i="72"/>
  <c r="O200" i="72"/>
  <c r="AQ202" i="72"/>
  <c r="AQ201" i="72"/>
  <c r="AW202" i="72"/>
  <c r="AW201" i="72"/>
  <c r="AU202" i="72"/>
  <c r="AU201" i="72"/>
  <c r="AP202" i="72"/>
  <c r="AP201" i="72"/>
  <c r="AP221" i="72" s="1"/>
  <c r="AZ200" i="72"/>
  <c r="T200" i="72"/>
  <c r="AW200" i="72"/>
  <c r="F201" i="72"/>
  <c r="AC201" i="72"/>
  <c r="L200" i="72"/>
  <c r="K200" i="72"/>
  <c r="H200" i="72"/>
  <c r="M201" i="72"/>
  <c r="AQ200" i="72"/>
  <c r="AP200" i="72"/>
  <c r="J201" i="72"/>
  <c r="E200" i="72"/>
  <c r="E204" i="72" s="1"/>
  <c r="F200" i="72"/>
  <c r="N200" i="72"/>
  <c r="Z200" i="72"/>
  <c r="W202" i="71"/>
  <c r="W222" i="71" s="1"/>
  <c r="W200" i="7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H202" i="71"/>
  <c r="AH201" i="71"/>
  <c r="AE202" i="71"/>
  <c r="AE201" i="71"/>
  <c r="AE200" i="71"/>
  <c r="AZ202" i="71"/>
  <c r="AZ201" i="71"/>
  <c r="E202" i="71"/>
  <c r="E201" i="71"/>
  <c r="E205" i="71" s="1"/>
  <c r="Q201" i="71"/>
  <c r="U200" i="71"/>
  <c r="AC200" i="71"/>
  <c r="N200" i="71"/>
  <c r="M200" i="71"/>
  <c r="AZ200" i="71"/>
  <c r="V202" i="71"/>
  <c r="V201" i="71"/>
  <c r="V221" i="71" s="1"/>
  <c r="AQ202" i="71"/>
  <c r="AQ201" i="71"/>
  <c r="AG202" i="71"/>
  <c r="AG201" i="71"/>
  <c r="AB202" i="71"/>
  <c r="AB201" i="71"/>
  <c r="AB200" i="71"/>
  <c r="AW202" i="71"/>
  <c r="AW201" i="71"/>
  <c r="BB202" i="71"/>
  <c r="BB201" i="71"/>
  <c r="BB200" i="71"/>
  <c r="AJ202" i="71"/>
  <c r="AJ201" i="71"/>
  <c r="AJ221" i="71" s="1"/>
  <c r="I200" i="71"/>
  <c r="H201" i="71"/>
  <c r="AQ200" i="71"/>
  <c r="AL202" i="71"/>
  <c r="AL201" i="71"/>
  <c r="AL200" i="71"/>
  <c r="AM202" i="71"/>
  <c r="AM201" i="71"/>
  <c r="AV202" i="71"/>
  <c r="AV201" i="71"/>
  <c r="AV200" i="71"/>
  <c r="AF202" i="71"/>
  <c r="AF201" i="71"/>
  <c r="F216" i="71"/>
  <c r="F202" i="71"/>
  <c r="F222" i="71" s="1"/>
  <c r="T200" i="71"/>
  <c r="V200" i="71"/>
  <c r="G200" i="71"/>
  <c r="AN202" i="71"/>
  <c r="AN201" i="71"/>
  <c r="AP202" i="71"/>
  <c r="AP201" i="71"/>
  <c r="AP221" i="71" s="1"/>
  <c r="AK202" i="71"/>
  <c r="AK201" i="71"/>
  <c r="AK200" i="71"/>
  <c r="X200" i="71"/>
  <c r="O200" i="71"/>
  <c r="AW200" i="71"/>
  <c r="AH200" i="71"/>
  <c r="AA200" i="71"/>
  <c r="AM200" i="71"/>
  <c r="I201" i="71"/>
  <c r="P200" i="71"/>
  <c r="AD202" i="71"/>
  <c r="AD201" i="71"/>
  <c r="AD221" i="71" s="1"/>
  <c r="AT202" i="71"/>
  <c r="AT201" i="71"/>
  <c r="AO202" i="71"/>
  <c r="AO201" i="71"/>
  <c r="N201" i="71"/>
  <c r="E200" i="71"/>
  <c r="E204" i="71" s="1"/>
  <c r="H200" i="71"/>
  <c r="X201" i="71"/>
  <c r="AP200" i="71"/>
  <c r="AN200" i="71"/>
  <c r="G201" i="71"/>
  <c r="AR202" i="71"/>
  <c r="AR201" i="71"/>
  <c r="AS202" i="71"/>
  <c r="AS201" i="71"/>
  <c r="AS200" i="71"/>
  <c r="AU202" i="71"/>
  <c r="AU201" i="71"/>
  <c r="Y202" i="71"/>
  <c r="Y201" i="71"/>
  <c r="Y221" i="71" s="1"/>
  <c r="AG200" i="71"/>
  <c r="M201" i="71"/>
  <c r="AJ200" i="71"/>
  <c r="K200" i="71"/>
  <c r="AC201" i="71"/>
  <c r="BA200" i="71"/>
  <c r="AD200" i="71"/>
  <c r="P201" i="71"/>
  <c r="AE202" i="70"/>
  <c r="AE201" i="70"/>
  <c r="AE200" i="70"/>
  <c r="Z202" i="70"/>
  <c r="Z201" i="70"/>
  <c r="AR202" i="70"/>
  <c r="AR201" i="70"/>
  <c r="AA202" i="70"/>
  <c r="AA201" i="70"/>
  <c r="AQ202" i="70"/>
  <c r="AQ201" i="70"/>
  <c r="AQ221" i="70" s="1"/>
  <c r="T200" i="70"/>
  <c r="K201" i="70"/>
  <c r="G200" i="70"/>
  <c r="AA200" i="70"/>
  <c r="X200" i="70"/>
  <c r="U202" i="70"/>
  <c r="U201" i="70"/>
  <c r="V202" i="70"/>
  <c r="V201" i="70"/>
  <c r="AS202" i="70"/>
  <c r="AS201" i="70"/>
  <c r="AS200" i="70"/>
  <c r="AF202" i="70"/>
  <c r="AF222" i="70" s="1"/>
  <c r="AF201" i="70"/>
  <c r="L200" i="70"/>
  <c r="O201" i="70"/>
  <c r="O221" i="70" s="1"/>
  <c r="AF200" i="70"/>
  <c r="AJ202" i="70"/>
  <c r="AJ201" i="70"/>
  <c r="AN202" i="70"/>
  <c r="AN201" i="70"/>
  <c r="BA202" i="70"/>
  <c r="BA201" i="70"/>
  <c r="BA221" i="70" s="1"/>
  <c r="AV202" i="70"/>
  <c r="AV201" i="70"/>
  <c r="AV200" i="70"/>
  <c r="U200" i="70"/>
  <c r="N201" i="70"/>
  <c r="Z200" i="70"/>
  <c r="Z220" i="70" s="1"/>
  <c r="M201" i="70"/>
  <c r="AN200" i="70"/>
  <c r="AN220" i="70" s="1"/>
  <c r="Q201" i="70"/>
  <c r="AT202" i="70"/>
  <c r="AT201" i="70"/>
  <c r="AT221" i="70" s="1"/>
  <c r="O200" i="70"/>
  <c r="Q200" i="70"/>
  <c r="R200" i="70"/>
  <c r="R201" i="70"/>
  <c r="G201" i="70"/>
  <c r="T201" i="70"/>
  <c r="AB202" i="70"/>
  <c r="AB201" i="70"/>
  <c r="AB200" i="70"/>
  <c r="E202" i="70"/>
  <c r="E201" i="70"/>
  <c r="E205" i="70" s="1"/>
  <c r="AK202" i="70"/>
  <c r="AK201" i="70"/>
  <c r="AK200" i="70"/>
  <c r="AU202" i="70"/>
  <c r="AU201" i="70"/>
  <c r="AU221" i="70" s="1"/>
  <c r="AD202" i="70"/>
  <c r="AD201" i="70"/>
  <c r="AZ202" i="70"/>
  <c r="AZ201" i="70"/>
  <c r="AL202" i="70"/>
  <c r="AL201" i="70"/>
  <c r="AL200" i="70"/>
  <c r="AP202" i="70"/>
  <c r="AP201" i="70"/>
  <c r="F202" i="70"/>
  <c r="F201" i="70"/>
  <c r="P201" i="70"/>
  <c r="AQ200" i="70"/>
  <c r="AD200" i="70"/>
  <c r="AC201" i="70"/>
  <c r="AC200" i="70"/>
  <c r="AX202" i="70"/>
  <c r="AX201" i="70"/>
  <c r="AX200" i="70"/>
  <c r="AH202" i="70"/>
  <c r="AH201" i="70"/>
  <c r="AW202" i="70"/>
  <c r="AW201" i="70"/>
  <c r="AW221" i="70" s="1"/>
  <c r="W202" i="70"/>
  <c r="W222" i="70" s="1"/>
  <c r="W200" i="70"/>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AY221" i="69" s="1"/>
  <c r="Y202" i="69"/>
  <c r="Y201" i="69"/>
  <c r="Y221" i="69" s="1"/>
  <c r="AB202" i="69"/>
  <c r="AB201" i="69"/>
  <c r="AB200" i="69"/>
  <c r="J200" i="69"/>
  <c r="J201" i="69"/>
  <c r="X200" i="69"/>
  <c r="H201" i="69"/>
  <c r="AO200" i="69"/>
  <c r="AA202" i="69"/>
  <c r="AA201" i="69"/>
  <c r="G202" i="69"/>
  <c r="G200" i="69"/>
  <c r="AW202" i="69"/>
  <c r="AW201" i="69"/>
  <c r="AW221" i="69" s="1"/>
  <c r="L201" i="69"/>
  <c r="I201" i="69"/>
  <c r="L200" i="69"/>
  <c r="AY200" i="69"/>
  <c r="N200" i="69"/>
  <c r="V202" i="69"/>
  <c r="V201" i="69"/>
  <c r="AG202" i="69"/>
  <c r="AG201" i="69"/>
  <c r="AM202" i="69"/>
  <c r="AM201" i="69"/>
  <c r="AP202" i="69"/>
  <c r="AP201" i="69"/>
  <c r="AP221" i="69" s="1"/>
  <c r="AK202" i="69"/>
  <c r="AK201" i="69"/>
  <c r="AK200" i="69"/>
  <c r="BA202" i="69"/>
  <c r="BA201" i="69"/>
  <c r="BA221" i="69" s="1"/>
  <c r="M200" i="69"/>
  <c r="R201" i="69"/>
  <c r="F200" i="69"/>
  <c r="F220" i="69" s="1"/>
  <c r="T200" i="69"/>
  <c r="AC201" i="69"/>
  <c r="S201" i="69"/>
  <c r="Y200" i="69"/>
  <c r="AQ202" i="69"/>
  <c r="AQ201" i="69"/>
  <c r="AQ221" i="69" s="1"/>
  <c r="AQ200" i="69"/>
  <c r="AN202" i="69"/>
  <c r="AN222" i="69" s="1"/>
  <c r="AN201" i="69"/>
  <c r="AF202" i="69"/>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AN220" i="69" s="1"/>
  <c r="E202" i="69"/>
  <c r="E206" i="69" s="1"/>
  <c r="E201" i="69"/>
  <c r="E205" i="69" s="1"/>
  <c r="AS202" i="69"/>
  <c r="AS201" i="69"/>
  <c r="AS200" i="69"/>
  <c r="AD202" i="69"/>
  <c r="AD201" i="69"/>
  <c r="AD221" i="69" s="1"/>
  <c r="W202" i="69"/>
  <c r="W222" i="69" s="1"/>
  <c r="W200" i="69"/>
  <c r="W201" i="69"/>
  <c r="W221" i="69" s="1"/>
  <c r="Z202" i="69"/>
  <c r="Z222" i="69" s="1"/>
  <c r="Z201" i="69"/>
  <c r="AT202" i="69"/>
  <c r="AT201" i="69"/>
  <c r="AH202" i="69"/>
  <c r="AH201" i="69"/>
  <c r="AW200" i="69"/>
  <c r="P200" i="69"/>
  <c r="R200" i="69"/>
  <c r="V200" i="69"/>
  <c r="T201" i="69"/>
  <c r="AR200" i="69"/>
  <c r="Q200" i="69"/>
  <c r="AP200" i="69"/>
  <c r="S200" i="69"/>
  <c r="AJ202" i="69"/>
  <c r="AJ201" i="69"/>
  <c r="AU202" i="69"/>
  <c r="AU201" i="69"/>
  <c r="AU221" i="69" s="1"/>
  <c r="AE202" i="69"/>
  <c r="AE201" i="69"/>
  <c r="AE200" i="69"/>
  <c r="P201" i="69"/>
  <c r="K200" i="69"/>
  <c r="AJ200" i="69"/>
  <c r="AF200" i="69"/>
  <c r="AF220" i="69" s="1"/>
  <c r="I200" i="69"/>
  <c r="O201" i="69"/>
  <c r="G201" i="69"/>
  <c r="AL202" i="68"/>
  <c r="AL201" i="68"/>
  <c r="AL200" i="68"/>
  <c r="AV202" i="68"/>
  <c r="AV200" i="68"/>
  <c r="AV201" i="68"/>
  <c r="AU202" i="68"/>
  <c r="AU201" i="68"/>
  <c r="AU221" i="68" s="1"/>
  <c r="AB202" i="68"/>
  <c r="AB201" i="68"/>
  <c r="AB200" i="68"/>
  <c r="L201" i="68"/>
  <c r="T200" i="68"/>
  <c r="AC200" i="68"/>
  <c r="S201" i="68"/>
  <c r="J200" i="68"/>
  <c r="E202" i="68"/>
  <c r="E206" i="68" s="1"/>
  <c r="E201" i="68"/>
  <c r="AN202" i="68"/>
  <c r="AN222" i="68" s="1"/>
  <c r="AN201" i="68"/>
  <c r="AY202" i="68"/>
  <c r="AY201" i="68"/>
  <c r="AY221" i="68" s="1"/>
  <c r="Z202" i="68"/>
  <c r="Z201" i="68"/>
  <c r="J201" i="68"/>
  <c r="Q201" i="68"/>
  <c r="I200" i="68"/>
  <c r="E200" i="68"/>
  <c r="AJ202" i="68"/>
  <c r="AJ201" i="68"/>
  <c r="AJ221" i="68" s="1"/>
  <c r="AD202" i="68"/>
  <c r="AD201" i="68"/>
  <c r="AD221" i="68" s="1"/>
  <c r="AM202" i="68"/>
  <c r="AM201" i="68"/>
  <c r="V202" i="68"/>
  <c r="V201" i="68"/>
  <c r="AD200" i="68"/>
  <c r="O200" i="68"/>
  <c r="I201" i="68"/>
  <c r="H200" i="68"/>
  <c r="P201" i="68"/>
  <c r="Y202" i="68"/>
  <c r="Y201" i="68"/>
  <c r="Y221" i="68" s="1"/>
  <c r="AW202" i="68"/>
  <c r="AW201" i="68"/>
  <c r="AW221" i="68" s="1"/>
  <c r="AP202" i="68"/>
  <c r="AP201" i="68"/>
  <c r="AP221" i="68" s="1"/>
  <c r="L200" i="68"/>
  <c r="X201" i="68"/>
  <c r="O201" i="68"/>
  <c r="G201" i="68"/>
  <c r="R200" i="68"/>
  <c r="AT202" i="68"/>
  <c r="AT201" i="68"/>
  <c r="AT221" i="68" s="1"/>
  <c r="AZ202" i="68"/>
  <c r="AZ201" i="68"/>
  <c r="AI202" i="68"/>
  <c r="AI201" i="68"/>
  <c r="F216" i="68"/>
  <c r="F202" i="68"/>
  <c r="R201" i="68"/>
  <c r="AN200" i="68"/>
  <c r="AN220" i="68" s="1"/>
  <c r="N200" i="68"/>
  <c r="N201" i="68"/>
  <c r="Y200" i="68"/>
  <c r="X200" i="68"/>
  <c r="G200" i="68"/>
  <c r="AT200" i="68"/>
  <c r="U202" i="68"/>
  <c r="U201" i="68"/>
  <c r="U221" i="68" s="1"/>
  <c r="AA202" i="68"/>
  <c r="AA201" i="68"/>
  <c r="AA221" i="68" s="1"/>
  <c r="AO202" i="68"/>
  <c r="AO201" i="68"/>
  <c r="AY200" i="68"/>
  <c r="S200" i="68"/>
  <c r="P200" i="68"/>
  <c r="AM200" i="68"/>
  <c r="M200" i="68"/>
  <c r="AU200" i="68"/>
  <c r="AC201" i="68"/>
  <c r="BB202" i="68"/>
  <c r="BB201" i="68"/>
  <c r="BB200" i="68"/>
  <c r="AE202" i="68"/>
  <c r="AE201" i="68"/>
  <c r="AE200" i="68"/>
  <c r="AR202" i="68"/>
  <c r="AR201" i="68"/>
  <c r="AR221" i="68" s="1"/>
  <c r="AF202" i="68"/>
  <c r="AF201" i="68"/>
  <c r="V200" i="68"/>
  <c r="Z200" i="68"/>
  <c r="Z220" i="68" s="1"/>
  <c r="U200" i="68"/>
  <c r="K201" i="68"/>
  <c r="AZ200" i="68"/>
  <c r="Q200" i="68"/>
  <c r="AP200" i="68"/>
  <c r="AI200" i="68"/>
  <c r="AR200" i="68"/>
  <c r="AU202" i="67"/>
  <c r="AU201" i="67"/>
  <c r="AU221" i="67" s="1"/>
  <c r="AK202" i="67"/>
  <c r="AK201" i="67"/>
  <c r="AK200" i="67"/>
  <c r="Y202" i="67"/>
  <c r="Y201" i="67"/>
  <c r="Y221" i="67" s="1"/>
  <c r="F216" i="67"/>
  <c r="F202" i="67"/>
  <c r="F222" i="67" s="1"/>
  <c r="AL202" i="67"/>
  <c r="AL201" i="67"/>
  <c r="AL200" i="67"/>
  <c r="X200" i="67"/>
  <c r="F200" i="67"/>
  <c r="O200" i="67"/>
  <c r="H201" i="67"/>
  <c r="T200" i="67"/>
  <c r="AB202" i="67"/>
  <c r="AB201" i="67"/>
  <c r="AB200" i="67"/>
  <c r="Z202" i="67"/>
  <c r="Z201" i="67"/>
  <c r="Z200" i="67"/>
  <c r="AF202" i="67"/>
  <c r="AF222" i="67" s="1"/>
  <c r="AF201" i="67"/>
  <c r="AA202" i="67"/>
  <c r="AA201" i="67"/>
  <c r="AA221" i="67" s="1"/>
  <c r="T201" i="67"/>
  <c r="S200" i="67"/>
  <c r="AX202" i="67"/>
  <c r="AX201" i="67"/>
  <c r="AX200" i="67"/>
  <c r="V202" i="67"/>
  <c r="V201" i="67"/>
  <c r="V221" i="67" s="1"/>
  <c r="AH202" i="67"/>
  <c r="AH201" i="67"/>
  <c r="U202" i="67"/>
  <c r="U201" i="67"/>
  <c r="P200" i="67"/>
  <c r="R200" i="67"/>
  <c r="L201" i="67"/>
  <c r="L200" i="67"/>
  <c r="V200" i="67"/>
  <c r="W202" i="67"/>
  <c r="W200" i="67"/>
  <c r="W201" i="67"/>
  <c r="M200" i="67"/>
  <c r="BB202" i="67"/>
  <c r="BB201" i="67"/>
  <c r="BB200" i="67"/>
  <c r="AP202" i="67"/>
  <c r="AP201" i="67"/>
  <c r="AP221" i="67" s="1"/>
  <c r="AZ202" i="67"/>
  <c r="AZ201" i="67"/>
  <c r="AQ202" i="67"/>
  <c r="AQ201" i="67"/>
  <c r="E202" i="67"/>
  <c r="E206" i="67" s="1"/>
  <c r="E201" i="67"/>
  <c r="E205" i="67" s="1"/>
  <c r="Y200" i="67"/>
  <c r="AU200" i="67"/>
  <c r="AF200" i="67"/>
  <c r="AF220" i="67" s="1"/>
  <c r="F201" i="67"/>
  <c r="F221" i="67" s="1"/>
  <c r="Q201" i="67"/>
  <c r="AS202" i="67"/>
  <c r="AS201" i="67"/>
  <c r="AS200" i="67"/>
  <c r="AE202" i="67"/>
  <c r="AE201" i="67"/>
  <c r="AE200" i="67"/>
  <c r="AG202" i="67"/>
  <c r="AG201" i="67"/>
  <c r="BA202" i="67"/>
  <c r="BA201" i="67"/>
  <c r="BA221" i="67" s="1"/>
  <c r="AT202" i="67"/>
  <c r="AT201" i="67"/>
  <c r="AT221" i="67" s="1"/>
  <c r="AD202" i="67"/>
  <c r="AD201" i="67"/>
  <c r="AD200" i="67"/>
  <c r="AO202" i="67"/>
  <c r="AO201" i="67"/>
  <c r="P201" i="67"/>
  <c r="AA200" i="67"/>
  <c r="G201" i="67"/>
  <c r="I201" i="67"/>
  <c r="N200" i="67"/>
  <c r="G200" i="67"/>
  <c r="I200" i="67"/>
  <c r="Q200" i="67"/>
  <c r="AW202" i="67"/>
  <c r="AW201" i="67"/>
  <c r="AW221" i="67" s="1"/>
  <c r="AI202" i="67"/>
  <c r="AI201" i="67"/>
  <c r="AR202" i="67"/>
  <c r="AR201" i="67"/>
  <c r="AN202" i="67"/>
  <c r="AN222" i="67" s="1"/>
  <c r="AN201" i="67"/>
  <c r="K202" i="67"/>
  <c r="K222" i="67" s="1"/>
  <c r="K201" i="67"/>
  <c r="AY202" i="67"/>
  <c r="AY201" i="67"/>
  <c r="AY221" i="67" s="1"/>
  <c r="M201" i="67"/>
  <c r="AC200" i="67"/>
  <c r="AW200" i="67"/>
  <c r="O201" i="67"/>
  <c r="O221" i="67" s="1"/>
  <c r="AQ200" i="67"/>
  <c r="AC201" i="67"/>
  <c r="N201" i="67"/>
  <c r="R201" i="67"/>
  <c r="E202" i="88"/>
  <c r="E206" i="88" s="1"/>
  <c r="E201" i="88"/>
  <c r="E200" i="88"/>
  <c r="Q216" i="88"/>
  <c r="E200" i="63"/>
  <c r="E202" i="63"/>
  <c r="AK201" i="63"/>
  <c r="AK200" i="63"/>
  <c r="Q220" i="75"/>
  <c r="H201" i="63"/>
  <c r="Y200" i="63"/>
  <c r="J202" i="63"/>
  <c r="AT200" i="63"/>
  <c r="AA202" i="63"/>
  <c r="AU202" i="63"/>
  <c r="AU222" i="72" s="1"/>
  <c r="L200" i="63"/>
  <c r="L201" i="63"/>
  <c r="N201" i="63"/>
  <c r="N200" i="63"/>
  <c r="BA200" i="63"/>
  <c r="X202" i="63"/>
  <c r="X222" i="72" s="1"/>
  <c r="R201" i="63"/>
  <c r="AR202" i="63"/>
  <c r="AG216" i="68"/>
  <c r="AG201" i="63"/>
  <c r="AG202" i="63"/>
  <c r="AX201" i="63"/>
  <c r="AX200" i="63"/>
  <c r="AX220" i="68" s="1"/>
  <c r="AM202" i="63"/>
  <c r="AU200" i="63"/>
  <c r="AZ202" i="63"/>
  <c r="I200" i="63"/>
  <c r="AM200" i="63"/>
  <c r="AM220" i="69" s="1"/>
  <c r="AQ200" i="63"/>
  <c r="K200" i="63"/>
  <c r="U202" i="63"/>
  <c r="M201" i="63"/>
  <c r="AH200" i="63"/>
  <c r="G202" i="63"/>
  <c r="G222" i="72" s="1"/>
  <c r="AX202" i="63"/>
  <c r="AX222" i="71" s="1"/>
  <c r="BA202" i="63"/>
  <c r="AH202" i="63"/>
  <c r="P202" i="63"/>
  <c r="P222" i="68" s="1"/>
  <c r="AD200" i="63"/>
  <c r="I202" i="63"/>
  <c r="I222" i="69" s="1"/>
  <c r="Q202" i="63"/>
  <c r="Q222" i="71" s="1"/>
  <c r="T202" i="63"/>
  <c r="T222" i="68" s="1"/>
  <c r="U200" i="63"/>
  <c r="Q221" i="75"/>
  <c r="Q222" i="75"/>
  <c r="V200" i="63"/>
  <c r="K201" i="63"/>
  <c r="AT202" i="63"/>
  <c r="AD202" i="63"/>
  <c r="AJ202" i="63"/>
  <c r="AW200" i="63"/>
  <c r="M200" i="63"/>
  <c r="AQ202" i="63"/>
  <c r="T201" i="63"/>
  <c r="H200" i="63"/>
  <c r="AO202" i="63"/>
  <c r="AE216" i="74"/>
  <c r="AE201" i="63"/>
  <c r="AE200" i="63"/>
  <c r="AS216" i="68"/>
  <c r="AS201" i="63"/>
  <c r="AS200" i="63"/>
  <c r="AV216" i="67"/>
  <c r="AV201" i="63"/>
  <c r="AV200" i="63"/>
  <c r="AV202" i="63"/>
  <c r="AC202" i="63"/>
  <c r="AC222" i="73" s="1"/>
  <c r="Y202" i="63"/>
  <c r="AZ200" i="63"/>
  <c r="V202" i="63"/>
  <c r="S200" i="63"/>
  <c r="S220" i="72" s="1"/>
  <c r="R202" i="63"/>
  <c r="R222" i="69" s="1"/>
  <c r="AG200" i="63"/>
  <c r="J200" i="63"/>
  <c r="X201" i="63"/>
  <c r="AO200" i="63"/>
  <c r="AO220" i="71" s="1"/>
  <c r="AL216" i="72"/>
  <c r="AL202" i="63"/>
  <c r="AL201" i="63"/>
  <c r="AL200" i="63"/>
  <c r="AP200" i="63"/>
  <c r="Q200" i="63"/>
  <c r="Q220" i="70" s="1"/>
  <c r="S202" i="63"/>
  <c r="AS202" i="63"/>
  <c r="AY202" i="63"/>
  <c r="O200" i="63"/>
  <c r="AP202" i="63"/>
  <c r="AC201" i="63"/>
  <c r="BB201" i="63"/>
  <c r="BB202" i="63"/>
  <c r="BB200" i="63"/>
  <c r="AB216" i="88"/>
  <c r="AB201" i="63"/>
  <c r="AB202" i="63"/>
  <c r="AB200" i="63"/>
  <c r="G200" i="63"/>
  <c r="AI202" i="63"/>
  <c r="O202" i="63"/>
  <c r="O222" i="69" s="1"/>
  <c r="AK202" i="63"/>
  <c r="AI200" i="63"/>
  <c r="AW202" i="63"/>
  <c r="J201" i="63"/>
  <c r="AJ200" i="63"/>
  <c r="P201" i="63"/>
  <c r="AR200" i="63"/>
  <c r="AY200" i="63"/>
  <c r="AA200" i="63"/>
  <c r="Q201" i="63"/>
  <c r="Q221" i="68" s="1"/>
  <c r="M222" i="68"/>
  <c r="AY216" i="74"/>
  <c r="BA216" i="68"/>
  <c r="AQ216" i="68"/>
  <c r="M216" i="88"/>
  <c r="AU216" i="75"/>
  <c r="AU221" i="75" s="1"/>
  <c r="O221" i="69"/>
  <c r="N202" i="75"/>
  <c r="O201" i="75"/>
  <c r="Z200" i="75"/>
  <c r="AF220" i="72"/>
  <c r="H202" i="75"/>
  <c r="AY200" i="75"/>
  <c r="K200" i="75"/>
  <c r="O221" i="72"/>
  <c r="E216" i="70"/>
  <c r="E206" i="70"/>
  <c r="F206" i="70" s="1"/>
  <c r="G206" i="70" s="1"/>
  <c r="H206" i="70" s="1"/>
  <c r="E204" i="70"/>
  <c r="F204" i="70" s="1"/>
  <c r="AN216" i="71"/>
  <c r="AN220" i="71"/>
  <c r="U216" i="75"/>
  <c r="U221" i="75" s="1"/>
  <c r="N216" i="88"/>
  <c r="N216" i="73"/>
  <c r="AK216" i="68"/>
  <c r="P216" i="69"/>
  <c r="AN216" i="74"/>
  <c r="AI216" i="67"/>
  <c r="BA216" i="75"/>
  <c r="BA221" i="75" s="1"/>
  <c r="BA201" i="75"/>
  <c r="BA200" i="75"/>
  <c r="Q216" i="68"/>
  <c r="X216" i="72"/>
  <c r="AH216" i="67"/>
  <c r="BA202" i="75"/>
  <c r="BB216" i="75"/>
  <c r="BB202" i="75"/>
  <c r="BB201" i="75"/>
  <c r="BB200" i="75"/>
  <c r="AX216" i="67"/>
  <c r="E216" i="72"/>
  <c r="E206" i="72"/>
  <c r="E205" i="72"/>
  <c r="AO216" i="75"/>
  <c r="AO221" i="75" s="1"/>
  <c r="AO201" i="75"/>
  <c r="AO200" i="75"/>
  <c r="AN216" i="69"/>
  <c r="AG216" i="74"/>
  <c r="Z216" i="70"/>
  <c r="AP216" i="75"/>
  <c r="AP221" i="75" s="1"/>
  <c r="AP201" i="75"/>
  <c r="AP200" i="75"/>
  <c r="AP202" i="75"/>
  <c r="AO216" i="70"/>
  <c r="AT216" i="88"/>
  <c r="BB216" i="74"/>
  <c r="BB216" i="69"/>
  <c r="AO216" i="88"/>
  <c r="AB216" i="74"/>
  <c r="AJ216" i="69"/>
  <c r="AD216" i="71"/>
  <c r="AZ216" i="73"/>
  <c r="AQ216" i="73"/>
  <c r="AW216" i="68"/>
  <c r="AS216" i="72"/>
  <c r="H216" i="69"/>
  <c r="V216" i="67"/>
  <c r="AR216" i="67"/>
  <c r="AR221" i="67"/>
  <c r="AS216" i="73"/>
  <c r="AW216" i="74"/>
  <c r="AW216" i="67"/>
  <c r="AN216" i="75"/>
  <c r="AN221" i="75" s="1"/>
  <c r="AN201" i="75"/>
  <c r="AN200" i="75"/>
  <c r="AN202" i="75"/>
  <c r="AN216" i="73"/>
  <c r="AN220" i="73"/>
  <c r="H216" i="70"/>
  <c r="H216" i="73"/>
  <c r="AI216" i="69"/>
  <c r="AI216" i="75"/>
  <c r="AI221" i="75" s="1"/>
  <c r="AI216" i="70"/>
  <c r="AM216" i="67"/>
  <c r="AM216" i="70"/>
  <c r="AM216" i="74"/>
  <c r="AT216" i="74"/>
  <c r="AP216" i="69"/>
  <c r="AD216" i="69"/>
  <c r="AS216" i="75"/>
  <c r="AS222" i="75" s="1"/>
  <c r="AS201" i="75"/>
  <c r="AS200" i="75"/>
  <c r="AB216" i="72"/>
  <c r="AT216" i="73"/>
  <c r="E216" i="69"/>
  <c r="E204" i="69"/>
  <c r="W216" i="74"/>
  <c r="P216" i="68"/>
  <c r="U216" i="71"/>
  <c r="AR216" i="73"/>
  <c r="S216" i="73"/>
  <c r="AU216" i="74"/>
  <c r="N216" i="70"/>
  <c r="AI216" i="71"/>
  <c r="AY216" i="72"/>
  <c r="S216" i="72"/>
  <c r="Y216" i="74"/>
  <c r="AO202" i="75"/>
  <c r="AY216" i="68"/>
  <c r="AG216" i="69"/>
  <c r="AX216" i="70"/>
  <c r="AI216" i="72"/>
  <c r="AS216" i="67"/>
  <c r="AA216" i="71"/>
  <c r="R216" i="68"/>
  <c r="P216" i="75"/>
  <c r="P222" i="75" s="1"/>
  <c r="P201" i="75"/>
  <c r="P202" i="75"/>
  <c r="P200" i="75"/>
  <c r="H216" i="74"/>
  <c r="R216" i="75"/>
  <c r="R221" i="75" s="1"/>
  <c r="AX216" i="68"/>
  <c r="F216" i="75"/>
  <c r="F222" i="75" s="1"/>
  <c r="F202" i="75"/>
  <c r="F200" i="75"/>
  <c r="F204" i="75" s="1"/>
  <c r="G204" i="75" s="1"/>
  <c r="H204" i="75" s="1"/>
  <c r="AH216" i="68"/>
  <c r="AH216" i="74"/>
  <c r="AZ221" i="73"/>
  <c r="AZ216" i="69"/>
  <c r="I216" i="74"/>
  <c r="S216" i="74"/>
  <c r="S216" i="70"/>
  <c r="P216" i="67"/>
  <c r="S216" i="75"/>
  <c r="S220" i="75" s="1"/>
  <c r="S200" i="75"/>
  <c r="S202" i="75"/>
  <c r="P216" i="73"/>
  <c r="T216" i="68"/>
  <c r="AH216" i="72"/>
  <c r="AS202" i="75"/>
  <c r="X216" i="73"/>
  <c r="V216" i="71"/>
  <c r="AK216" i="74"/>
  <c r="AB216" i="70"/>
  <c r="AK216" i="67"/>
  <c r="E216" i="68"/>
  <c r="E205" i="68"/>
  <c r="BB216" i="67"/>
  <c r="AV216" i="69"/>
  <c r="AS216" i="74"/>
  <c r="T216" i="72"/>
  <c r="AY216" i="69"/>
  <c r="AS216" i="71"/>
  <c r="AT216" i="71"/>
  <c r="AT221" i="71"/>
  <c r="U216" i="68"/>
  <c r="AW216" i="75"/>
  <c r="AW221" i="75" s="1"/>
  <c r="AW201" i="75"/>
  <c r="AD216" i="72"/>
  <c r="AD221" i="72"/>
  <c r="BA216" i="74"/>
  <c r="AU216" i="69"/>
  <c r="O216" i="69"/>
  <c r="AN216" i="67"/>
  <c r="U216" i="73"/>
  <c r="P216" i="71"/>
  <c r="F216" i="74"/>
  <c r="Q216" i="73"/>
  <c r="AH216" i="70"/>
  <c r="T216" i="73"/>
  <c r="K216" i="67"/>
  <c r="AF216" i="68"/>
  <c r="AT216" i="70"/>
  <c r="Y216" i="72"/>
  <c r="BA216" i="67"/>
  <c r="X216" i="68"/>
  <c r="AE216" i="71"/>
  <c r="E204" i="68"/>
  <c r="F204" i="68" s="1"/>
  <c r="U216" i="72"/>
  <c r="J216" i="73"/>
  <c r="Q216" i="67"/>
  <c r="AF216" i="71"/>
  <c r="K216" i="69"/>
  <c r="O216" i="75"/>
  <c r="O222" i="75" s="1"/>
  <c r="O200" i="75"/>
  <c r="G216" i="69"/>
  <c r="P216" i="72"/>
  <c r="AL216" i="69"/>
  <c r="AA216" i="67"/>
  <c r="BB216" i="71"/>
  <c r="AA216" i="73"/>
  <c r="L216" i="73"/>
  <c r="X201" i="75"/>
  <c r="AD216" i="75"/>
  <c r="AD221" i="75" s="1"/>
  <c r="AD201" i="75"/>
  <c r="Y216" i="69"/>
  <c r="M216" i="67"/>
  <c r="E216" i="75"/>
  <c r="E221" i="75" s="1"/>
  <c r="E202" i="75"/>
  <c r="E206" i="75" s="1"/>
  <c r="E201" i="75"/>
  <c r="E205" i="75" s="1"/>
  <c r="F205" i="75" s="1"/>
  <c r="G205" i="75" s="1"/>
  <c r="H205" i="75" s="1"/>
  <c r="I205" i="75" s="1"/>
  <c r="J205" i="75" s="1"/>
  <c r="K205" i="75" s="1"/>
  <c r="L205" i="75" s="1"/>
  <c r="M205" i="75" s="1"/>
  <c r="D13" i="75" s="1"/>
  <c r="AT216" i="75"/>
  <c r="AT221" i="75" s="1"/>
  <c r="AT201" i="75"/>
  <c r="F216" i="70"/>
  <c r="AP216" i="67"/>
  <c r="AS216" i="70"/>
  <c r="AZ216" i="68"/>
  <c r="H216" i="68"/>
  <c r="AG216" i="67"/>
  <c r="G216" i="74"/>
  <c r="AP216" i="71"/>
  <c r="AA216" i="72"/>
  <c r="AA221" i="72"/>
  <c r="BA216" i="73"/>
  <c r="S216" i="68"/>
  <c r="AP216"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BA221" i="72"/>
  <c r="U216" i="69"/>
  <c r="AF216" i="74"/>
  <c r="AF216" i="70"/>
  <c r="X216" i="70"/>
  <c r="O216" i="73"/>
  <c r="I200" i="75"/>
  <c r="AM216" i="75"/>
  <c r="AM221" i="75" s="1"/>
  <c r="AM201" i="75"/>
  <c r="AQ216" i="70"/>
  <c r="AZ216" i="75"/>
  <c r="AZ221" i="75" s="1"/>
  <c r="AZ201" i="75"/>
  <c r="K216" i="73"/>
  <c r="AI216" i="73"/>
  <c r="M216" i="73"/>
  <c r="X216" i="74"/>
  <c r="AR216" i="70"/>
  <c r="AR221" i="70"/>
  <c r="K216" i="71"/>
  <c r="AK216" i="71"/>
  <c r="F204" i="71"/>
  <c r="AX216" i="74"/>
  <c r="N216" i="72"/>
  <c r="O216" i="67"/>
  <c r="K216" i="72"/>
  <c r="AK216" i="75"/>
  <c r="AK222" i="75" s="1"/>
  <c r="AK201" i="75"/>
  <c r="AK200" i="75"/>
  <c r="K222" i="72"/>
  <c r="S216" i="71"/>
  <c r="AB216" i="69"/>
  <c r="AX216" i="73"/>
  <c r="K216" i="88"/>
  <c r="AO216" i="69"/>
  <c r="M216" i="70"/>
  <c r="AC216" i="68"/>
  <c r="Q216" i="70"/>
  <c r="AE216" i="70"/>
  <c r="Z216" i="73"/>
  <c r="AV216" i="74"/>
  <c r="R216" i="73"/>
  <c r="S216" i="67"/>
  <c r="R216" i="72"/>
  <c r="M216" i="75"/>
  <c r="M221" i="75" s="1"/>
  <c r="AE216" i="67"/>
  <c r="N216" i="69"/>
  <c r="AA216" i="69"/>
  <c r="AA221" i="69"/>
  <c r="AC216" i="75"/>
  <c r="AC222" i="75" s="1"/>
  <c r="T216" i="75"/>
  <c r="T220" i="75" s="1"/>
  <c r="G216" i="75"/>
  <c r="G220" i="75" s="1"/>
  <c r="V216" i="72"/>
  <c r="AJ216" i="70"/>
  <c r="AJ221" i="70"/>
  <c r="AY216" i="71"/>
  <c r="AY221" i="71"/>
  <c r="R216" i="67"/>
  <c r="AK216" i="70"/>
  <c r="I216" i="72"/>
  <c r="F135" i="88"/>
  <c r="AR216" i="72"/>
  <c r="AX216" i="71"/>
  <c r="AF216" i="72"/>
  <c r="AU216" i="68"/>
  <c r="I202" i="75"/>
  <c r="AZ216" i="67"/>
  <c r="AD216" i="73"/>
  <c r="AD221" i="73"/>
  <c r="AU216" i="70"/>
  <c r="AW216" i="73"/>
  <c r="AH216" i="71"/>
  <c r="Z216" i="74"/>
  <c r="I216" i="73"/>
  <c r="Q216" i="69"/>
  <c r="BB216" i="73"/>
  <c r="X216" i="71"/>
  <c r="M216" i="74"/>
  <c r="AB216" i="68"/>
  <c r="BB216" i="68"/>
  <c r="R216" i="69"/>
  <c r="AA216" i="68"/>
  <c r="AK216" i="73"/>
  <c r="AP216" i="74"/>
  <c r="AW216" i="69"/>
  <c r="AE216" i="69"/>
  <c r="AL216" i="70"/>
  <c r="W216" i="73"/>
  <c r="W221" i="73"/>
  <c r="AM200" i="75"/>
  <c r="AJ216" i="71"/>
  <c r="T216" i="74"/>
  <c r="M216" i="69"/>
  <c r="W216" i="71"/>
  <c r="W220" i="71"/>
  <c r="I216" i="71"/>
  <c r="AO216" i="71"/>
  <c r="AJ216" i="68"/>
  <c r="K216" i="75"/>
  <c r="K221" i="75" s="1"/>
  <c r="AS216" i="69"/>
  <c r="AV216" i="73"/>
  <c r="G216" i="73"/>
  <c r="H216" i="72"/>
  <c r="S216" i="69"/>
  <c r="AN216" i="68"/>
  <c r="Q216" i="74"/>
  <c r="J216" i="70"/>
  <c r="K202" i="75"/>
  <c r="AX216" i="69"/>
  <c r="Z216" i="75"/>
  <c r="Z221" i="75" s="1"/>
  <c r="Z201" i="75"/>
  <c r="AG216" i="73"/>
  <c r="AP216" i="73"/>
  <c r="AP221" i="73"/>
  <c r="AQ216" i="71"/>
  <c r="BB216" i="72"/>
  <c r="X216" i="69"/>
  <c r="W216" i="69"/>
  <c r="W220" i="69"/>
  <c r="AM216" i="71"/>
  <c r="AF216" i="73"/>
  <c r="AZ200" i="75"/>
  <c r="H129" i="88"/>
  <c r="H131" i="88" s="1"/>
  <c r="G130" i="88"/>
  <c r="G132" i="88" s="1"/>
  <c r="G133" i="88" s="1"/>
  <c r="G190" i="88" s="1"/>
  <c r="AE216" i="68"/>
  <c r="AL216" i="73"/>
  <c r="AJ216" i="73"/>
  <c r="AZ216" i="72"/>
  <c r="AW216" i="70"/>
  <c r="Z220" i="72"/>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AW221" i="71"/>
  <c r="G216" i="67"/>
  <c r="AH216" i="69"/>
  <c r="Y216" i="68"/>
  <c r="AP216" i="70"/>
  <c r="AP221" i="70"/>
  <c r="O221" i="73"/>
  <c r="Z220" i="69"/>
  <c r="Q216" i="71"/>
  <c r="M222" i="70"/>
  <c r="AC216" i="74"/>
  <c r="AR216" i="75"/>
  <c r="AR221" i="75" s="1"/>
  <c r="AR201" i="75"/>
  <c r="V202" i="75"/>
  <c r="N216" i="68"/>
  <c r="AY216" i="73"/>
  <c r="L216" i="71"/>
  <c r="Z216" i="68"/>
  <c r="AO216" i="68"/>
  <c r="AO216" i="72"/>
  <c r="J216" i="74"/>
  <c r="AU216" i="72"/>
  <c r="AU221" i="72"/>
  <c r="Y216" i="73"/>
  <c r="AQ216" i="72"/>
  <c r="O216" i="71"/>
  <c r="F216" i="69"/>
  <c r="F222" i="69"/>
  <c r="R216" i="74"/>
  <c r="N216" i="67"/>
  <c r="AG216" i="72"/>
  <c r="J216" i="68"/>
  <c r="N216" i="75"/>
  <c r="N222" i="75" s="1"/>
  <c r="AN216" i="72"/>
  <c r="E216" i="74"/>
  <c r="X216" i="67"/>
  <c r="AP216" i="72"/>
  <c r="T216" i="69"/>
  <c r="U216" i="67"/>
  <c r="AC216" i="69"/>
  <c r="V216" i="74"/>
  <c r="AM216" i="73"/>
  <c r="AJ216" i="67"/>
  <c r="X216" i="75"/>
  <c r="X222" i="75" s="1"/>
  <c r="U216" i="70"/>
  <c r="AU216" i="73"/>
  <c r="AU221" i="73"/>
  <c r="AT216" i="67"/>
  <c r="O216" i="72"/>
  <c r="X200" i="75"/>
  <c r="U216" i="74"/>
  <c r="AD216" i="67"/>
  <c r="AD221" i="67"/>
  <c r="AW202" i="75"/>
  <c r="E216" i="73"/>
  <c r="E205" i="73"/>
  <c r="W216" i="75"/>
  <c r="W222" i="75" s="1"/>
  <c r="W200" i="75"/>
  <c r="W201" i="75"/>
  <c r="AL216" i="74"/>
  <c r="AL216" i="67"/>
  <c r="AR202" i="75"/>
  <c r="AV216" i="75"/>
  <c r="AV201" i="75"/>
  <c r="AV200" i="75"/>
  <c r="AV202" i="75"/>
  <c r="AE216" i="75"/>
  <c r="AE222" i="75" s="1"/>
  <c r="AE201" i="75"/>
  <c r="AE200" i="75"/>
  <c r="E216" i="67"/>
  <c r="W216" i="72"/>
  <c r="W220" i="72"/>
  <c r="AL216" i="75"/>
  <c r="AL202" i="75"/>
  <c r="AL201" i="75"/>
  <c r="AL200" i="75"/>
  <c r="K216" i="74"/>
  <c r="I216" i="67"/>
  <c r="AL216" i="68"/>
  <c r="M216" i="71"/>
  <c r="Y216" i="70"/>
  <c r="AM216" i="69"/>
  <c r="H216" i="71"/>
  <c r="AJ216" i="74"/>
  <c r="V216" i="70"/>
  <c r="V221" i="70"/>
  <c r="L216" i="75"/>
  <c r="L221" i="75" s="1"/>
  <c r="M216" i="72"/>
  <c r="AV216" i="72"/>
  <c r="J216" i="72"/>
  <c r="AY216" i="70"/>
  <c r="L216" i="68"/>
  <c r="AA216" i="74"/>
  <c r="AA216" i="75"/>
  <c r="AA221" i="75" s="1"/>
  <c r="AA201" i="75"/>
  <c r="AC216" i="73"/>
  <c r="AV216" i="68"/>
  <c r="N200" i="75"/>
  <c r="AC201" i="75"/>
  <c r="W216" i="67"/>
  <c r="W220" i="67"/>
  <c r="W221" i="67"/>
  <c r="AI216" i="74"/>
  <c r="T216" i="71"/>
  <c r="AG216" i="75"/>
  <c r="AG220" i="75" s="1"/>
  <c r="AG201" i="75"/>
  <c r="AG202" i="75"/>
  <c r="O216" i="68"/>
  <c r="K216" i="70"/>
  <c r="AB216" i="67"/>
  <c r="AO216" i="73"/>
  <c r="AR216" i="68"/>
  <c r="N216" i="74"/>
  <c r="W216" i="70"/>
  <c r="W220" i="70"/>
  <c r="AC216" i="72"/>
  <c r="AQ216" i="69"/>
  <c r="AF216" i="67"/>
  <c r="V216" i="73"/>
  <c r="P216" i="74"/>
  <c r="M200" i="75"/>
  <c r="T216" i="70"/>
  <c r="L216" i="70"/>
  <c r="AR216" i="71"/>
  <c r="K216" i="68"/>
  <c r="AD216" i="74"/>
  <c r="J216" i="75"/>
  <c r="J220" i="75" s="1"/>
  <c r="AZ216" i="71"/>
  <c r="L216" i="67"/>
  <c r="AI216" i="68"/>
  <c r="AR216" i="69"/>
  <c r="O216" i="74"/>
  <c r="H216" i="75"/>
  <c r="H222" i="75" s="1"/>
  <c r="E216" i="71"/>
  <c r="E206" i="71"/>
  <c r="AJ216" i="72"/>
  <c r="G216" i="68"/>
  <c r="AX216" i="75"/>
  <c r="AX222" i="75" s="1"/>
  <c r="AX201" i="75"/>
  <c r="AX200" i="75"/>
  <c r="AY216" i="75"/>
  <c r="AY221" i="75" s="1"/>
  <c r="AY201" i="75"/>
  <c r="Y216" i="67"/>
  <c r="AC216" i="67"/>
  <c r="AR216" i="74"/>
  <c r="AD216" i="68"/>
  <c r="AT216" i="72"/>
  <c r="AT221" i="72"/>
  <c r="AN216" i="70"/>
  <c r="AG216" i="71"/>
  <c r="AZ216" i="74"/>
  <c r="Z216" i="72"/>
  <c r="G216" i="70"/>
  <c r="AU216" i="67"/>
  <c r="AL216" i="71"/>
  <c r="AG200" i="75"/>
  <c r="AU216" i="71"/>
  <c r="AU221" i="71"/>
  <c r="BA216" i="71"/>
  <c r="AQ216" i="75"/>
  <c r="AQ221" i="75" s="1"/>
  <c r="AQ201" i="75"/>
  <c r="O216" i="70"/>
  <c r="AW216" i="72"/>
  <c r="AW221" i="72"/>
  <c r="L216" i="72"/>
  <c r="AB216" i="71"/>
  <c r="J216" i="71"/>
  <c r="AA202" i="75"/>
  <c r="Y200" i="75"/>
  <c r="AN222" i="70"/>
  <c r="AO216" i="74"/>
  <c r="I216" i="68"/>
  <c r="Q216" i="72"/>
  <c r="AJ216" i="75"/>
  <c r="AJ221" i="75" s="1"/>
  <c r="AJ201" i="75"/>
  <c r="AM216" i="68"/>
  <c r="AY216" i="67"/>
  <c r="AB216" i="73"/>
  <c r="AA216" i="70"/>
  <c r="AA221" i="70"/>
  <c r="V216" i="68"/>
  <c r="V221" i="68"/>
  <c r="I216" i="69"/>
  <c r="T216" i="67"/>
  <c r="BA216" i="69"/>
  <c r="AG216" i="70"/>
  <c r="L216" i="69"/>
  <c r="AM216" i="72"/>
  <c r="AJ221" i="67"/>
  <c r="Z220" i="71"/>
  <c r="O221" i="68"/>
  <c r="F221" i="73"/>
  <c r="F221" i="71"/>
  <c r="AF220" i="70"/>
  <c r="AF220" i="73"/>
  <c r="AF220" i="68"/>
  <c r="AF220" i="71"/>
  <c r="K222" i="68"/>
  <c r="K222" i="73"/>
  <c r="K222" i="70"/>
  <c r="K222" i="69"/>
  <c r="K222" i="71"/>
  <c r="Z222" i="71"/>
  <c r="Z222" i="67"/>
  <c r="Z222" i="68"/>
  <c r="Z222" i="70"/>
  <c r="Z222" i="72"/>
  <c r="M222" i="73"/>
  <c r="M222" i="69"/>
  <c r="M222" i="71"/>
  <c r="M222" i="72"/>
  <c r="M222" i="67"/>
  <c r="AQ221" i="68"/>
  <c r="AQ221" i="73"/>
  <c r="AQ221" i="72"/>
  <c r="AD221" i="70"/>
  <c r="F220" i="72"/>
  <c r="F220" i="70"/>
  <c r="F220" i="68"/>
  <c r="BA221" i="68"/>
  <c r="L222" i="67"/>
  <c r="L222" i="71"/>
  <c r="L222" i="72"/>
  <c r="L222" i="70"/>
  <c r="L222" i="69"/>
  <c r="L222" i="68"/>
  <c r="L222" i="73"/>
  <c r="E221" i="68"/>
  <c r="E205" i="63"/>
  <c r="AT221" i="69"/>
  <c r="W221" i="68"/>
  <c r="AF222" i="71"/>
  <c r="AF222" i="69"/>
  <c r="AF222" i="72"/>
  <c r="AF222" i="68"/>
  <c r="F222" i="70"/>
  <c r="F222" i="68"/>
  <c r="W220" i="68"/>
  <c r="AY221" i="73"/>
  <c r="V221" i="69"/>
  <c r="AN220" i="67"/>
  <c r="AN220" i="72"/>
  <c r="L216" i="88"/>
  <c r="AJ216" i="88"/>
  <c r="I216" i="88"/>
  <c r="E21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F206" i="68" l="1"/>
  <c r="G206" i="68" s="1"/>
  <c r="H206" i="68" s="1"/>
  <c r="I206" i="68" s="1"/>
  <c r="J206" i="68" s="1"/>
  <c r="K206" i="68" s="1"/>
  <c r="L206" i="68" s="1"/>
  <c r="M206" i="68" s="1"/>
  <c r="F13" i="68" s="1"/>
  <c r="O220" i="70"/>
  <c r="AN222" i="72"/>
  <c r="AN222" i="73"/>
  <c r="AN222" i="71"/>
  <c r="F204" i="69"/>
  <c r="F205" i="69"/>
  <c r="G205" i="69" s="1"/>
  <c r="H205" i="69" s="1"/>
  <c r="I205" i="69" s="1"/>
  <c r="J205" i="69" s="1"/>
  <c r="K205" i="69" s="1"/>
  <c r="L205" i="69" s="1"/>
  <c r="M205" i="69" s="1"/>
  <c r="D13" i="69" s="1"/>
  <c r="F205" i="68"/>
  <c r="G205" i="68" s="1"/>
  <c r="H205" i="68" s="1"/>
  <c r="I205" i="68" s="1"/>
  <c r="J205" i="68" s="1"/>
  <c r="K205" i="68" s="1"/>
  <c r="L205" i="68" s="1"/>
  <c r="M205" i="68" s="1"/>
  <c r="D13" i="68" s="1"/>
  <c r="T222" i="69"/>
  <c r="AM220" i="72"/>
  <c r="AM220" i="73"/>
  <c r="AM220" i="70"/>
  <c r="AM220" i="67"/>
  <c r="V220" i="67"/>
  <c r="F205" i="67"/>
  <c r="G205" i="67" s="1"/>
  <c r="G204" i="68"/>
  <c r="H204" i="68" s="1"/>
  <c r="I204" i="68" s="1"/>
  <c r="J204" i="68" s="1"/>
  <c r="K204" i="68" s="1"/>
  <c r="L204" i="68" s="1"/>
  <c r="M204" i="68" s="1"/>
  <c r="B13" i="68" s="1"/>
  <c r="AU222" i="67"/>
  <c r="AX222" i="72"/>
  <c r="G204" i="70"/>
  <c r="H204" i="70" s="1"/>
  <c r="I204" i="70" s="1"/>
  <c r="H220" i="71"/>
  <c r="G204" i="71"/>
  <c r="H204" i="71" s="1"/>
  <c r="I204" i="71" s="1"/>
  <c r="J204" i="71" s="1"/>
  <c r="K204" i="71" s="1"/>
  <c r="L204" i="71" s="1"/>
  <c r="M204" i="71" s="1"/>
  <c r="B13" i="71" s="1"/>
  <c r="AU222" i="73"/>
  <c r="G222" i="69"/>
  <c r="G222" i="71"/>
  <c r="F204" i="72"/>
  <c r="G204" i="72" s="1"/>
  <c r="AK222" i="70"/>
  <c r="G222" i="68"/>
  <c r="T222" i="73"/>
  <c r="AU222" i="71"/>
  <c r="O222" i="72"/>
  <c r="G222" i="70"/>
  <c r="T222" i="72"/>
  <c r="AU222" i="69"/>
  <c r="T222" i="70"/>
  <c r="G222" i="73"/>
  <c r="T222" i="67"/>
  <c r="T222" i="71"/>
  <c r="G222" i="67"/>
  <c r="AM220" i="68"/>
  <c r="Q220" i="73"/>
  <c r="AM222" i="73"/>
  <c r="Y220" i="72"/>
  <c r="K221" i="67"/>
  <c r="K221" i="72"/>
  <c r="S220" i="68"/>
  <c r="H220" i="70"/>
  <c r="S220" i="69"/>
  <c r="K221" i="69"/>
  <c r="S220" i="71"/>
  <c r="H220" i="73"/>
  <c r="S220" i="73"/>
  <c r="K221" i="70"/>
  <c r="S220" i="67"/>
  <c r="H220" i="67"/>
  <c r="S220" i="70"/>
  <c r="AM220" i="71"/>
  <c r="Q221" i="72"/>
  <c r="Q222" i="67"/>
  <c r="AO222" i="71"/>
  <c r="K221" i="71"/>
  <c r="Q222" i="68"/>
  <c r="K221" i="73"/>
  <c r="AM222" i="67"/>
  <c r="Q222" i="73"/>
  <c r="Q222" i="69"/>
  <c r="F204" i="73"/>
  <c r="F205" i="72"/>
  <c r="G205" i="72" s="1"/>
  <c r="H205" i="72" s="1"/>
  <c r="F205" i="70"/>
  <c r="G205" i="70" s="1"/>
  <c r="H205" i="70" s="1"/>
  <c r="I205" i="70" s="1"/>
  <c r="J205" i="70" s="1"/>
  <c r="K205" i="70" s="1"/>
  <c r="L205" i="70" s="1"/>
  <c r="M205" i="70" s="1"/>
  <c r="D13" i="70" s="1"/>
  <c r="AX222" i="69"/>
  <c r="K221" i="68"/>
  <c r="AU222" i="68"/>
  <c r="Q220" i="71"/>
  <c r="AX222" i="70"/>
  <c r="AX222" i="67"/>
  <c r="AX222" i="68"/>
  <c r="AX222" i="73"/>
  <c r="F206" i="73"/>
  <c r="G206" i="73" s="1"/>
  <c r="H206" i="73" s="1"/>
  <c r="I206" i="73" s="1"/>
  <c r="J206" i="73" s="1"/>
  <c r="K206" i="73" s="1"/>
  <c r="L206" i="73" s="1"/>
  <c r="M206" i="73" s="1"/>
  <c r="F13" i="73" s="1"/>
  <c r="E221" i="70"/>
  <c r="H205" i="67"/>
  <c r="I205" i="67" s="1"/>
  <c r="J205" i="67" s="1"/>
  <c r="K205" i="67" s="1"/>
  <c r="L205" i="67" s="1"/>
  <c r="M205" i="67" s="1"/>
  <c r="D13" i="67" s="1"/>
  <c r="Y220" i="70"/>
  <c r="O220" i="69"/>
  <c r="R222" i="75"/>
  <c r="Y220" i="71"/>
  <c r="Q221" i="69"/>
  <c r="Y220" i="73"/>
  <c r="Y220" i="68"/>
  <c r="Y220" i="69"/>
  <c r="Y220" i="67"/>
  <c r="AZ220" i="75"/>
  <c r="Q221" i="70"/>
  <c r="E222" i="75"/>
  <c r="E220" i="75"/>
  <c r="I222" i="70"/>
  <c r="AM222" i="68"/>
  <c r="P221" i="75"/>
  <c r="BA220" i="75"/>
  <c r="L220" i="75"/>
  <c r="AR220" i="75"/>
  <c r="X222" i="73"/>
  <c r="AZ222" i="75"/>
  <c r="AW220" i="75"/>
  <c r="O222" i="67"/>
  <c r="X222" i="68"/>
  <c r="O222" i="70"/>
  <c r="O222" i="73"/>
  <c r="X222" i="70"/>
  <c r="X222" i="67"/>
  <c r="O222" i="71"/>
  <c r="AF222" i="75"/>
  <c r="O222" i="68"/>
  <c r="AM222" i="70"/>
  <c r="X222" i="71"/>
  <c r="AP222" i="75"/>
  <c r="P222" i="71"/>
  <c r="Q221" i="71"/>
  <c r="AC222" i="69"/>
  <c r="Q220" i="72"/>
  <c r="Q220" i="69"/>
  <c r="AC222" i="71"/>
  <c r="AX220" i="72"/>
  <c r="AC222" i="67"/>
  <c r="Q220" i="68"/>
  <c r="AC222" i="72"/>
  <c r="AC222" i="68"/>
  <c r="Q221" i="73"/>
  <c r="AC222" i="70"/>
  <c r="Q220" i="67"/>
  <c r="Q221" i="67"/>
  <c r="R222" i="73"/>
  <c r="U220" i="75"/>
  <c r="AM222" i="75"/>
  <c r="N221" i="75"/>
  <c r="S221" i="75"/>
  <c r="T222" i="75"/>
  <c r="X221" i="75"/>
  <c r="AJ220" i="75"/>
  <c r="AD222" i="75"/>
  <c r="BA222" i="75"/>
  <c r="AO222" i="75"/>
  <c r="AY220" i="75"/>
  <c r="R222" i="71"/>
  <c r="AL222" i="75"/>
  <c r="AL221" i="75"/>
  <c r="AL220" i="75"/>
  <c r="R222"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22" i="68"/>
  <c r="AV221" i="75"/>
  <c r="AV220" i="75"/>
  <c r="AV222" i="75"/>
  <c r="AC220" i="75"/>
  <c r="Z222" i="75"/>
  <c r="AH220" i="75"/>
  <c r="AN222" i="75"/>
  <c r="AM220" i="75"/>
  <c r="AS221" i="75"/>
  <c r="AS220" i="75"/>
  <c r="AX221" i="75"/>
  <c r="AX220" i="75"/>
  <c r="K220" i="75"/>
  <c r="AN220" i="75"/>
  <c r="Z220" i="75"/>
  <c r="AU222" i="75"/>
  <c r="AI222" i="75"/>
  <c r="AA222" i="75"/>
  <c r="AT220" i="75"/>
  <c r="F202" i="88"/>
  <c r="F222" i="88" s="1"/>
  <c r="F201" i="88"/>
  <c r="F221" i="88" s="1"/>
  <c r="F200" i="88"/>
  <c r="F220" i="88" s="1"/>
  <c r="F221" i="72"/>
  <c r="P222" i="67"/>
  <c r="AI222" i="70"/>
  <c r="AH221" i="68"/>
  <c r="AI222" i="72"/>
  <c r="AI222" i="73"/>
  <c r="AI222" i="71"/>
  <c r="I222" i="68"/>
  <c r="I222" i="71"/>
  <c r="H220" i="69"/>
  <c r="P222" i="70"/>
  <c r="P222" i="69"/>
  <c r="P222" i="73"/>
  <c r="P222" i="72"/>
  <c r="AZ221" i="71"/>
  <c r="AI221" i="68"/>
  <c r="G204" i="73"/>
  <c r="H204" i="73" s="1"/>
  <c r="I204" i="73" s="1"/>
  <c r="J204" i="73" s="1"/>
  <c r="K204" i="73" s="1"/>
  <c r="L204" i="73" s="1"/>
  <c r="M204" i="73" s="1"/>
  <c r="B13" i="73" s="1"/>
  <c r="H204" i="72"/>
  <c r="I204" i="72" s="1"/>
  <c r="J204" i="72" s="1"/>
  <c r="K204" i="72" s="1"/>
  <c r="L204" i="72" s="1"/>
  <c r="M204" i="72" s="1"/>
  <c r="B13" i="72" s="1"/>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E221" i="69"/>
  <c r="H220" i="72"/>
  <c r="F222" i="72"/>
  <c r="E221" i="71"/>
  <c r="O220" i="71"/>
  <c r="O220" i="67"/>
  <c r="AH221" i="71"/>
  <c r="AI221" i="67"/>
  <c r="O220" i="72"/>
  <c r="AH221" i="69"/>
  <c r="AH221" i="72"/>
  <c r="AO222" i="72"/>
  <c r="O220" i="68"/>
  <c r="AO222" i="73"/>
  <c r="O220" i="73"/>
  <c r="AH221" i="70"/>
  <c r="AO222" i="70"/>
  <c r="AH221" i="73"/>
  <c r="E221" i="73"/>
  <c r="E221" i="67"/>
  <c r="N205" i="75"/>
  <c r="O205" i="75" s="1"/>
  <c r="P205" i="75" s="1"/>
  <c r="Q205" i="75" s="1"/>
  <c r="R205" i="75" s="1"/>
  <c r="D14" i="75" s="1"/>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H190" i="88" s="1"/>
  <c r="I129" i="88"/>
  <c r="I131" i="88" s="1"/>
  <c r="U221" i="70"/>
  <c r="AQ221" i="67"/>
  <c r="Z220" i="67"/>
  <c r="AK222" i="73"/>
  <c r="R222" i="72"/>
  <c r="AO222" i="68"/>
  <c r="AZ221" i="70"/>
  <c r="AX220" i="73"/>
  <c r="AN221" i="67"/>
  <c r="W222" i="67"/>
  <c r="AF221" i="67"/>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I205" i="72"/>
  <c r="J205" i="72" s="1"/>
  <c r="K205" i="72" s="1"/>
  <c r="L205" i="72" s="1"/>
  <c r="M205" i="72" s="1"/>
  <c r="D13" i="72" s="1"/>
  <c r="Z221" i="73"/>
  <c r="AF221" i="68"/>
  <c r="AN221" i="73"/>
  <c r="Z221" i="70"/>
  <c r="AN221" i="71"/>
  <c r="Z221" i="69"/>
  <c r="AF221" i="71"/>
  <c r="AX221" i="69"/>
  <c r="AZ221" i="67"/>
  <c r="Z221" i="67"/>
  <c r="AN221" i="68"/>
  <c r="G204" i="69"/>
  <c r="H204" i="69" s="1"/>
  <c r="I204" i="69" s="1"/>
  <c r="J204" i="69" s="1"/>
  <c r="K204" i="69" s="1"/>
  <c r="L204" i="69" s="1"/>
  <c r="M204" i="69" s="1"/>
  <c r="B13" i="69" s="1"/>
  <c r="F206" i="67"/>
  <c r="G206" i="67" s="1"/>
  <c r="H206" i="67" s="1"/>
  <c r="I206" i="67" s="1"/>
  <c r="J206" i="67" s="1"/>
  <c r="K206" i="67" s="1"/>
  <c r="L206" i="67" s="1"/>
  <c r="M206" i="67" s="1"/>
  <c r="F13" i="67" s="1"/>
  <c r="G135" i="88"/>
  <c r="J204" i="70"/>
  <c r="K204" i="70" s="1"/>
  <c r="L204" i="70" s="1"/>
  <c r="M204" i="70" s="1"/>
  <c r="B13" i="70" s="1"/>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68"/>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04" i="88"/>
  <c r="E221" i="88"/>
  <c r="E205" i="88"/>
  <c r="E222" i="88"/>
  <c r="W14" i="2" a="1"/>
  <c r="P14" i="2" a="1"/>
  <c r="W11" i="2" a="1"/>
  <c r="I12" i="2" a="1"/>
  <c r="P12" i="2" a="1"/>
  <c r="W13" i="2" a="1"/>
  <c r="I14" i="2" a="1"/>
  <c r="I13" i="2" a="1"/>
  <c r="P11" i="2" a="1"/>
  <c r="I11" i="2" a="1"/>
  <c r="P13" i="2" a="1"/>
  <c r="W12" i="2" a="1"/>
  <c r="P14" i="2" l="1"/>
  <c r="I14" i="2"/>
  <c r="W14" i="2"/>
  <c r="I13" i="2"/>
  <c r="W13" i="2"/>
  <c r="P13" i="2"/>
  <c r="P12" i="2"/>
  <c r="I12" i="2"/>
  <c r="W12" i="2"/>
  <c r="W11" i="2"/>
  <c r="P11" i="2"/>
  <c r="I11" i="2"/>
  <c r="N204" i="72"/>
  <c r="O204" i="72" s="1"/>
  <c r="P204" i="72" s="1"/>
  <c r="Q204" i="72" s="1"/>
  <c r="R204" i="72" s="1"/>
  <c r="B14" i="72" s="1"/>
  <c r="G202" i="88"/>
  <c r="G222" i="88" s="1"/>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N204" i="71"/>
  <c r="O204" i="71" s="1"/>
  <c r="P204" i="71" s="1"/>
  <c r="Q204" i="71" s="1"/>
  <c r="R204" i="71" s="1"/>
  <c r="B14" i="71" s="1"/>
  <c r="N204" i="68"/>
  <c r="O204" i="68" s="1"/>
  <c r="P204" i="68" s="1"/>
  <c r="Q204" i="68" s="1"/>
  <c r="R204" i="68" s="1"/>
  <c r="B14" i="68" s="1"/>
  <c r="H135"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F204" i="88"/>
  <c r="E224" i="88"/>
  <c r="J12" i="2" a="1"/>
  <c r="J14" i="2" a="1"/>
  <c r="Q12" i="2" a="1"/>
  <c r="Q14" i="2" a="1"/>
  <c r="X11" i="2" a="1"/>
  <c r="X13" i="2" a="1"/>
  <c r="X14" i="2" a="1"/>
  <c r="J11" i="2" a="1"/>
  <c r="J13" i="2" a="1"/>
  <c r="Q11" i="2" a="1"/>
  <c r="X12" i="2" a="1"/>
  <c r="Q13" i="2" a="1"/>
  <c r="X14" i="2" l="1"/>
  <c r="Q14" i="2"/>
  <c r="J14" i="2"/>
  <c r="J13" i="2"/>
  <c r="Q13" i="2"/>
  <c r="X13" i="2"/>
  <c r="X12" i="2"/>
  <c r="J12" i="2"/>
  <c r="Q12" i="2"/>
  <c r="Q11" i="2"/>
  <c r="J11" i="2"/>
  <c r="X11" i="2"/>
  <c r="S204" i="72"/>
  <c r="T204" i="72" s="1"/>
  <c r="U204" i="72" s="1"/>
  <c r="V204" i="72" s="1"/>
  <c r="W204" i="72" s="1"/>
  <c r="B15" i="72" s="1"/>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35" i="88"/>
  <c r="S206" i="68"/>
  <c r="T206" i="68" s="1"/>
  <c r="U206" i="68" s="1"/>
  <c r="V206" i="68" s="1"/>
  <c r="W206" i="68" s="1"/>
  <c r="F15" i="68" s="1"/>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K14" i="2" a="1"/>
  <c r="R12" i="2" a="1"/>
  <c r="K11" i="2" a="1"/>
  <c r="Y13" i="2" a="1"/>
  <c r="K13" i="2" a="1"/>
  <c r="Y14" i="2" a="1"/>
  <c r="Y12" i="2" a="1"/>
  <c r="Y11" i="2" a="1"/>
  <c r="R11" i="2" a="1"/>
  <c r="K12" i="2" a="1"/>
  <c r="R14" i="2" a="1"/>
  <c r="R13" i="2" a="1"/>
  <c r="Y14" i="2" l="1"/>
  <c r="R14" i="2"/>
  <c r="K14" i="2"/>
  <c r="R13" i="2"/>
  <c r="Y13" i="2"/>
  <c r="K13" i="2"/>
  <c r="R12" i="2"/>
  <c r="K12" i="2"/>
  <c r="Y12" i="2"/>
  <c r="K11" i="2"/>
  <c r="Y11" i="2"/>
  <c r="R11" i="2"/>
  <c r="X204" i="67"/>
  <c r="Y204" i="67" s="1"/>
  <c r="Z204" i="67" s="1"/>
  <c r="AA204" i="67" s="1"/>
  <c r="AB204" i="67" s="1"/>
  <c r="B16" i="67" s="1"/>
  <c r="G226" i="88"/>
  <c r="I201" i="88"/>
  <c r="I221" i="88" s="1"/>
  <c r="I200" i="88"/>
  <c r="I220" i="88" s="1"/>
  <c r="I202" i="88"/>
  <c r="I222" i="88" s="1"/>
  <c r="H206"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K190"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L14" i="2" a="1"/>
  <c r="L11" i="2" a="1"/>
  <c r="S13" i="2" a="1"/>
  <c r="Z13" i="2" a="1"/>
  <c r="L12" i="2" a="1"/>
  <c r="Z14" i="2" a="1"/>
  <c r="S12" i="2" a="1"/>
  <c r="Z12" i="2" a="1"/>
  <c r="S14" i="2" a="1"/>
  <c r="Z11" i="2" a="1"/>
  <c r="S11" i="2" a="1"/>
  <c r="L13" i="2" a="1"/>
  <c r="Z14" i="2" l="1"/>
  <c r="S14" i="2"/>
  <c r="L14" i="2"/>
  <c r="Z13" i="2"/>
  <c r="S13" i="2"/>
  <c r="L13" i="2"/>
  <c r="S12" i="2"/>
  <c r="Z12" i="2"/>
  <c r="L12" i="2"/>
  <c r="AC204" i="67"/>
  <c r="AD204" i="67" s="1"/>
  <c r="AE204" i="67" s="1"/>
  <c r="AF204" i="67" s="1"/>
  <c r="AG204" i="67" s="1"/>
  <c r="AH204" i="67" s="1"/>
  <c r="AI204" i="67" s="1"/>
  <c r="AJ204" i="67" s="1"/>
  <c r="AK204" i="67" s="1"/>
  <c r="AL204" i="67" s="1"/>
  <c r="B17" i="67" s="1"/>
  <c r="S11" i="2"/>
  <c r="L11" i="2"/>
  <c r="Z11" i="2"/>
  <c r="H226" i="88"/>
  <c r="J200" i="88"/>
  <c r="J220" i="88" s="1"/>
  <c r="J201" i="88"/>
  <c r="J221" i="88" s="1"/>
  <c r="J202" i="88"/>
  <c r="J222" i="88" s="1"/>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L190" i="88" s="1"/>
  <c r="M129" i="88"/>
  <c r="M131" i="88" s="1"/>
  <c r="J210"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AM204" i="67"/>
  <c r="AN204" i="67" s="1"/>
  <c r="AO204" i="67" s="1"/>
  <c r="AP204" i="67" s="1"/>
  <c r="AQ204" i="67" s="1"/>
  <c r="AR204" i="67" s="1"/>
  <c r="AS204" i="67" s="1"/>
  <c r="AT204" i="67" s="1"/>
  <c r="AU204" i="67" s="1"/>
  <c r="AV204" i="67" s="1"/>
  <c r="B18" i="67"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AA12" i="2" a="1"/>
  <c r="AA14" i="2" a="1"/>
  <c r="T12" i="2" a="1"/>
  <c r="M13" i="2" a="1"/>
  <c r="M11" i="2" a="1"/>
  <c r="N11" i="2" a="1"/>
  <c r="AA11" i="2" a="1"/>
  <c r="T13" i="2" a="1"/>
  <c r="M14" i="2" a="1"/>
  <c r="M12" i="2" a="1"/>
  <c r="T14" i="2" a="1"/>
  <c r="AA13" i="2" a="1"/>
  <c r="T11" i="2" a="1"/>
  <c r="T14" i="2" l="1"/>
  <c r="M14" i="2"/>
  <c r="AA14" i="2"/>
  <c r="AA13" i="2"/>
  <c r="T13" i="2"/>
  <c r="M13" i="2"/>
  <c r="AA12" i="2"/>
  <c r="M12" i="2"/>
  <c r="T12" i="2"/>
  <c r="M11" i="2"/>
  <c r="N11" i="2"/>
  <c r="AA11" i="2"/>
  <c r="T11" i="2"/>
  <c r="K200" i="88"/>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W204" i="67"/>
  <c r="AX204" i="67" s="1"/>
  <c r="AY204" i="67" s="1"/>
  <c r="AZ204" i="67" s="1"/>
  <c r="BA204" i="67" s="1"/>
  <c r="BB204" i="67"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AB12" i="2" a="1"/>
  <c r="U14" i="2" a="1"/>
  <c r="AB11" i="2" a="1"/>
  <c r="N14" i="2" a="1"/>
  <c r="U13" i="2" a="1"/>
  <c r="AB14" i="2" a="1"/>
  <c r="AB13" i="2" a="1"/>
  <c r="N13" i="2" a="1"/>
  <c r="U12" i="2" a="1"/>
  <c r="U11" i="2" a="1"/>
  <c r="N12" i="2" a="1"/>
  <c r="U14" i="2" l="1"/>
  <c r="N14" i="2"/>
  <c r="AB14" i="2"/>
  <c r="N13" i="2"/>
  <c r="U13" i="2"/>
  <c r="AB13" i="2"/>
  <c r="U12" i="2"/>
  <c r="N12" i="2"/>
  <c r="AB12" i="2"/>
  <c r="AB11" i="2"/>
  <c r="U11" i="2"/>
  <c r="J226" i="88"/>
  <c r="L202" i="88"/>
  <c r="L222" i="88" s="1"/>
  <c r="L201" i="88"/>
  <c r="L221" i="88" s="1"/>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AW206" i="68"/>
  <c r="AX206" i="68" s="1"/>
  <c r="AY206" i="68" s="1"/>
  <c r="AZ206" i="68" s="1"/>
  <c r="BA206" i="68" s="1"/>
  <c r="BB206" i="68" s="1"/>
  <c r="AW205" i="68"/>
  <c r="AX205" i="68" s="1"/>
  <c r="AY205" i="68" s="1"/>
  <c r="AZ205" i="68" s="1"/>
  <c r="BA205" i="68" s="1"/>
  <c r="BB205" i="68" s="1"/>
  <c r="L210"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35" i="88"/>
  <c r="O130" i="88"/>
  <c r="O132" i="88" s="1"/>
  <c r="O133" i="88" s="1"/>
  <c r="O190"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P190" i="88" s="1"/>
  <c r="Q129" i="88"/>
  <c r="Q131" i="88" s="1"/>
  <c r="O135"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I10" i="2" a="1"/>
  <c r="W10" i="2" a="1"/>
  <c r="W10" i="2" l="1"/>
  <c r="I10" i="2"/>
  <c r="O202" i="88"/>
  <c r="O222" i="88" s="1"/>
  <c r="O201" i="88"/>
  <c r="O221" i="88" s="1"/>
  <c r="O200" i="88"/>
  <c r="O220" i="88" s="1"/>
  <c r="D13" i="88"/>
  <c r="M226" i="88"/>
  <c r="N206" i="88"/>
  <c r="O210" i="88"/>
  <c r="R129" i="88"/>
  <c r="R131" i="88" s="1"/>
  <c r="Q130" i="88"/>
  <c r="Q132" i="88" s="1"/>
  <c r="Q133" i="88" s="1"/>
  <c r="Q190" i="88" s="1"/>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I9" i="2" a="1"/>
  <c r="P10" i="2" a="1"/>
  <c r="W9" i="2" a="1"/>
  <c r="P10" i="2" l="1"/>
  <c r="P25" i="2" s="1"/>
  <c r="E13" i="88"/>
  <c r="P201" i="88"/>
  <c r="P221" i="88" s="1"/>
  <c r="P200" i="88"/>
  <c r="P220" i="88" s="1"/>
  <c r="P202" i="88"/>
  <c r="P222" i="88" s="1"/>
  <c r="N226" i="88"/>
  <c r="O206" i="88"/>
  <c r="P210" i="88"/>
  <c r="R130" i="88"/>
  <c r="R132" i="88" s="1"/>
  <c r="R133" i="88" s="1"/>
  <c r="R190" i="88" s="1"/>
  <c r="S129" i="88"/>
  <c r="S131" i="88" s="1"/>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Q222" i="88" s="1"/>
  <c r="O226" i="88"/>
  <c r="P206" i="88"/>
  <c r="Q210" i="88"/>
  <c r="S130" i="88"/>
  <c r="S132" i="88" s="1"/>
  <c r="S133" i="88" s="1"/>
  <c r="S190" i="88" s="1"/>
  <c r="T129" i="88"/>
  <c r="T131" i="88" s="1"/>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T190" i="88" s="1"/>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20" i="88" s="1"/>
  <c r="S202" i="88"/>
  <c r="S222" i="88" s="1"/>
  <c r="S201" i="88"/>
  <c r="S221" i="88" s="1"/>
  <c r="R206" i="88"/>
  <c r="F14" i="88" s="1"/>
  <c r="S210" i="88"/>
  <c r="U130" i="88"/>
  <c r="U132" i="88" s="1"/>
  <c r="U133" i="88" s="1"/>
  <c r="U190" i="88" s="1"/>
  <c r="V129" i="88"/>
  <c r="V131" i="88" s="1"/>
  <c r="T135"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J10" i="2" a="1"/>
  <c r="X10" i="2" a="1"/>
  <c r="J10" i="2" l="1"/>
  <c r="X10" i="2"/>
  <c r="T202" i="88"/>
  <c r="T222" i="88" s="1"/>
  <c r="T201" i="88"/>
  <c r="T221" i="88" s="1"/>
  <c r="T200" i="88"/>
  <c r="T220" i="88" s="1"/>
  <c r="D14" i="88"/>
  <c r="T210" i="88"/>
  <c r="W129" i="88"/>
  <c r="W131" i="88" s="1"/>
  <c r="V130" i="88"/>
  <c r="V132" i="88" s="1"/>
  <c r="V133" i="88" s="1"/>
  <c r="V190" i="88" s="1"/>
  <c r="U135"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Q10" i="2" a="1"/>
  <c r="X9" i="2" a="1"/>
  <c r="J9" i="2" a="1"/>
  <c r="Q10" i="2" l="1"/>
  <c r="Q25" i="2" s="1"/>
  <c r="E14" i="88"/>
  <c r="S226" i="88"/>
  <c r="U202" i="88"/>
  <c r="U222" i="88" s="1"/>
  <c r="U201" i="88"/>
  <c r="U221" i="88" s="1"/>
  <c r="U200" i="88"/>
  <c r="U220" i="88" s="1"/>
  <c r="T206" i="88"/>
  <c r="V135" i="88"/>
  <c r="X129" i="88"/>
  <c r="X131" i="88" s="1"/>
  <c r="W130" i="88"/>
  <c r="W132" i="88" s="1"/>
  <c r="W133" i="88" s="1"/>
  <c r="W190"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22" i="88" s="1"/>
  <c r="V201" i="88"/>
  <c r="V221" i="88" s="1"/>
  <c r="V200" i="88"/>
  <c r="V220" i="88" s="1"/>
  <c r="U206" i="88"/>
  <c r="W135" i="88"/>
  <c r="X130" i="88"/>
  <c r="X132" i="88" s="1"/>
  <c r="X133" i="88" s="1"/>
  <c r="X190" i="88" s="1"/>
  <c r="Y129" i="88"/>
  <c r="Y131" i="88" s="1"/>
  <c r="V210"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Y190" i="88" s="1"/>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22" i="88" s="1"/>
  <c r="X200" i="88"/>
  <c r="X220" i="88" s="1"/>
  <c r="V226" i="88"/>
  <c r="X210" i="88"/>
  <c r="Y135" i="88"/>
  <c r="Z130" i="88"/>
  <c r="Z132" i="88" s="1"/>
  <c r="Z133" i="88" s="1"/>
  <c r="Z190"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Y10" i="2" a="1"/>
  <c r="K10" i="2" a="1"/>
  <c r="K10" i="2" l="1"/>
  <c r="Y10" i="2"/>
  <c r="Y201" i="88"/>
  <c r="Y221" i="88" s="1"/>
  <c r="Y200" i="88"/>
  <c r="Y220" i="88" s="1"/>
  <c r="Y202" i="88"/>
  <c r="Y222" i="88" s="1"/>
  <c r="D15" i="88"/>
  <c r="W226" i="88"/>
  <c r="X206" i="88"/>
  <c r="AA130" i="88"/>
  <c r="AA132" i="88" s="1"/>
  <c r="AA133" i="88" s="1"/>
  <c r="AA190" i="88" s="1"/>
  <c r="AB129" i="88"/>
  <c r="AB131" i="88" s="1"/>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K9" i="2" a="1"/>
  <c r="R10" i="2" a="1"/>
  <c r="Y9" i="2" a="1"/>
  <c r="R10" i="2" l="1"/>
  <c r="R25" i="2" s="1"/>
  <c r="E15" i="88"/>
  <c r="X226" i="88"/>
  <c r="Z200" i="88"/>
  <c r="Z220" i="88" s="1"/>
  <c r="Z201" i="88"/>
  <c r="Z221" i="88" s="1"/>
  <c r="Z202" i="88"/>
  <c r="Z222" i="88" s="1"/>
  <c r="Z210" i="88"/>
  <c r="Y206" i="88"/>
  <c r="AC129" i="88"/>
  <c r="AC131" i="88" s="1"/>
  <c r="AB130" i="88"/>
  <c r="AB132" i="88" s="1"/>
  <c r="AB133" i="88" s="1"/>
  <c r="AB190" i="88" s="1"/>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20" i="88" s="1"/>
  <c r="AA202" i="88"/>
  <c r="AA222" i="88" s="1"/>
  <c r="AA201" i="88"/>
  <c r="AA221" i="88" s="1"/>
  <c r="Y226" i="88"/>
  <c r="Z206" i="88"/>
  <c r="AB135" i="88"/>
  <c r="AD129" i="88"/>
  <c r="AD131" i="88" s="1"/>
  <c r="AC130" i="88"/>
  <c r="AC132" i="88" s="1"/>
  <c r="AC133" i="88" s="1"/>
  <c r="AC190" i="88" s="1"/>
  <c r="AA210"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35" i="88"/>
  <c r="AE129" i="88"/>
  <c r="AE131" i="88" s="1"/>
  <c r="AD130" i="88"/>
  <c r="AD132" i="88" s="1"/>
  <c r="AD133" i="88" s="1"/>
  <c r="AD190"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22" i="88" s="1"/>
  <c r="AC201" i="88"/>
  <c r="AC221" i="88" s="1"/>
  <c r="AC200" i="88"/>
  <c r="AC220" i="88" s="1"/>
  <c r="AA226" i="88"/>
  <c r="AB206" i="88"/>
  <c r="F16" i="88" s="1"/>
  <c r="AD135" i="88"/>
  <c r="AF129" i="88"/>
  <c r="AF131" i="88" s="1"/>
  <c r="AE130" i="88"/>
  <c r="AE132" i="88" s="1"/>
  <c r="AE133" i="88" s="1"/>
  <c r="AE190" i="88" s="1"/>
  <c r="AC210"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L10" i="2" a="1"/>
  <c r="Z10" i="2" a="1"/>
  <c r="L10" i="2" l="1"/>
  <c r="Z10" i="2"/>
  <c r="AD202" i="88"/>
  <c r="AD222" i="88" s="1"/>
  <c r="AD201" i="88"/>
  <c r="AD221" i="88" s="1"/>
  <c r="AD200" i="88"/>
  <c r="AD220" i="88" s="1"/>
  <c r="D16" i="88"/>
  <c r="AB226" i="88"/>
  <c r="F16" i="63"/>
  <c r="AE135" i="88"/>
  <c r="AG129" i="88"/>
  <c r="AG131" i="88" s="1"/>
  <c r="AF130" i="88"/>
  <c r="AF132" i="88" s="1"/>
  <c r="AF133" i="88" s="1"/>
  <c r="AF190" i="88" s="1"/>
  <c r="AC206" i="88"/>
  <c r="AD210"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Z9" i="2" a="1"/>
  <c r="S10" i="2" a="1"/>
  <c r="L9" i="2" a="1"/>
  <c r="S10" i="2" l="1"/>
  <c r="S25" i="2" s="1"/>
  <c r="E16" i="88"/>
  <c r="AE202" i="88"/>
  <c r="AE222" i="88" s="1"/>
  <c r="AE201" i="88"/>
  <c r="AE221" i="88" s="1"/>
  <c r="AE200" i="88"/>
  <c r="AE220" i="88" s="1"/>
  <c r="AC226" i="88"/>
  <c r="AD206" i="88"/>
  <c r="AF135" i="88"/>
  <c r="AH129" i="88"/>
  <c r="AH131" i="88" s="1"/>
  <c r="AG130" i="88"/>
  <c r="AG132" i="88" s="1"/>
  <c r="AG133" i="88" s="1"/>
  <c r="AG190"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21" i="88" s="1"/>
  <c r="AF200" i="88"/>
  <c r="AF220" i="88" s="1"/>
  <c r="AF202" i="88"/>
  <c r="AF222" i="88" s="1"/>
  <c r="AD226" i="88"/>
  <c r="AE206" i="88"/>
  <c r="AG135" i="88"/>
  <c r="AH130" i="88"/>
  <c r="AH132" i="88" s="1"/>
  <c r="AH133" i="88" s="1"/>
  <c r="AH190" i="88" s="1"/>
  <c r="AI129" i="88"/>
  <c r="AI131" i="88" s="1"/>
  <c r="AF210"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21" i="88" s="1"/>
  <c r="AG200" i="88"/>
  <c r="AG220" i="88" s="1"/>
  <c r="AG202" i="88"/>
  <c r="AG222" i="88" s="1"/>
  <c r="AE226" i="88"/>
  <c r="AF206" i="88"/>
  <c r="AI130" i="88"/>
  <c r="AI132" i="88" s="1"/>
  <c r="AI133" i="88" s="1"/>
  <c r="AI190" i="88" s="1"/>
  <c r="AJ129" i="88"/>
  <c r="AJ131" i="88" s="1"/>
  <c r="AH135" i="88"/>
  <c r="AG210"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20" i="88" s="1"/>
  <c r="AH202" i="88"/>
  <c r="AH222" i="88" s="1"/>
  <c r="AH201" i="88"/>
  <c r="AH221" i="88" s="1"/>
  <c r="AF226" i="88"/>
  <c r="AG206" i="88"/>
  <c r="AH210" i="88"/>
  <c r="AK129" i="88"/>
  <c r="AK131" i="88" s="1"/>
  <c r="AJ130" i="88"/>
  <c r="AJ132" i="88" s="1"/>
  <c r="AJ133" i="88" s="1"/>
  <c r="AJ190" i="88" s="1"/>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20" i="88" s="1"/>
  <c r="AI202" i="88"/>
  <c r="AI222" i="88" s="1"/>
  <c r="AI201" i="88"/>
  <c r="AI221" i="88" s="1"/>
  <c r="AG226" i="88"/>
  <c r="AH206" i="88"/>
  <c r="AI210" i="88"/>
  <c r="AL129" i="88"/>
  <c r="AL131" i="88" s="1"/>
  <c r="AK130" i="88"/>
  <c r="AK132" i="88" s="1"/>
  <c r="AK133" i="88" s="1"/>
  <c r="AK190" i="88" s="1"/>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22" i="88" s="1"/>
  <c r="AJ201" i="88"/>
  <c r="AJ221" i="88" s="1"/>
  <c r="AJ200" i="88"/>
  <c r="AJ220" i="88" s="1"/>
  <c r="AH226" i="88"/>
  <c r="AI206" i="88"/>
  <c r="AK135" i="88"/>
  <c r="AL130" i="88"/>
  <c r="AL132" i="88" s="1"/>
  <c r="AL133" i="88" s="1"/>
  <c r="AL190" i="88" s="1"/>
  <c r="AM129" i="88"/>
  <c r="AM131" i="88" s="1"/>
  <c r="AJ210"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22" i="88" s="1"/>
  <c r="AK201" i="88"/>
  <c r="AK221" i="88" s="1"/>
  <c r="AK200" i="88"/>
  <c r="AK220" i="88" s="1"/>
  <c r="AI226" i="88"/>
  <c r="AN129" i="88"/>
  <c r="AN131" i="88" s="1"/>
  <c r="AM130" i="88"/>
  <c r="AM132" i="88" s="1"/>
  <c r="AM133" i="88" s="1"/>
  <c r="AM190" i="88" s="1"/>
  <c r="AL135" i="88"/>
  <c r="AJ206" i="88"/>
  <c r="AK210"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22" i="88" s="1"/>
  <c r="AL201" i="88"/>
  <c r="AL221" i="88" s="1"/>
  <c r="AL200" i="88"/>
  <c r="AL220" i="88" s="1"/>
  <c r="AJ226" i="88"/>
  <c r="AK206" i="88"/>
  <c r="AL210" i="88"/>
  <c r="AM135" i="88"/>
  <c r="AO129" i="88"/>
  <c r="AO131" i="88" s="1"/>
  <c r="AN130" i="88"/>
  <c r="AN132" i="88" s="1"/>
  <c r="AN133" i="88" s="1"/>
  <c r="AN190"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22" i="88" s="1"/>
  <c r="AM201" i="88"/>
  <c r="AM221" i="88" s="1"/>
  <c r="AM200" i="88"/>
  <c r="AM220" i="88" s="1"/>
  <c r="AK226" i="88"/>
  <c r="AL206" i="88"/>
  <c r="F17" i="88" s="1"/>
  <c r="AN135" i="88"/>
  <c r="AP129" i="88"/>
  <c r="AP131" i="88" s="1"/>
  <c r="AO130" i="88"/>
  <c r="AO132" i="88" s="1"/>
  <c r="AO133" i="88" s="1"/>
  <c r="AO190" i="88" s="1"/>
  <c r="AM210"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AA10" i="2" a="1"/>
  <c r="M10" i="2" a="1"/>
  <c r="AA10" i="2" l="1"/>
  <c r="M10" i="2"/>
  <c r="AN201" i="88"/>
  <c r="AN221" i="88" s="1"/>
  <c r="AN200" i="88"/>
  <c r="AN220" i="88" s="1"/>
  <c r="AN202" i="88"/>
  <c r="AN222" i="88" s="1"/>
  <c r="D17" i="88"/>
  <c r="AO135" i="88"/>
  <c r="AQ129" i="88"/>
  <c r="AQ131" i="88" s="1"/>
  <c r="AP130" i="88"/>
  <c r="AP132" i="88" s="1"/>
  <c r="AP133" i="88" s="1"/>
  <c r="AP190" i="88" s="1"/>
  <c r="AM206" i="88"/>
  <c r="AN210"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M9" i="2" a="1"/>
  <c r="T10" i="2" a="1"/>
  <c r="AA9" i="2" a="1"/>
  <c r="T10" i="2" l="1"/>
  <c r="T25" i="2" s="1"/>
  <c r="E17" i="88"/>
  <c r="AO201" i="88"/>
  <c r="AO221" i="88" s="1"/>
  <c r="AO200" i="88"/>
  <c r="AO220" i="88" s="1"/>
  <c r="AO202" i="88"/>
  <c r="AO222" i="88" s="1"/>
  <c r="AM226" i="88"/>
  <c r="AP135" i="88"/>
  <c r="AQ130" i="88"/>
  <c r="AQ132" i="88" s="1"/>
  <c r="AQ133" i="88" s="1"/>
  <c r="AQ190"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20" i="88" s="1"/>
  <c r="AP202" i="88"/>
  <c r="AP222" i="88" s="1"/>
  <c r="AP201" i="88"/>
  <c r="AP221" i="88" s="1"/>
  <c r="AO206" i="88"/>
  <c r="AN226" i="88"/>
  <c r="AS129" i="88"/>
  <c r="AS131" i="88" s="1"/>
  <c r="AR130" i="88"/>
  <c r="AR132" i="88" s="1"/>
  <c r="AR133" i="88" s="1"/>
  <c r="AR190" i="88" s="1"/>
  <c r="AQ135" i="88"/>
  <c r="AP210"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35" i="88"/>
  <c r="AS130" i="88"/>
  <c r="AS132" i="88" s="1"/>
  <c r="AS133" i="88" s="1"/>
  <c r="AS190"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22" i="88" s="1"/>
  <c r="AR201" i="88"/>
  <c r="AR221" i="88" s="1"/>
  <c r="AR200" i="88"/>
  <c r="AR220" i="88" s="1"/>
  <c r="AP226" i="88"/>
  <c r="AQ206" i="88"/>
  <c r="AS135" i="88"/>
  <c r="AR210" i="88"/>
  <c r="AT130" i="88"/>
  <c r="AT132" i="88" s="1"/>
  <c r="AT133" i="88" s="1"/>
  <c r="AT190"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22" i="88" s="1"/>
  <c r="AS201" i="88"/>
  <c r="AS221" i="88" s="1"/>
  <c r="AS200" i="88"/>
  <c r="AS220" i="88" s="1"/>
  <c r="AQ226" i="88"/>
  <c r="AR206" i="88"/>
  <c r="AU130" i="88"/>
  <c r="AU132" i="88" s="1"/>
  <c r="AU133" i="88" s="1"/>
  <c r="AU190" i="88" s="1"/>
  <c r="AV129" i="88"/>
  <c r="AV131" i="88" s="1"/>
  <c r="AT135" i="88"/>
  <c r="AS210"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22" i="88" s="1"/>
  <c r="AT201" i="88"/>
  <c r="AT221" i="88" s="1"/>
  <c r="AT200" i="88"/>
  <c r="AT220" i="88" s="1"/>
  <c r="AS206" i="88"/>
  <c r="AT210" i="88"/>
  <c r="AW129" i="88"/>
  <c r="AW131" i="88" s="1"/>
  <c r="AV130" i="88"/>
  <c r="AV132" i="88" s="1"/>
  <c r="AV133" i="88" s="1"/>
  <c r="AV190" i="88" s="1"/>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22" i="88" s="1"/>
  <c r="AU201" i="88"/>
  <c r="AU221" i="88" s="1"/>
  <c r="AU200" i="88"/>
  <c r="AU220" i="88" s="1"/>
  <c r="AS226" i="88"/>
  <c r="AT206" i="88"/>
  <c r="AW130" i="88"/>
  <c r="AW132" i="88" s="1"/>
  <c r="AW133" i="88" s="1"/>
  <c r="AW190" i="88" s="1"/>
  <c r="AX129" i="88"/>
  <c r="AX131" i="88" s="1"/>
  <c r="AU210"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21" i="88" s="1"/>
  <c r="AV200" i="88"/>
  <c r="AV220" i="88" s="1"/>
  <c r="AV202" i="88"/>
  <c r="AV222" i="88" s="1"/>
  <c r="AT226" i="88"/>
  <c r="AU206" i="88"/>
  <c r="AV210" i="88"/>
  <c r="AY129" i="88"/>
  <c r="AY131" i="88" s="1"/>
  <c r="AX130" i="88"/>
  <c r="AX132" i="88" s="1"/>
  <c r="AX133" i="88" s="1"/>
  <c r="AX190" i="88" s="1"/>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21" i="88" s="1"/>
  <c r="AW200" i="88"/>
  <c r="AW220" i="88" s="1"/>
  <c r="AW202" i="88"/>
  <c r="AW222" i="88" s="1"/>
  <c r="AU226" i="88"/>
  <c r="AV206" i="88"/>
  <c r="F18" i="88" s="1"/>
  <c r="AY130" i="88"/>
  <c r="AY132" i="88" s="1"/>
  <c r="AY133" i="88" s="1"/>
  <c r="AY190" i="88" s="1"/>
  <c r="AZ129" i="88"/>
  <c r="AZ131" i="88" s="1"/>
  <c r="AW210"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AB10" i="2" a="1"/>
  <c r="N10" i="2" a="1"/>
  <c r="AB10" i="2" l="1"/>
  <c r="N10" i="2"/>
  <c r="AX200" i="88"/>
  <c r="AX220" i="88" s="1"/>
  <c r="AX201" i="88"/>
  <c r="AX221" i="88" s="1"/>
  <c r="AX202" i="88"/>
  <c r="AX222" i="88" s="1"/>
  <c r="D18" i="88"/>
  <c r="AV226" i="88"/>
  <c r="AW206" i="88"/>
  <c r="AZ130" i="88"/>
  <c r="AZ132" i="88" s="1"/>
  <c r="AZ133" i="88" s="1"/>
  <c r="AZ190" i="88" s="1"/>
  <c r="BA129" i="88"/>
  <c r="BA131" i="88" s="1"/>
  <c r="AX210" i="88"/>
  <c r="AY135"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AB9" i="2" a="1"/>
  <c r="N9" i="2" a="1"/>
  <c r="U10" i="2" a="1"/>
  <c r="U10" i="2" l="1"/>
  <c r="U25" i="2" s="1"/>
  <c r="E18" i="88"/>
  <c r="AY200" i="88"/>
  <c r="AY220" i="88" s="1"/>
  <c r="AY202" i="88"/>
  <c r="AY222" i="88" s="1"/>
  <c r="AY201" i="88"/>
  <c r="AY221" i="88" s="1"/>
  <c r="AW226" i="88"/>
  <c r="AX206" i="88"/>
  <c r="AY210" i="88"/>
  <c r="BA130" i="88"/>
  <c r="BA132" i="88" s="1"/>
  <c r="BA133" i="88" s="1"/>
  <c r="BA190" i="88" s="1"/>
  <c r="BB129" i="88"/>
  <c r="BB131" i="88" s="1"/>
  <c r="BB130" i="88" s="1"/>
  <c r="BB132" i="88" s="1"/>
  <c r="BB133" i="88" s="1"/>
  <c r="BB190" i="88" s="1"/>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A135"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Q220" i="74" s="1"/>
  <c r="AR202" i="74"/>
  <c r="AR222" i="74" s="1"/>
  <c r="AR201" i="74"/>
  <c r="AR221" i="74" s="1"/>
  <c r="AR200" i="74"/>
  <c r="AP202" i="74"/>
  <c r="AP222" i="74" s="1"/>
  <c r="AP201" i="74"/>
  <c r="AP221" i="74" s="1"/>
  <c r="AP200" i="74"/>
  <c r="AO202" i="74"/>
  <c r="AO222" i="74" s="1"/>
  <c r="AO200" i="74"/>
  <c r="AO220" i="74" s="1"/>
  <c r="AO201" i="74"/>
  <c r="AO221" i="74" s="1"/>
  <c r="AW202" i="74"/>
  <c r="AW201" i="74"/>
  <c r="AW200" i="74"/>
  <c r="AX202" i="74"/>
  <c r="AX222" i="74" s="1"/>
  <c r="AX201" i="74"/>
  <c r="AX221" i="74" s="1"/>
  <c r="AX200" i="74"/>
  <c r="K202" i="74"/>
  <c r="K222" i="74" s="1"/>
  <c r="K201" i="74"/>
  <c r="K221" i="74" s="1"/>
  <c r="K200" i="74"/>
  <c r="K220" i="74" s="1"/>
  <c r="AH202" i="74"/>
  <c r="AH222" i="74" s="1"/>
  <c r="AH201" i="74"/>
  <c r="AH221" i="74" s="1"/>
  <c r="AH200" i="74"/>
  <c r="M201" i="74"/>
  <c r="M221" i="74" s="1"/>
  <c r="M202" i="74"/>
  <c r="M222" i="74" s="1"/>
  <c r="M200" i="74"/>
  <c r="M220" i="74" s="1"/>
  <c r="AQ202" i="74"/>
  <c r="AQ222" i="74" s="1"/>
  <c r="AQ200" i="74"/>
  <c r="AQ220" i="74" s="1"/>
  <c r="AQ201" i="74"/>
  <c r="AQ221" i="74" s="1"/>
  <c r="Z202" i="74"/>
  <c r="Z222" i="74" s="1"/>
  <c r="Z200" i="74"/>
  <c r="Z201" i="74"/>
  <c r="Z221" i="74" s="1"/>
  <c r="AU200" i="74"/>
  <c r="AU201" i="74"/>
  <c r="AU221" i="74" s="1"/>
  <c r="AU202" i="74"/>
  <c r="AU222" i="74" s="1"/>
  <c r="AC201" i="74"/>
  <c r="AC200" i="74"/>
  <c r="AC202" i="74"/>
  <c r="Y202" i="74"/>
  <c r="Y222" i="74" s="1"/>
  <c r="Y201" i="74"/>
  <c r="Y221" i="74" s="1"/>
  <c r="Y200" i="74"/>
  <c r="G200" i="74"/>
  <c r="G220" i="74" s="1"/>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01" i="74"/>
  <c r="AN221" i="74" s="1"/>
  <c r="AN202" i="74"/>
  <c r="AN222" i="74" s="1"/>
  <c r="AG202" i="74"/>
  <c r="AG222" i="74" s="1"/>
  <c r="AG201" i="74"/>
  <c r="AG221" i="74" s="1"/>
  <c r="AG200" i="74"/>
  <c r="AG220" i="74" s="1"/>
  <c r="I202" i="74"/>
  <c r="I222" i="74" s="1"/>
  <c r="I200" i="74"/>
  <c r="I220" i="74" s="1"/>
  <c r="I201" i="74"/>
  <c r="I221" i="74" s="1"/>
  <c r="AK201" i="74"/>
  <c r="AK221" i="74" s="1"/>
  <c r="AK200" i="74"/>
  <c r="AK202" i="74"/>
  <c r="AK222" i="74" s="1"/>
  <c r="AS201" i="74"/>
  <c r="AS221" i="74" s="1"/>
  <c r="AS200" i="74"/>
  <c r="AS202" i="74"/>
  <c r="AS222" i="74" s="1"/>
  <c r="AB202" i="74"/>
  <c r="AB222" i="74" s="1"/>
  <c r="AB201" i="74"/>
  <c r="AB221" i="74" s="1"/>
  <c r="AB200" i="74"/>
  <c r="AB220" i="74" s="1"/>
  <c r="X200" i="74"/>
  <c r="X201" i="74"/>
  <c r="X202" i="74"/>
  <c r="R202" i="74"/>
  <c r="R222" i="74" s="1"/>
  <c r="R201" i="74"/>
  <c r="R221" i="74" s="1"/>
  <c r="R200" i="74"/>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N201" i="74"/>
  <c r="N202" i="74"/>
  <c r="N200" i="74"/>
  <c r="N220" i="74" s="1"/>
  <c r="AM200" i="74"/>
  <c r="AM220" i="74" s="1"/>
  <c r="AM202" i="74"/>
  <c r="AM201" i="74"/>
  <c r="W200" i="74"/>
  <c r="W202" i="74"/>
  <c r="W222" i="74" s="1"/>
  <c r="W201" i="74"/>
  <c r="W221" i="74" s="1"/>
  <c r="AI202" i="74"/>
  <c r="AI222" i="74" s="1"/>
  <c r="AI201" i="74"/>
  <c r="AI221" i="74" s="1"/>
  <c r="AI200" i="74"/>
  <c r="AI220" i="74" s="1"/>
  <c r="AD201" i="74"/>
  <c r="AD221" i="74" s="1"/>
  <c r="AD202" i="74"/>
  <c r="AD222" i="74" s="1"/>
  <c r="AD200" i="74"/>
  <c r="AD220" i="74" s="1"/>
  <c r="AV200" i="74"/>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P220" i="74"/>
  <c r="AW220" i="74"/>
  <c r="AR220" i="74"/>
  <c r="AP220" i="74"/>
  <c r="O220" i="74"/>
  <c r="Z220" i="74"/>
  <c r="AH220" i="74"/>
  <c r="AJ220" i="74"/>
  <c r="AV220" i="74"/>
  <c r="W220" i="74"/>
  <c r="AX220" i="74"/>
  <c r="AU220" i="74"/>
  <c r="AC220" i="74"/>
  <c r="Y220" i="74"/>
  <c r="H220" i="74"/>
  <c r="BB220" i="74"/>
  <c r="T220" i="74"/>
  <c r="E204" i="74"/>
  <c r="E224" i="74" s="1"/>
  <c r="E220" i="74"/>
  <c r="AT220" i="74"/>
  <c r="AN220" i="74"/>
  <c r="U220" i="74"/>
  <c r="AF220" i="74"/>
  <c r="X220" i="74"/>
  <c r="R220" i="74"/>
  <c r="V220" i="74"/>
  <c r="AK220" i="74"/>
  <c r="AS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67D0615-FA31-4002-ACED-381DE05FC567}">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27EE6888-C43A-4CA5-A23A-091873D8D7A7}">
      <text>
        <r>
          <rPr>
            <b/>
            <sz val="9"/>
            <color indexed="81"/>
            <rFont val="Tahoma"/>
            <family val="2"/>
          </rPr>
          <t>Ofgem:</t>
        </r>
        <r>
          <rPr>
            <sz val="9"/>
            <color indexed="81"/>
            <rFont val="Tahoma"/>
            <family val="2"/>
          </rPr>
          <t xml:space="preserve">
Enter as year (eg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C158" authorId="1" shapeId="0" xr:uid="{02710AAF-09F4-455F-817C-FE7FB9BDD441}">
      <text>
        <r>
          <rPr>
            <b/>
            <sz val="9"/>
            <color indexed="81"/>
            <rFont val="Tahoma"/>
            <family val="2"/>
          </rPr>
          <t>Duncan Innes:GT/GD</t>
        </r>
      </text>
    </comment>
    <comment ref="C161" authorId="1" shapeId="0" xr:uid="{CB972240-B9D6-4B0F-9B31-59D97C1D08C3}">
      <text>
        <r>
          <rPr>
            <b/>
            <sz val="9"/>
            <color indexed="81"/>
            <rFont val="Tahoma"/>
            <family val="2"/>
          </rPr>
          <t>Duncan Innes:</t>
        </r>
        <r>
          <rPr>
            <sz val="9"/>
            <color indexed="81"/>
            <rFont val="Tahoma"/>
            <family val="2"/>
          </rPr>
          <t xml:space="preserve">
All sectors</t>
        </r>
      </text>
    </comment>
    <comment ref="C162" authorId="1" shapeId="0" xr:uid="{CFE0CA30-918A-48F1-B93C-FD63B0E9F87B}">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81205443-588A-4CE6-9515-10F9A32918B1}">
      <text>
        <r>
          <rPr>
            <b/>
            <sz val="9"/>
            <color indexed="81"/>
            <rFont val="Tahoma"/>
            <family val="2"/>
          </rPr>
          <t>Ofgem:</t>
        </r>
        <r>
          <rPr>
            <sz val="9"/>
            <color indexed="81"/>
            <rFont val="Tahoma"/>
            <family val="2"/>
          </rPr>
          <t xml:space="preserve">
Enter as year (eg 2027)
</t>
        </r>
      </text>
    </comment>
    <comment ref="C158" authorId="1" shapeId="0" xr:uid="{824C2138-C15B-460B-AF3C-D536DCD4DECD}">
      <text>
        <r>
          <rPr>
            <b/>
            <sz val="9"/>
            <color indexed="81"/>
            <rFont val="Tahoma"/>
            <family val="2"/>
          </rPr>
          <t>Duncan Innes:GT/GD</t>
        </r>
      </text>
    </comment>
    <comment ref="C161" authorId="1" shapeId="0" xr:uid="{F08C223E-5B99-4807-9920-4B54C8464499}">
      <text>
        <r>
          <rPr>
            <b/>
            <sz val="9"/>
            <color indexed="81"/>
            <rFont val="Tahoma"/>
            <family val="2"/>
          </rPr>
          <t>Duncan Innes:</t>
        </r>
        <r>
          <rPr>
            <sz val="9"/>
            <color indexed="81"/>
            <rFont val="Tahoma"/>
            <family val="2"/>
          </rPr>
          <t xml:space="preserve">
All sectors</t>
        </r>
      </text>
    </comment>
    <comment ref="C162" authorId="1" shapeId="0" xr:uid="{A00FFA34-83BA-4D64-9105-FCF131B95DEC}">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B42188F6-36A6-47E3-A399-6DF3323C4F21}">
      <text>
        <r>
          <rPr>
            <b/>
            <sz val="9"/>
            <color indexed="81"/>
            <rFont val="Tahoma"/>
            <family val="2"/>
          </rPr>
          <t>Ofgem:</t>
        </r>
        <r>
          <rPr>
            <sz val="9"/>
            <color indexed="81"/>
            <rFont val="Tahoma"/>
            <family val="2"/>
          </rPr>
          <t xml:space="preserve">
Enter as year (eg 2027)
</t>
        </r>
      </text>
    </comment>
    <comment ref="C158" authorId="1" shapeId="0" xr:uid="{BED2D0BD-D07D-4A50-8ADF-AEC86E5081B4}">
      <text>
        <r>
          <rPr>
            <b/>
            <sz val="9"/>
            <color indexed="81"/>
            <rFont val="Tahoma"/>
            <family val="2"/>
          </rPr>
          <t>Duncan Innes:GT/GD</t>
        </r>
      </text>
    </comment>
    <comment ref="C161" authorId="1" shapeId="0" xr:uid="{2ACE8C83-1FBA-4DC7-ACE6-505E21DE9C53}">
      <text>
        <r>
          <rPr>
            <b/>
            <sz val="9"/>
            <color indexed="81"/>
            <rFont val="Tahoma"/>
            <family val="2"/>
          </rPr>
          <t>Duncan Innes:</t>
        </r>
        <r>
          <rPr>
            <sz val="9"/>
            <color indexed="81"/>
            <rFont val="Tahoma"/>
            <family val="2"/>
          </rPr>
          <t xml:space="preserve">
All sectors</t>
        </r>
      </text>
    </comment>
    <comment ref="C162" authorId="1" shapeId="0" xr:uid="{2C1912FA-421B-4AFF-A902-424C6D945328}">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D6613D4-37ED-41FD-AD33-39D1C2A63F5D}">
      <text>
        <r>
          <rPr>
            <b/>
            <sz val="9"/>
            <color indexed="81"/>
            <rFont val="Tahoma"/>
            <family val="2"/>
          </rPr>
          <t>Ofgem:</t>
        </r>
        <r>
          <rPr>
            <sz val="9"/>
            <color indexed="81"/>
            <rFont val="Tahoma"/>
            <family val="2"/>
          </rPr>
          <t xml:space="preserve">
Enter as year (eg 2027)
</t>
        </r>
      </text>
    </comment>
    <comment ref="C158" authorId="1" shapeId="0" xr:uid="{8F443888-38C2-496A-A82C-DFA8AB7F5D76}">
      <text>
        <r>
          <rPr>
            <b/>
            <sz val="9"/>
            <color indexed="81"/>
            <rFont val="Tahoma"/>
            <family val="2"/>
          </rPr>
          <t>Duncan Innes:GT/GD</t>
        </r>
      </text>
    </comment>
    <comment ref="C161" authorId="1" shapeId="0" xr:uid="{1D8982DF-D286-46AA-B96F-21834E8364F4}">
      <text>
        <r>
          <rPr>
            <b/>
            <sz val="9"/>
            <color indexed="81"/>
            <rFont val="Tahoma"/>
            <family val="2"/>
          </rPr>
          <t>Duncan Innes:</t>
        </r>
        <r>
          <rPr>
            <sz val="9"/>
            <color indexed="81"/>
            <rFont val="Tahoma"/>
            <family val="2"/>
          </rPr>
          <t xml:space="preserve">
All sectors</t>
        </r>
      </text>
    </comment>
    <comment ref="C162" authorId="1" shapeId="0" xr:uid="{3B275F3D-C07D-41CE-8B15-D6BBFEEBCCA9}">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76AF05D9-9DD2-4534-9419-E1A675BA37F0}">
      <text>
        <r>
          <rPr>
            <b/>
            <sz val="9"/>
            <color indexed="81"/>
            <rFont val="Tahoma"/>
            <family val="2"/>
          </rPr>
          <t>Ofgem:</t>
        </r>
        <r>
          <rPr>
            <sz val="9"/>
            <color indexed="81"/>
            <rFont val="Tahoma"/>
            <family val="2"/>
          </rPr>
          <t xml:space="preserve">
Enter as year (eg 2027)
</t>
        </r>
      </text>
    </comment>
    <comment ref="C158" authorId="1" shapeId="0" xr:uid="{3E7C8AB1-C807-42DB-8B72-0E04E8BD05A7}">
      <text>
        <r>
          <rPr>
            <b/>
            <sz val="9"/>
            <color indexed="81"/>
            <rFont val="Tahoma"/>
            <family val="2"/>
          </rPr>
          <t>Duncan Innes:GT/GD</t>
        </r>
      </text>
    </comment>
    <comment ref="C161" authorId="1" shapeId="0" xr:uid="{AC4424DF-030C-4B36-9169-85C91FA390C6}">
      <text>
        <r>
          <rPr>
            <b/>
            <sz val="9"/>
            <color indexed="81"/>
            <rFont val="Tahoma"/>
            <family val="2"/>
          </rPr>
          <t>Duncan Innes:</t>
        </r>
        <r>
          <rPr>
            <sz val="9"/>
            <color indexed="81"/>
            <rFont val="Tahoma"/>
            <family val="2"/>
          </rPr>
          <t xml:space="preserve">
All sectors</t>
        </r>
      </text>
    </comment>
    <comment ref="C162" authorId="1" shapeId="0" xr:uid="{E02172EB-F81C-42AB-ADF4-DCE2B1A96352}">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3A0B70E-E97C-45E0-91E6-A41DA3EE3E62}">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3D84D8D0-F64B-4904-9A00-C11BE689D639}">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D92F4E7C-EC91-4D8A-A5A5-2CAD0DFCAF28}">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<sst xmlns="http://schemas.openxmlformats.org/spreadsheetml/2006/main" count="4825" uniqueCount="555">
  <si>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</si>
  <si>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</si>
  <si>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</si>
  <si>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</si>
  <si>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</si>
  <si>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</si>
  <si>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</si>
  <si>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</si>
  <si>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</si>
  <si>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</si>
  <si>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</si>
  <si>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</si>
  <si>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</si>
  <si>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</si>
  <si>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</si>
  <si>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</si>
  <si>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</si>
  <si>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</si>
  <si>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</si>
  <si>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</si>
  <si>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</si>
  <si>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</si>
  <si>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</si>
  <si>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</si>
  <si>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</si>
  <si>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</si>
  <si>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</si>
  <si>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</si>
  <si>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</si>
  <si>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</si>
  <si>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</si>
  <si>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</si>
  <si>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</si>
  <si>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</si>
  <si>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</si>
  <si>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</si>
  <si>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</si>
  <si>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</si>
  <si>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</si>
  <si>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</si>
  <si>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</si>
  <si>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</si>
  <si>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</si>
  <si>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</si>
  <si>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</si>
  <si>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</si>
  <si>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</si>
  <si>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</si>
  <si>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</si>
  <si>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</si>
  <si>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</si>
  <si>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</si>
  <si>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</si>
  <si>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</si>
  <si>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</si>
  <si>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</si>
  <si>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</si>
  <si>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</si>
  <si>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</si>
  <si>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</si>
  <si>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</si>
  <si>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</si>
  <si>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</si>
  <si>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</si>
  <si>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</si>
  <si>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</si>
  <si>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</si>
  <si>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</si>
  <si>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</si>
  <si>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</si>
  <si>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</si>
  <si>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</si>
  <si>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</si>
  <si>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</si>
  <si>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</si>
  <si>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</si>
  <si>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</si>
  <si>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</si>
  <si>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</si>
  <si>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</si>
  <si>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</si>
  <si>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</si>
  <si>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</si>
  <si>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</si>
  <si>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</si>
  <si>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</si>
  <si>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</si>
  <si>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</si>
  <si>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</si>
  <si>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</si>
  <si>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</si>
  <si>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</si>
  <si>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</si>
  <si>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</si>
  <si>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</si>
  <si>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</si>
  <si>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</si>
  <si>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</si>
  <si>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</si>
  <si>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</si>
  <si>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</si>
  <si>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</si>
  <si>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</si>
  <si>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</si>
  <si>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</si>
  <si>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</si>
  <si>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</si>
  <si>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</si>
  <si>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</si>
  <si>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</si>
  <si>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</si>
  <si>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</si>
  <si>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</si>
  <si>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</si>
  <si>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</si>
  <si>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</si>
  <si>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</si>
  <si>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</si>
  <si>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</si>
  <si>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</si>
  <si>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</si>
  <si>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</si>
  <si>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</si>
  <si>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</si>
  <si>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</si>
  <si>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</si>
  <si>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</si>
  <si>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</si>
  <si>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</si>
  <si>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</si>
  <si>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</si>
  <si>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</si>
  <si>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</si>
  <si>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</si>
  <si>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Option_3</t>
  </si>
  <si>
    <t>Option_4</t>
  </si>
  <si>
    <t>Option_5</t>
  </si>
  <si>
    <t>Option_6</t>
  </si>
  <si>
    <t>Option_7</t>
  </si>
  <si>
    <t>Option_8</t>
  </si>
  <si>
    <t>Option_9</t>
  </si>
  <si>
    <t>Option_10</t>
  </si>
  <si>
    <t>NPV relative to baseline</t>
  </si>
  <si>
    <t>NPVs (relative to baseline, £m)</t>
  </si>
  <si>
    <t xml:space="preserve">Purpose of CBA: describe the stated aim of the investment decision </t>
  </si>
  <si>
    <t>To find the optimal balance between Risk, Cost and Service levels.</t>
  </si>
  <si>
    <t>If investment is to replace an existing asset / investment expenditure type, please state the condition of the asset / investment expenditure type</t>
  </si>
  <si>
    <t>Various assets / investment options considered</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</si>
  <si>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</si>
  <si>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</si>
  <si>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</si>
  <si>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</si>
  <si>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</si>
  <si>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</si>
  <si>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</si>
  <si>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 xml:space="preserve">This option is used as the baseline against which other options are measured.  It does not include any capital investment but instead considers the cost of ongoing maintenance activities and repairs on failure which is included in the financial risk element of the NARM modelling. There are no direct benefits accrued under this option, however it does include societal impacts associated with leakage, fatality and injury. </t>
  </si>
  <si>
    <t>The baseline option shows that there will be an increase in risk of 14% above start of RIIO-GD3 levels considering all non-mandatory classes) if we were to adopt this Do Nothing/ Do Minimum option. The baseline counterfactual is continuing with the current population of non-mandatory mains and services: managing the existing non-mandatory replacement assets by only intervening following failure (i.e. “do nothing / minimum”). This is not acceptable due to the deterioration of assets over time and the significant risks these would result in. This option has therefore been rejected.</t>
  </si>
  <si>
    <t>Preferred (Diversions)</t>
  </si>
  <si>
    <t>Diversions are driven by requests from third parties to move our mains or by other external factors such as due to being built over, due to landslip or river bank erosion. They can be rechargeable to the third party or non-rechargeable dependant on our legal rights covering the current position of our pipes. However, even for rechargeable pipes we may incur a net cost, for instance if we are required to apply a discount for betterment or under the provisions of the New Roads and Street Works Act (NRSWA ).
Workload has been trending up slightly mainly driven by economic factors, and analysing the number of quotes we have been responding to we expect the average workload in RIIO-GD3 to continue at RIIO-GD2 levels at around 13km p.a.</t>
  </si>
  <si>
    <t>This option (for all non mandatory classes) has been assessed to reduce risk levels to 4% below start of RIIO-GD3 levels. Out of all of our options this presented the best balance of cost expenditure to risk management of this asset class, which is in line with our customers'expectations that we maintain a safe and resilient network whilst minimising impact on bills. For this reason, this option was selected as our Preferred option.</t>
  </si>
  <si>
    <t>N</t>
  </si>
  <si>
    <t>N/A</t>
  </si>
  <si>
    <t>Do 10% More</t>
  </si>
  <si>
    <t>These are options we have considered across other non-mandatory repex categories. We have assessed that our forecast amount of diversions (around 13km p.a. would apply under all options as it is driven by requests from third parties. Analysis for Diversions for each option would therefore follow the Preferred option analysis (Option_1). This has been amalgamated in A22.m RIIO-GD3 Investment Decision Pack - Non Mandatory Repex Aggregate CBA.</t>
  </si>
  <si>
    <t>See A22.m RIIO-GD3 Investment Decision Pack - Non Mandatory Repex Aggregate CBA</t>
  </si>
  <si>
    <t>Do 10% Less</t>
  </si>
  <si>
    <t>A22.m RIIO-GD3 Investment Decision Pack - Non Mandatory Repex Aggregate CBA</t>
  </si>
  <si>
    <t>Non-mandatory Repex Extra T3; Less &gt;2ST</t>
  </si>
  <si>
    <t>Defer Investment</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</si>
  <si>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</si>
  <si>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</si>
  <si>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</si>
  <si>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</si>
  <si>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</si>
  <si>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</si>
  <si>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</si>
  <si>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</si>
  <si>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</si>
  <si>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</si>
  <si>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</si>
  <si>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</si>
  <si>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</si>
  <si>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</si>
  <si>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</si>
  <si>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</si>
  <si>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</si>
  <si>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</si>
  <si>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</si>
  <si>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</si>
  <si>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</si>
  <si>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</si>
  <si>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</si>
  <si>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</si>
  <si>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</si>
  <si>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</si>
  <si>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</si>
  <si>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</si>
  <si>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</si>
  <si>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</si>
  <si>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</si>
  <si>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</si>
  <si>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</si>
  <si>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</si>
  <si>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</si>
  <si>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</si>
  <si>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</si>
  <si>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</si>
  <si>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</si>
  <si>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</si>
  <si>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</si>
  <si>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</si>
  <si>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</si>
  <si>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</si>
  <si>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</si>
  <si>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</si>
  <si>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</si>
  <si>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</si>
  <si>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</si>
  <si>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</si>
  <si>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</si>
  <si>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</si>
  <si>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</si>
  <si>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</si>
  <si>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</si>
  <si>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</si>
  <si>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</si>
  <si>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</si>
  <si>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</si>
  <si>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</si>
  <si>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</si>
  <si>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</si>
  <si>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</si>
  <si>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</si>
  <si>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</si>
  <si>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</si>
  <si>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</si>
  <si>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</si>
  <si>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</si>
  <si>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</si>
  <si>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</si>
  <si>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</si>
  <si>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</si>
  <si>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</si>
  <si>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</si>
  <si>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</si>
  <si>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</si>
  <si>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</si>
  <si>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</si>
  <si>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</si>
  <si>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</si>
  <si>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</si>
  <si>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</si>
  <si>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</si>
  <si>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</si>
  <si>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</si>
  <si>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</si>
  <si>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</si>
  <si>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</si>
  <si>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</si>
  <si>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</si>
  <si>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</si>
  <si>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</si>
  <si>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</si>
  <si>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</si>
  <si>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</si>
  <si>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</si>
  <si>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</si>
  <si>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</si>
  <si>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</si>
  <si>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</si>
  <si>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</si>
  <si>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</si>
  <si>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</si>
  <si>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</si>
  <si>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</si>
  <si>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</si>
  <si>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</si>
  <si>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</si>
  <si>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</si>
  <si>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</si>
  <si>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</si>
  <si>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</si>
  <si>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</si>
  <si>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</si>
  <si>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</si>
  <si>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</si>
  <si>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</si>
  <si>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</si>
  <si>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</si>
  <si>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</si>
  <si>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</si>
  <si>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</si>
  <si>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</si>
  <si>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</si>
  <si>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</si>
  <si>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</si>
  <si>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</si>
  <si>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</si>
  <si>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</si>
  <si>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</si>
  <si>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</si>
  <si>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</si>
  <si>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</si>
  <si>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</si>
  <si>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</si>
  <si>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</si>
  <si>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</si>
  <si>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</si>
  <si>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</si>
  <si>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</si>
  <si>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</si>
  <si>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</si>
  <si>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</si>
  <si>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</si>
  <si>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</si>
  <si>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 xml:space="preserve">The skilled workforce completing this work on the ground are highly sought after within our, as well as other industries, due to their transferrable skillset. Retaining this workforce until the end of the replacement program, in the light of the reducing levels of certainty around workload post 2032 is viewed as a major risk. </t>
  </si>
  <si>
    <t>Medium</t>
  </si>
  <si>
    <t>&lt;=30%</t>
  </si>
  <si>
    <t xml:space="preserve">NGN have maintained our DSP model successfully since 2013, moving away from the nation-wide Tier 1 contractors, in favor of smaller, local businesses, allowing us to have a more meaningful partnership, rather than a strict contractor/manager relationship. This model, led by a team of NGN’s operational leads, is underpinned by hundreds of skilled workers, driving excellent safety record, customer service, efficiency, and ongoing improvement. 
Through regular engagement with our partners, it became clear that to mitigate this risk, an incentive mechanism had to be developed, we have therefore implemented a Long Term Incentive Program, allowing our partners to benefit from a lump-sum payment in 2032, which is accrued through their loyalty until the end of the replacement program. </t>
  </si>
  <si>
    <t>Our Workforce and Supply Chain Resilience Strategy discusses the likely resourcing challenges we will face during RIIO-GD3 and our plans on how to address them.</t>
  </si>
  <si>
    <t xml:space="preserve">Risk to delivery of workload and outputs within RIIO-GD3. 
Although we are proposing to continue at the same run rate as RIIO-GD2 there is ongoing risk to the investment is associated with accessing the distribution mains proposed for replacement. Due to the nature of our network, we predominantly work on public highways, therefore impacting a variety of stakeholders – from regular road users to other infrastructure custodians. Access has to be carefully coordinated and the Local Authorities are at the heart of this process. </t>
  </si>
  <si>
    <t xml:space="preserve">NGN developed some excellent working relationships with the Local Authorities within our network and maintain regular engagement to ensure that these relationships remain mutually beneficial. This is evident, as NGN is the only utility company in the Northeast, Cumbria &amp; Yorkshire with no improvement notice from local highway authorities. </t>
  </si>
  <si>
    <t>So far, NGN have been able to align our replacement program with the Local Authority plans, where possible, deferring projects to future years on Local Authority request. With the mandatory replacement program coming to an end, we will be far more restricted in the way we can manage this, therefore it is imperative that the stakeholder engagement continues to grow and develop. As these stakeholders also deliver our non-mandatory program, these risks apply to all of our REPEX proposals</t>
  </si>
  <si>
    <t>Cost variability of forecast unit rates.</t>
  </si>
  <si>
    <t>Low</t>
  </si>
  <si>
    <t>&lt;=20%</t>
  </si>
  <si>
    <t>We have a robust methodology for developing Repex unit cost rates. Subject matter experts have been continually engaged on unit costs to ensure these are accurate.</t>
  </si>
  <si>
    <t>We will continue to monitor delivery against RIIO-GD3 unit costs.</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</si>
  <si>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</si>
  <si>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</si>
  <si>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</si>
  <si>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Date Undertaken:</t>
  </si>
  <si>
    <t>Scheme Reference ID</t>
  </si>
  <si>
    <t>A22.m.NGN</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</si>
  <si>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
    </r>
    <r>
      <rPr>
        <b/>
        <sz val="10"/>
        <color theme="1"/>
        <rFont val="Verdana"/>
        <family val="2"/>
      </rPr>
      <t>(This is not delivered under this option)</t>
    </r>
    <r>
      <rPr>
        <sz val="10"/>
        <color theme="1"/>
        <rFont val="Verdana"/>
        <family val="2"/>
      </rPr>
      <t xml:space="preserve">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</si>
  <si>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Expenditure Type</t>
  </si>
  <si>
    <t>Repex</t>
  </si>
  <si>
    <t>Authorised By:</t>
  </si>
  <si>
    <t>Dean Pearson</t>
  </si>
  <si>
    <r>
      <t xml:space="preserve">Preferred Option </t>
    </r>
    <r>
      <rPr>
        <i/>
        <sz val="10"/>
        <rFont val="Verdana"/>
        <family val="2"/>
      </rPr>
      <t>(Y/N)</t>
    </r>
  </si>
  <si>
    <r>
      <t>Spend Area</t>
    </r>
    <r>
      <rPr>
        <i/>
        <sz val="10"/>
        <color theme="1"/>
        <rFont val="Verdana"/>
        <family val="2"/>
      </rPr>
      <t xml:space="preserve">
(Please include relevant RRP/BPDT Table Reference)</t>
    </r>
  </si>
  <si>
    <t>CV6.06, CV6.08</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</si>
  <si>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</si>
  <si>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</si>
  <si>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</si>
  <si>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</si>
  <si>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</si>
  <si>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</si>
  <si>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</si>
  <si>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</si>
  <si>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</si>
  <si>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</si>
  <si>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</si>
  <si>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NGN’s pipe distribution network &lt; 7 bar consists of over 36,000km of mains and over 2.5 million services providing gas to domestic, commercial and industrial consumers. Of the total distribution mains in the network, approximately 33,000km are non-mandatory (with the remaining population being mandatory).
This Engineering Justification Paper (EJP) and accompanying CBA sets out the interventions that we plan to undertake on Non-Mandatory REPEX investments planned for completion during RIIO-GD3. The investments outlined in the paper are aimed at addressing issues with the distribution pipelines and associated services that fall outside of IMRRP (Iron Mains Risk Reduction Programme) mandated by the Health and Safety Executive (HSE) and described in the A22.l Mandatory REPEX Engineering Justification Paper.
Interventions in this area are asset health driven, with a key focus on customer safety and minimising leaks and the risks associated with them. It is imperative that mains and services remain in good condition in order to ensure gas continues to flow through our network in a safe and reliable manner.
Our decision-making process for these investments involves a balance of the costs, future benefits, and the potential negative consequences of not proceeding with the non-mandatory mains replacement programme. The targeted investment areas include iron mains in the Tier 2B (T2B) and Tier 3 (T3) categories, those over 30m away from the nearest property (&gt;30m Iron), greater than 2-inch steel (&gt;2ST) and PE mains as well as mains diversions along with the associated services within each category. The drivers behind the investment proposals range from customer demand and compliance (diversions) to asset health, environmental and safety considerations (T2B/T3/&gt;2ST). Each investment area has been carefully selected based on a systematic asset management decision-making process, incorporating risk analysis, value assessment, and trade-offs between different intervention and management options; as well as considering deliverability. This CBA focuses on Tier 2b. A22.m RIIO-GD3 Investment Decision Pack - Non Mandatory Repex EJP.</t>
  </si>
  <si>
    <t>Expenditure Profile - Summary</t>
  </si>
  <si>
    <t>Post RIIO3</t>
  </si>
  <si>
    <t>(£m)</t>
  </si>
  <si>
    <t>Capitalised costs</t>
  </si>
  <si>
    <t>Non-capitalised costs</t>
  </si>
  <si>
    <t>Asset Class</t>
  </si>
  <si>
    <t>Unit</t>
  </si>
  <si>
    <t>Output</t>
  </si>
  <si>
    <t>Diversions</t>
  </si>
  <si>
    <t>In km - see A22.m RIIO-GD3 Investment Decision Pack - Non Mandatory Repex EJP.</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</si>
  <si>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</si>
  <si>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</si>
  <si>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</si>
  <si>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</si>
  <si>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</si>
  <si>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</si>
  <si>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</si>
  <si>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</si>
  <si>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</si>
  <si>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</si>
  <si>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</si>
  <si>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</si>
  <si>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</si>
  <si>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</si>
  <si>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</si>
  <si>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</si>
  <si>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</si>
  <si>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</si>
  <si>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</si>
  <si>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</si>
  <si>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</si>
  <si>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</si>
  <si>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</si>
  <si>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</si>
  <si>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</si>
  <si>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</si>
  <si>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</si>
  <si>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</si>
  <si>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</si>
  <si>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</si>
  <si>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</si>
  <si>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</si>
  <si>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</si>
  <si>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</si>
  <si>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</si>
  <si>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</si>
  <si>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</si>
  <si>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</si>
  <si>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</si>
  <si>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</si>
  <si>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</si>
  <si>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</si>
  <si>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</si>
  <si>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</si>
  <si>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</si>
  <si>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</si>
  <si>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</si>
  <si>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</si>
  <si>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</si>
  <si>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</si>
  <si>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</si>
  <si>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</si>
  <si>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</si>
  <si>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</si>
  <si>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</si>
  <si>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</si>
  <si>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</si>
  <si>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</si>
  <si>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</si>
  <si>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</si>
  <si>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</si>
  <si>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</si>
  <si>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</si>
  <si>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</si>
  <si>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</si>
  <si>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</si>
  <si>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</si>
  <si>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</si>
  <si>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</si>
  <si>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</si>
  <si>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</si>
  <si>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</si>
  <si>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</si>
  <si>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</si>
  <si>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</si>
  <si>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</si>
  <si>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</si>
  <si>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</si>
  <si>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</si>
  <si>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</si>
  <si>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</si>
  <si>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</si>
  <si>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</si>
  <si>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</si>
  <si>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</si>
  <si>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</si>
  <si>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</si>
  <si>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</si>
  <si>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</si>
  <si>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</si>
  <si>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</si>
  <si>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</si>
  <si>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</si>
  <si>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</si>
  <si>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</si>
  <si>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</si>
  <si>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</si>
  <si>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</si>
  <si>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</si>
  <si>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</si>
  <si>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</si>
  <si>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</si>
  <si>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</si>
  <si>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</si>
  <si>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</si>
  <si>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</si>
  <si>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</si>
  <si>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</si>
  <si>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</si>
  <si>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</si>
  <si>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</si>
  <si>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</si>
  <si>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</si>
  <si>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Capex</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</si>
  <si>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</si>
  <si>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</si>
  <si>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</si>
  <si>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</si>
  <si>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</si>
  <si>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</si>
  <si>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</si>
  <si>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</si>
  <si>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</si>
  <si>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</si>
  <si>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</si>
  <si>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</si>
  <si>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</si>
  <si>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Memo line has been completed at the top level - see A22.m RIIO-GD3 Investment Decision Pack - Non Mandatory Repex Aggregate CBA</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</si>
  <si>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</si>
  <si>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</si>
  <si>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NGN VF Financial Risk, NGN VF Customer Risk, NGN VF Compliance Risk populated from our decision support tool outputs as per NGN's Value Framework and consistent with NARM.</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</si>
  <si>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</si>
  <si>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</si>
  <si>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Not modelled in beyond RIIO-GD4 as proposals cover RIIO-GD3 only.</t>
  </si>
  <si>
    <t>As per NARM modelling assumptions from our Decision Support Tool - see Ofgem CBA Template Assumptions in section 8 of EJP.</t>
  </si>
  <si>
    <t>Modelled as per NARM metholdogy from our decision support tool.</t>
  </si>
  <si>
    <t>Cost cross-referencing</t>
  </si>
  <si>
    <t>If there is any explanation required on how the cost data set out in the EJP totals to the lines in the CBA, please provide it here.</t>
  </si>
  <si>
    <t>Costs in CBA reflected in sections 8 and 9 of EJP.</t>
  </si>
  <si>
    <t>Preferred</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</si>
  <si>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</si>
  <si>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</si>
  <si>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</si>
  <si>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</si>
  <si>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</si>
  <si>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</si>
  <si>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</si>
  <si>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</si>
  <si>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</si>
  <si>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</si>
  <si>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</si>
  <si>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</si>
  <si>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</si>
  <si>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</si>
  <si>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</si>
  <si>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</si>
  <si>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</si>
  <si>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</si>
  <si>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</si>
  <si>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</si>
  <si>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</si>
  <si>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</si>
  <si>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</si>
  <si>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</si>
  <si>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</si>
  <si>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</si>
  <si>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</si>
  <si>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</si>
  <si>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</si>
  <si>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</si>
  <si>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</si>
  <si>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</si>
  <si>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</si>
  <si>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</si>
  <si>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</si>
  <si>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</si>
  <si>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</si>
  <si>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</si>
  <si>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</si>
  <si>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</si>
  <si>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</si>
  <si>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</si>
  <si>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</si>
  <si>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NGN Customer Risk</t>
  </si>
  <si>
    <t>Pass Through Costs</t>
  </si>
  <si>
    <t>Comparison to baseline</t>
  </si>
  <si>
    <t xml:space="preserve">Capex </t>
  </si>
  <si>
    <t>RIIO-GD3</t>
  </si>
  <si>
    <t>Mains</t>
  </si>
  <si>
    <t>Cost</t>
  </si>
  <si>
    <t>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</si>
</sst>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s>
  <fonts count="54">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9"/>
      <color indexed="81"/>
      <name val="Tahoma"/>
      <family val="2"/>
    </font>
    <font>
      <b/>
      <sz val="9"/>
      <color indexed="81"/>
      <name val="Tahom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b/>
      <sz val="12"/>
      <color theme="1"/>
      <name val="Calibri"/>
      <family val="2"/>
      <scheme val="minor"/>
    </font>
  </fonts>
  <fills count="25">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theme="6"/>
        <bgColor indexed="64"/>
      </patternFill>
    </fill>
    <fill>
      <patternFill patternType="solid">
        <fgColor theme="9"/>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s>
  <cellStyleXfs count="41">
    <xf numFmtId="0" fontId="0"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0" fontId="8" fillId="0" borderId="0"/>
    <xf numFmtId="0" fontId="10" fillId="0" borderId="0" applyFont="0" applyFill="0" applyBorder="0" applyAlignment="0" applyProtection="0"/>
    <xf numFmtId="9" fontId="18" fillId="0" borderId="0" applyFont="0" applyFill="0" applyBorder="0" applyAlignment="0" applyProtection="0"/>
    <xf numFmtId="0" fontId="18" fillId="0" borderId="0"/>
    <xf numFmtId="170" fontId="10" fillId="0" borderId="0"/>
    <xf numFmtId="0" fontId="10" fillId="0" borderId="0"/>
    <xf numFmtId="0" fontId="8" fillId="0" borderId="0" applyFont="0" applyFill="0" applyBorder="0" applyAlignment="0" applyProtection="0"/>
    <xf numFmtId="0" fontId="18" fillId="0" borderId="0"/>
    <xf numFmtId="0" fontId="33" fillId="0" borderId="0"/>
    <xf numFmtId="0" fontId="18" fillId="0" borderId="0"/>
    <xf numFmtId="0" fontId="10"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7" fillId="14" borderId="39" applyNumberFormat="0" applyAlignment="0" applyProtection="0"/>
    <xf numFmtId="0" fontId="2" fillId="0" borderId="0"/>
    <xf numFmtId="165" fontId="2" fillId="0" borderId="0" applyFont="0" applyFill="0" applyBorder="0" applyAlignment="0" applyProtection="0"/>
    <xf numFmtId="176" fontId="38" fillId="13" borderId="0"/>
    <xf numFmtId="9" fontId="18" fillId="0" borderId="0" applyFont="0" applyFill="0" applyBorder="0" applyAlignment="0" applyProtection="0"/>
    <xf numFmtId="0" fontId="18" fillId="0" borderId="0"/>
    <xf numFmtId="0" fontId="47" fillId="0" borderId="0"/>
    <xf numFmtId="0" fontId="48" fillId="0" borderId="0" applyNumberFormat="0" applyFill="0" applyBorder="0" applyAlignment="0" applyProtection="0">
      <alignment vertical="top"/>
      <protection locked="0"/>
    </xf>
    <xf numFmtId="9" fontId="47" fillId="0" borderId="0" applyFont="0" applyFill="0" applyBorder="0" applyAlignment="0" applyProtection="0"/>
    <xf numFmtId="0" fontId="1" fillId="0" borderId="0"/>
    <xf numFmtId="0" fontId="8" fillId="0" borderId="0"/>
    <xf numFmtId="0" fontId="1" fillId="0" borderId="0"/>
    <xf numFmtId="0" fontId="1" fillId="0" borderId="0"/>
    <xf numFmtId="0" fontId="1" fillId="0" borderId="0"/>
    <xf numFmtId="0" fontId="1" fillId="0" borderId="0"/>
    <xf numFmtId="4" fontId="49" fillId="20" borderId="0" applyBorder="0">
      <alignment horizontal="center" vertical="center" wrapText="1"/>
    </xf>
    <xf numFmtId="0" fontId="47" fillId="0" borderId="0"/>
    <xf numFmtId="0" fontId="18" fillId="0" borderId="0"/>
    <xf numFmtId="0" fontId="18" fillId="0" borderId="0"/>
  </cellStyleXfs>
  <cellXfs count="474">
    <xf numFmtId="0" fontId="0" fillId="0" borderId="0" xfId="0"/>
    <xf numFmtId="0" fontId="0" fillId="0" borderId="0" xfId="0" applyAlignment="1">
      <alignment horizontal="center"/>
    </xf>
    <xf numFmtId="0" fontId="0" fillId="0" borderId="0" xfId="0" applyAlignment="1">
      <alignment vertical="center"/>
    </xf>
    <xf numFmtId="0" fontId="12" fillId="0" borderId="9" xfId="0" applyFont="1" applyBorder="1"/>
    <xf numFmtId="0" fontId="12" fillId="0" borderId="0" xfId="0" applyFont="1"/>
    <xf numFmtId="0" fontId="12"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3" fillId="0" borderId="0" xfId="0" applyFont="1"/>
    <xf numFmtId="0" fontId="0" fillId="3" borderId="1" xfId="0" applyFill="1" applyBorder="1" applyAlignment="1">
      <alignment horizontal="center" vertical="center"/>
    </xf>
    <xf numFmtId="0" fontId="16" fillId="0" borderId="0" xfId="0" applyFont="1"/>
    <xf numFmtId="0" fontId="15"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1" fillId="0" borderId="0" xfId="0" applyFont="1" applyAlignment="1">
      <alignment vertical="center" wrapText="1"/>
    </xf>
    <xf numFmtId="0" fontId="15" fillId="0" borderId="1" xfId="0" applyFont="1" applyBorder="1" applyAlignment="1">
      <alignment horizontal="center" vertical="center"/>
    </xf>
    <xf numFmtId="169" fontId="12"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5" fillId="0" borderId="0" xfId="0" applyNumberFormat="1" applyFont="1"/>
    <xf numFmtId="169" fontId="12" fillId="4" borderId="1" xfId="0" applyNumberFormat="1" applyFont="1" applyFill="1" applyBorder="1" applyAlignment="1">
      <alignment horizontal="center" vertical="center"/>
    </xf>
    <xf numFmtId="166" fontId="12" fillId="4" borderId="1" xfId="0" applyNumberFormat="1" applyFont="1" applyFill="1" applyBorder="1" applyAlignment="1">
      <alignment horizontal="center" vertical="center"/>
    </xf>
    <xf numFmtId="169" fontId="12" fillId="4" borderId="6" xfId="0" applyNumberFormat="1" applyFont="1" applyFill="1" applyBorder="1" applyAlignment="1">
      <alignment horizontal="center" vertical="center"/>
    </xf>
    <xf numFmtId="0" fontId="19" fillId="0" borderId="0" xfId="0" applyFont="1"/>
    <xf numFmtId="0" fontId="0" fillId="0" borderId="21" xfId="0" applyBorder="1"/>
    <xf numFmtId="0" fontId="12" fillId="0" borderId="1" xfId="0" applyFont="1" applyBorder="1" applyAlignment="1">
      <alignment horizontal="center" wrapText="1"/>
    </xf>
    <xf numFmtId="0" fontId="25" fillId="0" borderId="0" xfId="0" applyFont="1" applyAlignment="1">
      <alignment horizontal="center"/>
    </xf>
    <xf numFmtId="0" fontId="0" fillId="0" borderId="0" xfId="0" applyAlignment="1">
      <alignment horizontal="left"/>
    </xf>
    <xf numFmtId="0" fontId="0" fillId="0" borderId="6" xfId="0" applyBorder="1"/>
    <xf numFmtId="0" fontId="15" fillId="0" borderId="6" xfId="0" applyFont="1" applyBorder="1" applyAlignment="1">
      <alignment horizontal="center" vertical="center"/>
    </xf>
    <xf numFmtId="0" fontId="15" fillId="0" borderId="14" xfId="0" applyFont="1" applyBorder="1" applyAlignment="1">
      <alignment horizontal="center" vertical="center" wrapText="1"/>
    </xf>
    <xf numFmtId="0" fontId="12" fillId="0" borderId="1" xfId="0" applyFont="1" applyBorder="1" applyAlignment="1">
      <alignment horizontal="center" vertical="center" wrapText="1"/>
    </xf>
    <xf numFmtId="9" fontId="12" fillId="4" borderId="14" xfId="9" applyFont="1" applyFill="1" applyBorder="1" applyAlignment="1" applyProtection="1">
      <alignment horizontal="center" vertical="center"/>
    </xf>
    <xf numFmtId="0" fontId="12" fillId="0" borderId="6" xfId="0" applyFont="1" applyBorder="1" applyAlignment="1">
      <alignment horizontal="center" vertical="center" wrapText="1"/>
    </xf>
    <xf numFmtId="0" fontId="12"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2" fillId="4" borderId="1" xfId="0" quotePrefix="1" applyFont="1" applyFill="1" applyBorder="1" applyAlignment="1">
      <alignment horizontal="center" vertical="center"/>
    </xf>
    <xf numFmtId="0" fontId="4" fillId="0" borderId="0" xfId="0" applyFont="1" applyAlignment="1">
      <alignment horizontal="center" vertical="center" wrapText="1"/>
    </xf>
    <xf numFmtId="171" fontId="13"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2"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2" fillId="0" borderId="0" xfId="1" applyFont="1"/>
    <xf numFmtId="0" fontId="0" fillId="0" borderId="0" xfId="1" applyFont="1"/>
    <xf numFmtId="0" fontId="0" fillId="0" borderId="0" xfId="1" applyFont="1" applyAlignment="1">
      <alignment horizontal="left" vertical="top" wrapText="1"/>
    </xf>
    <xf numFmtId="0" fontId="5" fillId="0" borderId="1" xfId="1" applyFont="1" applyBorder="1" applyAlignment="1">
      <alignment horizontal="center" vertical="center" wrapText="1"/>
    </xf>
    <xf numFmtId="0" fontId="5" fillId="0" borderId="3" xfId="1" applyFont="1" applyBorder="1" applyAlignment="1">
      <alignment horizontal="center" vertical="center" wrapText="1"/>
    </xf>
    <xf numFmtId="0" fontId="13" fillId="5" borderId="1" xfId="5" applyFont="1" applyFill="1" applyBorder="1" applyAlignment="1">
      <alignment horizontal="center" vertical="center"/>
    </xf>
    <xf numFmtId="0" fontId="13" fillId="5" borderId="5" xfId="5" applyFont="1" applyFill="1" applyBorder="1" applyAlignment="1">
      <alignment horizontal="center" vertical="center"/>
    </xf>
    <xf numFmtId="168" fontId="13" fillId="5" borderId="1" xfId="5" applyNumberFormat="1" applyFont="1" applyFill="1" applyBorder="1" applyAlignment="1">
      <alignment vertical="center"/>
    </xf>
    <xf numFmtId="0" fontId="27" fillId="0" borderId="0" xfId="0" applyFont="1"/>
    <xf numFmtId="167" fontId="12" fillId="0" borderId="1" xfId="0" applyNumberFormat="1" applyFont="1" applyBorder="1" applyAlignment="1">
      <alignment horizontal="center" vertical="center" wrapText="1"/>
    </xf>
    <xf numFmtId="0" fontId="12" fillId="0" borderId="1" xfId="0" applyFont="1" applyBorder="1" applyAlignment="1">
      <alignment horizontal="center"/>
    </xf>
    <xf numFmtId="9" fontId="12" fillId="5" borderId="1" xfId="9" applyFont="1" applyFill="1" applyBorder="1" applyAlignment="1" applyProtection="1">
      <alignment horizontal="center" vertical="center"/>
      <protection locked="0"/>
    </xf>
    <xf numFmtId="0" fontId="12" fillId="0" borderId="26" xfId="0" applyFont="1" applyBorder="1"/>
    <xf numFmtId="0" fontId="0" fillId="0" borderId="26" xfId="0" applyBorder="1"/>
    <xf numFmtId="1" fontId="12" fillId="4" borderId="1" xfId="0" applyNumberFormat="1" applyFont="1" applyFill="1" applyBorder="1" applyAlignment="1">
      <alignment horizontal="center" vertical="center"/>
    </xf>
    <xf numFmtId="172" fontId="12"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6" fillId="6" borderId="0" xfId="0" applyFont="1" applyFill="1"/>
    <xf numFmtId="0" fontId="0" fillId="6" borderId="33" xfId="0" applyFill="1" applyBorder="1"/>
    <xf numFmtId="0" fontId="0" fillId="6" borderId="0" xfId="0" applyFill="1" applyAlignment="1">
      <alignment wrapText="1"/>
    </xf>
    <xf numFmtId="0" fontId="4" fillId="6" borderId="0" xfId="0" applyFont="1" applyFill="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0" xfId="0" applyFont="1" applyFill="1" applyAlignment="1">
      <alignment horizontal="center" vertical="center"/>
    </xf>
    <xf numFmtId="0" fontId="4" fillId="6" borderId="0" xfId="0" applyFont="1" applyFill="1" applyAlignment="1">
      <alignment horizontal="center" vertical="center" wrapText="1"/>
    </xf>
    <xf numFmtId="0" fontId="32" fillId="6" borderId="0" xfId="0" applyFont="1" applyFill="1"/>
    <xf numFmtId="0" fontId="4" fillId="6" borderId="0" xfId="0" applyFont="1" applyFill="1" applyAlignment="1">
      <alignment wrapText="1"/>
    </xf>
    <xf numFmtId="0" fontId="5"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4" fillId="6" borderId="9" xfId="0" applyFont="1" applyFill="1" applyBorder="1" applyAlignment="1">
      <alignment wrapText="1"/>
    </xf>
    <xf numFmtId="0" fontId="0" fillId="6" borderId="35" xfId="0" applyFill="1" applyBorder="1"/>
    <xf numFmtId="9" fontId="12" fillId="6" borderId="0" xfId="9" applyFont="1" applyFill="1" applyBorder="1" applyAlignment="1" applyProtection="1">
      <alignment horizontal="center" vertical="center"/>
    </xf>
    <xf numFmtId="166" fontId="12"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2" fillId="5" borderId="14" xfId="0" applyNumberFormat="1" applyFont="1" applyFill="1" applyBorder="1" applyAlignment="1" applyProtection="1">
      <alignment horizontal="left" vertical="center"/>
      <protection locked="0"/>
    </xf>
    <xf numFmtId="175" fontId="12" fillId="4" borderId="1" xfId="0" quotePrefix="1" applyNumberFormat="1" applyFont="1" applyFill="1" applyBorder="1" applyAlignment="1">
      <alignment horizontal="left" vertical="top"/>
    </xf>
    <xf numFmtId="49" fontId="12" fillId="5" borderId="1" xfId="0" applyNumberFormat="1" applyFont="1" applyFill="1" applyBorder="1" applyAlignment="1" applyProtection="1">
      <alignment horizontal="left" vertical="center"/>
      <protection locked="0"/>
    </xf>
    <xf numFmtId="49" fontId="12" fillId="5" borderId="6" xfId="0" applyNumberFormat="1" applyFont="1" applyFill="1" applyBorder="1" applyAlignment="1" applyProtection="1">
      <alignment horizontal="left" vertical="center"/>
      <protection locked="0"/>
    </xf>
    <xf numFmtId="49" fontId="35" fillId="5" borderId="1" xfId="0" applyNumberFormat="1" applyFont="1" applyFill="1" applyBorder="1" applyAlignment="1" applyProtection="1">
      <alignment horizontal="left" vertical="center"/>
      <protection locked="0"/>
    </xf>
    <xf numFmtId="14" fontId="35"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6" fillId="9" borderId="1" xfId="0" applyFont="1" applyFill="1" applyBorder="1" applyAlignment="1">
      <alignment horizontal="center" vertical="center"/>
    </xf>
    <xf numFmtId="0" fontId="36" fillId="10" borderId="1" xfId="0" applyFont="1" applyFill="1" applyBorder="1" applyAlignment="1">
      <alignment horizontal="center" vertical="center"/>
    </xf>
    <xf numFmtId="0" fontId="36" fillId="10" borderId="1" xfId="0" applyFont="1" applyFill="1" applyBorder="1" applyAlignment="1">
      <alignment horizontal="center" vertical="center" wrapText="1"/>
    </xf>
    <xf numFmtId="0" fontId="36" fillId="11" borderId="1" xfId="0" applyFont="1" applyFill="1" applyBorder="1" applyAlignment="1">
      <alignment horizontal="center" vertical="center"/>
    </xf>
    <xf numFmtId="0" fontId="36" fillId="12" borderId="1" xfId="0" applyFont="1" applyFill="1" applyBorder="1" applyAlignment="1">
      <alignment horizontal="center" vertical="center"/>
    </xf>
    <xf numFmtId="0" fontId="26"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8"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4"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8"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8"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8" fillId="6" borderId="1" xfId="15" applyNumberFormat="1" applyFont="1" applyFill="1" applyBorder="1" applyAlignment="1">
      <alignment horizontal="center" vertical="top"/>
    </xf>
    <xf numFmtId="0" fontId="12" fillId="0" borderId="0" xfId="14" applyFont="1" applyAlignment="1">
      <alignment horizontal="center" vertical="center"/>
    </xf>
    <xf numFmtId="10" fontId="13" fillId="0" borderId="1" xfId="23" applyNumberFormat="1" applyFont="1" applyBorder="1" applyAlignment="1">
      <alignment horizontal="center" vertical="center"/>
    </xf>
    <xf numFmtId="0" fontId="13" fillId="0" borderId="1" xfId="23" applyFont="1" applyBorder="1" applyAlignment="1">
      <alignment horizontal="center" vertical="center"/>
    </xf>
    <xf numFmtId="2" fontId="13" fillId="0" borderId="1" xfId="24" applyNumberFormat="1" applyFont="1" applyFill="1" applyBorder="1" applyAlignment="1" applyProtection="1">
      <alignment horizontal="center" vertical="center"/>
    </xf>
    <xf numFmtId="0" fontId="13" fillId="0" borderId="0" xfId="14" applyFont="1"/>
    <xf numFmtId="0" fontId="13" fillId="0" borderId="0" xfId="27" applyFont="1"/>
    <xf numFmtId="0" fontId="13" fillId="0" borderId="1" xfId="14" applyFont="1" applyBorder="1"/>
    <xf numFmtId="173" fontId="13"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2"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2" fillId="4" borderId="1" xfId="9" applyFont="1" applyFill="1" applyBorder="1" applyAlignment="1" applyProtection="1">
      <alignment horizontal="center" vertical="center"/>
    </xf>
    <xf numFmtId="0" fontId="0" fillId="0" borderId="1" xfId="0" applyBorder="1" applyAlignment="1">
      <alignment horizontal="center"/>
    </xf>
    <xf numFmtId="172" fontId="13" fillId="0" borderId="1" xfId="24" applyNumberFormat="1" applyFont="1" applyFill="1" applyBorder="1" applyAlignment="1" applyProtection="1">
      <alignment horizontal="center" vertical="center"/>
    </xf>
    <xf numFmtId="1" fontId="13"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2" fillId="0" borderId="0" xfId="0" applyNumberFormat="1" applyFont="1"/>
    <xf numFmtId="14" fontId="0" fillId="0" borderId="0" xfId="0" applyNumberFormat="1"/>
    <xf numFmtId="2" fontId="12" fillId="0" borderId="0" xfId="0" applyNumberFormat="1" applyFont="1" applyAlignment="1">
      <alignment horizontal="center" vertical="center"/>
    </xf>
    <xf numFmtId="14" fontId="12"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2" fillId="0" borderId="17" xfId="0" applyNumberFormat="1" applyFont="1" applyBorder="1"/>
    <xf numFmtId="14" fontId="0" fillId="0" borderId="17" xfId="0" applyNumberFormat="1" applyBorder="1"/>
    <xf numFmtId="14" fontId="12" fillId="0" borderId="44" xfId="0" applyNumberFormat="1" applyFont="1" applyBorder="1"/>
    <xf numFmtId="14" fontId="0" fillId="0" borderId="44" xfId="0" applyNumberFormat="1" applyBorder="1"/>
    <xf numFmtId="9" fontId="13" fillId="0" borderId="1" xfId="14" applyNumberFormat="1" applyFont="1" applyBorder="1"/>
    <xf numFmtId="0" fontId="12" fillId="0" borderId="0" xfId="0" applyFont="1" applyAlignment="1">
      <alignment vertical="center"/>
    </xf>
    <xf numFmtId="0" fontId="39" fillId="0" borderId="31" xfId="0" applyFont="1" applyBorder="1"/>
    <xf numFmtId="0" fontId="13" fillId="0" borderId="22" xfId="0" applyFont="1" applyBorder="1"/>
    <xf numFmtId="0" fontId="0" fillId="0" borderId="0" xfId="0" applyAlignment="1">
      <alignment horizontal="left" vertical="center"/>
    </xf>
    <xf numFmtId="0" fontId="13" fillId="0" borderId="34" xfId="0" applyFont="1" applyBorder="1"/>
    <xf numFmtId="166" fontId="0" fillId="0" borderId="0" xfId="0" applyNumberFormat="1" applyAlignment="1">
      <alignment horizontal="left" vertical="center" wrapText="1"/>
    </xf>
    <xf numFmtId="166"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12" fillId="0" borderId="0" xfId="0" applyFont="1" applyAlignment="1">
      <alignment horizontal="center"/>
    </xf>
    <xf numFmtId="9" fontId="12"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6"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8" fillId="0" borderId="0" xfId="14" applyAlignment="1">
      <alignment horizontal="center" vertical="center"/>
    </xf>
    <xf numFmtId="0" fontId="18" fillId="0" borderId="0" xfId="14"/>
    <xf numFmtId="0" fontId="18" fillId="0" borderId="0" xfId="0" applyFont="1"/>
    <xf numFmtId="0" fontId="18" fillId="0" borderId="1" xfId="14" applyBorder="1" applyAlignment="1">
      <alignment horizontal="center" vertical="center"/>
    </xf>
    <xf numFmtId="0" fontId="40" fillId="0" borderId="1" xfId="6" applyFont="1" applyFill="1" applyBorder="1" applyAlignment="1" applyProtection="1">
      <alignment horizontal="left" vertical="center"/>
    </xf>
    <xf numFmtId="0" fontId="18" fillId="0" borderId="0" xfId="14" applyAlignment="1">
      <alignment vertical="center"/>
    </xf>
    <xf numFmtId="0" fontId="4" fillId="0" borderId="1" xfId="14" applyFont="1" applyBorder="1" applyAlignment="1">
      <alignment horizontal="left" vertical="center"/>
    </xf>
    <xf numFmtId="0" fontId="40" fillId="0" borderId="1" xfId="6" applyFont="1" applyBorder="1" applyAlignment="1" applyProtection="1">
      <alignment horizontal="left" vertical="center" wrapText="1"/>
    </xf>
    <xf numFmtId="0" fontId="40" fillId="0" borderId="1" xfId="6" applyFont="1" applyFill="1" applyBorder="1" applyAlignment="1" applyProtection="1">
      <alignment horizontal="left" vertical="center" wrapText="1"/>
    </xf>
    <xf numFmtId="1" fontId="18" fillId="0" borderId="1" xfId="14" applyNumberFormat="1" applyBorder="1" applyAlignment="1">
      <alignment horizontal="center" vertical="center"/>
    </xf>
    <xf numFmtId="176" fontId="18" fillId="13" borderId="0" xfId="25" applyFont="1" applyAlignment="1">
      <alignment horizontal="right" vertical="center"/>
    </xf>
    <xf numFmtId="176" fontId="18" fillId="13" borderId="0" xfId="25" applyFont="1" applyAlignment="1">
      <alignment vertical="center"/>
    </xf>
    <xf numFmtId="176" fontId="18" fillId="17" borderId="1" xfId="23" applyNumberFormat="1" applyFont="1" applyFill="1" applyBorder="1" applyAlignment="1">
      <alignment vertical="center" wrapText="1"/>
    </xf>
    <xf numFmtId="177" fontId="18" fillId="17" borderId="1" xfId="23" applyNumberFormat="1" applyFont="1" applyFill="1" applyBorder="1" applyAlignment="1">
      <alignment vertical="center" wrapText="1"/>
    </xf>
    <xf numFmtId="0" fontId="18" fillId="0" borderId="1" xfId="23" applyFont="1" applyBorder="1" applyAlignment="1">
      <alignment wrapText="1"/>
    </xf>
    <xf numFmtId="178" fontId="41" fillId="0" borderId="1" xfId="23" applyNumberFormat="1" applyFont="1" applyBorder="1" applyAlignment="1">
      <alignment vertical="center"/>
    </xf>
    <xf numFmtId="0" fontId="13" fillId="7" borderId="1" xfId="23" applyFont="1" applyFill="1" applyBorder="1" applyAlignment="1">
      <alignment horizontal="center" vertical="center"/>
    </xf>
    <xf numFmtId="49" fontId="18" fillId="0" borderId="1" xfId="14" applyNumberFormat="1" applyBorder="1" applyAlignment="1">
      <alignment vertical="center"/>
    </xf>
    <xf numFmtId="173" fontId="13" fillId="0" borderId="1" xfId="5" applyNumberFormat="1" applyFont="1" applyBorder="1" applyAlignment="1">
      <alignment horizontal="center" vertical="center"/>
    </xf>
    <xf numFmtId="1" fontId="18" fillId="0" borderId="0" xfId="14" applyNumberFormat="1"/>
    <xf numFmtId="49" fontId="18" fillId="0" borderId="37" xfId="14" applyNumberFormat="1" applyBorder="1" applyAlignment="1">
      <alignment vertical="center"/>
    </xf>
    <xf numFmtId="1" fontId="13" fillId="0" borderId="37" xfId="5" applyNumberFormat="1" applyFont="1" applyBorder="1" applyAlignment="1">
      <alignment horizontal="center" vertical="center"/>
    </xf>
    <xf numFmtId="1" fontId="13" fillId="0" borderId="18" xfId="5" applyNumberFormat="1" applyFont="1" applyBorder="1" applyAlignment="1">
      <alignment horizontal="center" vertical="center"/>
    </xf>
    <xf numFmtId="0" fontId="18" fillId="0" borderId="1" xfId="14" applyBorder="1"/>
    <xf numFmtId="0" fontId="18" fillId="0" borderId="0" xfId="14" applyAlignment="1">
      <alignment horizontal="left"/>
    </xf>
    <xf numFmtId="0" fontId="36" fillId="15" borderId="0" xfId="14" applyFont="1" applyFill="1"/>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12" fillId="0" borderId="0" xfId="14" applyFont="1" applyAlignment="1">
      <alignment vertical="center"/>
    </xf>
    <xf numFmtId="0" fontId="12" fillId="0" borderId="0" xfId="23" applyFont="1" applyAlignment="1">
      <alignment horizontal="center" vertical="center"/>
    </xf>
    <xf numFmtId="0" fontId="12" fillId="0" borderId="1" xfId="23" applyFont="1" applyBorder="1" applyAlignment="1">
      <alignment horizontal="center" vertical="center"/>
    </xf>
    <xf numFmtId="0" fontId="12" fillId="0" borderId="1" xfId="14" applyFont="1" applyBorder="1" applyAlignment="1">
      <alignment horizontal="center" vertical="center"/>
    </xf>
    <xf numFmtId="0" fontId="12" fillId="0" borderId="1" xfId="14" applyFont="1" applyBorder="1" applyAlignment="1">
      <alignment horizontal="center" vertical="center" wrapText="1"/>
    </xf>
    <xf numFmtId="0" fontId="12" fillId="0" borderId="4" xfId="23" applyFont="1" applyBorder="1" applyAlignment="1">
      <alignment horizontal="center" vertical="center"/>
    </xf>
    <xf numFmtId="0" fontId="12" fillId="0" borderId="5" xfId="23" applyFont="1" applyBorder="1" applyAlignment="1">
      <alignment horizontal="center" vertical="center"/>
    </xf>
    <xf numFmtId="0" fontId="12" fillId="0" borderId="3" xfId="23" applyFont="1" applyBorder="1" applyAlignment="1">
      <alignment horizontal="center" vertical="center"/>
    </xf>
    <xf numFmtId="0" fontId="18" fillId="0" borderId="1" xfId="23" applyFont="1" applyBorder="1" applyAlignment="1">
      <alignment horizontal="center" vertical="center"/>
    </xf>
    <xf numFmtId="0" fontId="18" fillId="0" borderId="1" xfId="23" applyFont="1" applyBorder="1" applyAlignment="1">
      <alignment vertical="center" wrapText="1"/>
    </xf>
    <xf numFmtId="0" fontId="18" fillId="0" borderId="0" xfId="23" applyFont="1" applyAlignment="1">
      <alignment vertical="center"/>
    </xf>
    <xf numFmtId="0" fontId="13" fillId="0" borderId="1" xfId="23" applyFont="1" applyBorder="1" applyAlignment="1">
      <alignment vertical="center" wrapText="1"/>
    </xf>
    <xf numFmtId="0" fontId="42" fillId="0" borderId="0" xfId="6" applyFont="1" applyFill="1" applyAlignment="1" applyProtection="1"/>
    <xf numFmtId="0" fontId="13" fillId="0" borderId="0" xfId="23" applyFont="1" applyAlignment="1">
      <alignment wrapText="1"/>
    </xf>
    <xf numFmtId="2" fontId="13" fillId="0" borderId="0" xfId="24" applyNumberFormat="1" applyFont="1" applyFill="1" applyBorder="1" applyAlignment="1" applyProtection="1">
      <alignment horizontal="center" vertical="center"/>
    </xf>
    <xf numFmtId="0" fontId="42" fillId="0" borderId="0" xfId="6" applyFont="1" applyFill="1" applyBorder="1" applyAlignment="1" applyProtection="1">
      <alignment horizontal="left"/>
    </xf>
    <xf numFmtId="0" fontId="18" fillId="0" borderId="0" xfId="23" applyFont="1"/>
    <xf numFmtId="176" fontId="12" fillId="13" borderId="0" xfId="25" applyFont="1" applyAlignment="1">
      <alignment vertical="center" wrapText="1"/>
    </xf>
    <xf numFmtId="176" fontId="42" fillId="13" borderId="0" xfId="6" applyNumberFormat="1" applyFont="1" applyFill="1" applyAlignment="1" applyProtection="1">
      <alignment vertical="center"/>
    </xf>
    <xf numFmtId="173" fontId="43" fillId="14" borderId="1" xfId="22" applyNumberFormat="1" applyFont="1" applyBorder="1" applyAlignment="1">
      <alignment horizontal="center" vertical="center"/>
    </xf>
    <xf numFmtId="0" fontId="18" fillId="0" borderId="0" xfId="23" applyFont="1" applyAlignment="1">
      <alignment horizontal="center" vertical="center"/>
    </xf>
    <xf numFmtId="0" fontId="44" fillId="0" borderId="0" xfId="26" applyNumberFormat="1" applyFont="1" applyFill="1" applyBorder="1" applyAlignment="1" applyProtection="1">
      <alignment horizontal="center" vertical="center"/>
      <protection locked="0"/>
    </xf>
    <xf numFmtId="0" fontId="28" fillId="0" borderId="0" xfId="14" applyFont="1"/>
    <xf numFmtId="168" fontId="13" fillId="0" borderId="0" xfId="5" applyNumberFormat="1" applyFont="1" applyAlignment="1">
      <alignment horizontal="center" vertical="center"/>
    </xf>
    <xf numFmtId="0" fontId="42" fillId="0" borderId="0" xfId="6" applyFont="1" applyFill="1" applyBorder="1" applyAlignment="1" applyProtection="1">
      <alignment vertical="top"/>
    </xf>
    <xf numFmtId="0" fontId="12" fillId="16" borderId="1" xfId="6" applyFont="1" applyFill="1" applyBorder="1" applyAlignment="1" applyProtection="1"/>
    <xf numFmtId="0" fontId="12" fillId="16" borderId="1" xfId="14" applyFont="1" applyFill="1" applyBorder="1" applyAlignment="1">
      <alignment horizontal="center"/>
    </xf>
    <xf numFmtId="0" fontId="15" fillId="16" borderId="1" xfId="5" applyFont="1" applyFill="1" applyBorder="1" applyAlignment="1">
      <alignment horizontal="center" vertical="center"/>
    </xf>
    <xf numFmtId="0" fontId="15" fillId="16" borderId="37" xfId="5" applyFont="1" applyFill="1" applyBorder="1" applyAlignment="1">
      <alignment horizontal="center" vertical="center"/>
    </xf>
    <xf numFmtId="0" fontId="18" fillId="0" borderId="1" xfId="14" applyBorder="1" applyAlignment="1">
      <alignment vertical="center" wrapText="1"/>
    </xf>
    <xf numFmtId="2" fontId="43" fillId="14" borderId="39" xfId="22" applyNumberFormat="1" applyFont="1" applyAlignment="1">
      <alignment horizontal="center" vertical="center"/>
    </xf>
    <xf numFmtId="1" fontId="18" fillId="0" borderId="1" xfId="14" applyNumberFormat="1" applyBorder="1" applyAlignment="1">
      <alignment vertical="center" wrapText="1"/>
    </xf>
    <xf numFmtId="1" fontId="43" fillId="14" borderId="39" xfId="22" applyNumberFormat="1" applyFont="1" applyAlignment="1">
      <alignment horizontal="center" vertical="center"/>
    </xf>
    <xf numFmtId="1" fontId="43" fillId="14" borderId="40" xfId="22" applyNumberFormat="1" applyFont="1" applyBorder="1" applyAlignment="1">
      <alignment horizontal="center" vertical="center"/>
    </xf>
    <xf numFmtId="1" fontId="18" fillId="0" borderId="37" xfId="14" applyNumberFormat="1" applyBorder="1" applyAlignment="1">
      <alignment vertical="center" wrapText="1"/>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19" borderId="1" xfId="0" applyFill="1" applyBorder="1" applyAlignment="1">
      <alignment horizontal="center" vertical="center" wrapText="1"/>
    </xf>
    <xf numFmtId="0" fontId="12"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2" fillId="0" borderId="0" xfId="0" applyNumberFormat="1" applyFont="1" applyAlignment="1">
      <alignment vertical="center"/>
    </xf>
    <xf numFmtId="14" fontId="16"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2"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2"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2"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3" fillId="0" borderId="1" xfId="14" applyNumberFormat="1" applyFont="1" applyBorder="1" applyAlignment="1">
      <alignment horizontal="center" vertical="center"/>
    </xf>
    <xf numFmtId="174" fontId="12"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39" fillId="0" borderId="21" xfId="0" applyFont="1" applyBorder="1"/>
    <xf numFmtId="0" fontId="39"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2"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2" fillId="4" borderId="42" xfId="0" applyNumberFormat="1" applyFont="1" applyFill="1" applyBorder="1" applyAlignment="1">
      <alignment horizontal="center" vertical="center"/>
    </xf>
    <xf numFmtId="0" fontId="0" fillId="5" borderId="49" xfId="0" applyFill="1" applyBorder="1"/>
    <xf numFmtId="0" fontId="12" fillId="4" borderId="1" xfId="0" applyFont="1" applyFill="1" applyBorder="1" applyAlignment="1">
      <alignment horizontal="center" vertical="center"/>
    </xf>
    <xf numFmtId="2" fontId="13" fillId="0" borderId="1" xfId="23" applyNumberFormat="1" applyFont="1" applyBorder="1" applyAlignment="1">
      <alignment horizontal="center" vertical="center"/>
    </xf>
    <xf numFmtId="169" fontId="12" fillId="5" borderId="1" xfId="0" applyNumberFormat="1" applyFont="1" applyFill="1" applyBorder="1" applyAlignment="1">
      <alignment horizontal="center" vertical="center"/>
    </xf>
    <xf numFmtId="0" fontId="51" fillId="0" borderId="1" xfId="6" applyFont="1" applyFill="1" applyBorder="1" applyAlignment="1" applyProtection="1">
      <alignment horizontal="left" vertical="center" wrapText="1"/>
    </xf>
    <xf numFmtId="0" fontId="9" fillId="0" borderId="0" xfId="6" applyAlignment="1" applyProtection="1"/>
    <xf numFmtId="174" fontId="12" fillId="5" borderId="1" xfId="0" applyNumberFormat="1" applyFont="1" applyFill="1" applyBorder="1" applyAlignment="1">
      <alignment horizontal="center" vertical="center"/>
    </xf>
    <xf numFmtId="176" fontId="18" fillId="0" borderId="0" xfId="25" applyFont="1" applyFill="1" applyAlignment="1">
      <alignment vertical="center"/>
    </xf>
    <xf numFmtId="177" fontId="18" fillId="0" borderId="19" xfId="23" applyNumberFormat="1" applyFont="1" applyBorder="1" applyAlignment="1">
      <alignment vertical="center" wrapText="1"/>
    </xf>
    <xf numFmtId="177" fontId="18" fillId="0" borderId="0" xfId="23" applyNumberFormat="1" applyFont="1" applyAlignment="1">
      <alignment vertical="center" wrapText="1"/>
    </xf>
    <xf numFmtId="178" fontId="41" fillId="0" borderId="19" xfId="23" applyNumberFormat="1" applyFont="1" applyBorder="1" applyAlignment="1">
      <alignment vertical="center"/>
    </xf>
    <xf numFmtId="178" fontId="41" fillId="0" borderId="0" xfId="23" applyNumberFormat="1" applyFont="1" applyAlignment="1">
      <alignment vertical="center"/>
    </xf>
    <xf numFmtId="0" fontId="13" fillId="0" borderId="19" xfId="23" applyFont="1" applyBorder="1" applyAlignment="1">
      <alignment horizontal="center" vertical="center"/>
    </xf>
    <xf numFmtId="0" fontId="13" fillId="0" borderId="0" xfId="23" applyFont="1" applyAlignment="1">
      <alignment horizontal="center" vertical="center"/>
    </xf>
    <xf numFmtId="173" fontId="43" fillId="0" borderId="19" xfId="22" applyNumberFormat="1" applyFont="1" applyFill="1" applyBorder="1" applyAlignment="1">
      <alignment horizontal="center" vertical="center"/>
    </xf>
    <xf numFmtId="173" fontId="43"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8"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8" fillId="0" borderId="0" xfId="14" applyAlignment="1">
      <alignment horizontal="center"/>
    </xf>
    <xf numFmtId="0" fontId="13" fillId="0" borderId="0" xfId="14" applyFont="1" applyAlignment="1">
      <alignment horizontal="center"/>
    </xf>
    <xf numFmtId="9" fontId="13" fillId="0" borderId="0" xfId="14" applyNumberFormat="1" applyFont="1" applyAlignment="1">
      <alignment horizontal="center"/>
    </xf>
    <xf numFmtId="9" fontId="18" fillId="0" borderId="0" xfId="14" applyNumberFormat="1" applyAlignment="1">
      <alignment horizontal="center"/>
    </xf>
    <xf numFmtId="0" fontId="15" fillId="0" borderId="0" xfId="14" applyFont="1"/>
    <xf numFmtId="0" fontId="52"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2" fillId="0" borderId="44" xfId="0" applyFont="1" applyBorder="1" applyAlignment="1">
      <alignment horizontal="center"/>
    </xf>
    <xf numFmtId="0" fontId="12" fillId="0" borderId="29" xfId="0" applyFont="1" applyBorder="1" applyAlignment="1">
      <alignment horizontal="center"/>
    </xf>
    <xf numFmtId="169" fontId="12"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0" fontId="39" fillId="24" borderId="60" xfId="40" applyFont="1" applyFill="1" applyBorder="1" applyAlignment="1">
      <alignment horizontal="center" vertical="center"/>
    </xf>
    <xf numFmtId="0" fontId="39" fillId="24" borderId="61" xfId="40" applyFont="1" applyFill="1" applyBorder="1" applyAlignment="1">
      <alignment horizontal="center" vertical="center"/>
    </xf>
    <xf numFmtId="0" fontId="39" fillId="24" borderId="62" xfId="40" applyFont="1" applyFill="1" applyBorder="1" applyAlignment="1">
      <alignment horizontal="center" vertical="center"/>
    </xf>
    <xf numFmtId="0" fontId="12" fillId="0" borderId="1" xfId="0" applyFont="1" applyBorder="1"/>
    <xf numFmtId="169" fontId="0" fillId="5" borderId="14" xfId="0" applyNumberFormat="1" applyFill="1" applyBorder="1" applyAlignment="1" applyProtection="1">
      <alignment horizontal="left" vertical="center"/>
      <protection locked="0"/>
    </xf>
    <xf numFmtId="0" fontId="0" fillId="5" borderId="1" xfId="0" applyFill="1" applyBorder="1" applyAlignment="1">
      <alignment horizontal="left" vertical="top" wrapText="1"/>
    </xf>
    <xf numFmtId="0" fontId="0" fillId="5" borderId="1" xfId="0" applyFill="1" applyBorder="1" applyAlignment="1">
      <alignment horizontal="center" vertical="center" wrapText="1"/>
    </xf>
    <xf numFmtId="0" fontId="29" fillId="8" borderId="0" xfId="0" applyFont="1" applyFill="1" applyAlignment="1">
      <alignment horizontal="left" vertical="center"/>
    </xf>
    <xf numFmtId="0" fontId="30" fillId="8" borderId="0" xfId="6" applyFont="1" applyFill="1" applyBorder="1" applyAlignment="1" applyProtection="1">
      <alignment horizontal="left" vertical="center"/>
    </xf>
    <xf numFmtId="0" fontId="31" fillId="8" borderId="23" xfId="0" applyFont="1" applyFill="1" applyBorder="1" applyAlignment="1">
      <alignment horizontal="left" vertical="center"/>
    </xf>
    <xf numFmtId="0" fontId="31" fillId="8" borderId="0" xfId="0" applyFont="1" applyFill="1" applyAlignment="1">
      <alignment horizontal="left" vertical="center"/>
    </xf>
    <xf numFmtId="0" fontId="31" fillId="8" borderId="24" xfId="0" applyFont="1" applyFill="1" applyBorder="1" applyAlignment="1">
      <alignment horizontal="left" vertical="center"/>
    </xf>
    <xf numFmtId="0" fontId="16" fillId="8" borderId="25" xfId="0" applyFont="1" applyFill="1" applyBorder="1" applyAlignment="1">
      <alignment horizontal="left" vertical="top" wrapText="1"/>
    </xf>
    <xf numFmtId="0" fontId="16" fillId="8" borderId="25" xfId="0" applyFont="1" applyFill="1" applyBorder="1" applyAlignment="1">
      <alignment horizontal="left" vertical="top"/>
    </xf>
    <xf numFmtId="0" fontId="16" fillId="8" borderId="0" xfId="0" applyFont="1" applyFill="1" applyAlignment="1">
      <alignment horizontal="left" vertical="top"/>
    </xf>
    <xf numFmtId="0" fontId="29" fillId="8" borderId="25" xfId="0" applyFont="1" applyFill="1" applyBorder="1" applyAlignment="1">
      <alignment horizontal="center" vertical="top" wrapText="1"/>
    </xf>
    <xf numFmtId="0" fontId="29" fillId="8" borderId="25" xfId="0" applyFont="1" applyFill="1" applyBorder="1" applyAlignment="1">
      <alignment horizontal="center" vertical="top"/>
    </xf>
    <xf numFmtId="0" fontId="29" fillId="8" borderId="0" xfId="0" applyFont="1" applyFill="1" applyAlignment="1">
      <alignment horizontal="center" vertical="top"/>
    </xf>
    <xf numFmtId="0" fontId="16" fillId="8" borderId="25" xfId="0" applyFont="1" applyFill="1" applyBorder="1" applyAlignment="1">
      <alignment horizontal="left" vertical="center"/>
    </xf>
    <xf numFmtId="0" fontId="16" fillId="8" borderId="0" xfId="0" applyFont="1" applyFill="1" applyAlignment="1">
      <alignment horizontal="left" vertical="center"/>
    </xf>
    <xf numFmtId="0" fontId="29"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2"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2" fillId="6" borderId="5"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0" xfId="0" applyFont="1" applyFill="1" applyAlignment="1">
      <alignment horizontal="center"/>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3" xfId="0" applyFont="1" applyFill="1" applyBorder="1" applyAlignment="1">
      <alignment horizontal="center" vertical="center"/>
    </xf>
    <xf numFmtId="0" fontId="0" fillId="0" borderId="0" xfId="0" applyAlignment="1">
      <alignment horizontal="center"/>
    </xf>
    <xf numFmtId="168" fontId="13" fillId="5" borderId="4" xfId="5" applyNumberFormat="1" applyFont="1" applyFill="1" applyBorder="1" applyAlignment="1">
      <alignment horizontal="left" vertical="center" wrapText="1"/>
    </xf>
    <xf numFmtId="168" fontId="13" fillId="5" borderId="5" xfId="5" applyNumberFormat="1" applyFont="1" applyFill="1" applyBorder="1" applyAlignment="1">
      <alignment horizontal="left" vertical="center" wrapText="1"/>
    </xf>
    <xf numFmtId="168" fontId="13" fillId="5" borderId="3" xfId="5" applyNumberFormat="1" applyFont="1" applyFill="1" applyBorder="1" applyAlignment="1">
      <alignment horizontal="left"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168" fontId="13" fillId="5" borderId="18" xfId="5" applyNumberFormat="1" applyFont="1" applyFill="1" applyBorder="1" applyAlignment="1">
      <alignment horizontal="center" vertical="center" wrapText="1"/>
    </xf>
    <xf numFmtId="168" fontId="13" fillId="5" borderId="15" xfId="5" applyNumberFormat="1" applyFont="1" applyFill="1" applyBorder="1" applyAlignment="1">
      <alignment horizontal="center" vertical="center" wrapText="1"/>
    </xf>
    <xf numFmtId="168" fontId="13" fillId="5" borderId="2" xfId="5" applyNumberFormat="1" applyFont="1" applyFill="1" applyBorder="1" applyAlignment="1">
      <alignment horizontal="center" vertical="center" wrapText="1"/>
    </xf>
    <xf numFmtId="168" fontId="13" fillId="5" borderId="20" xfId="5" applyNumberFormat="1" applyFont="1" applyFill="1" applyBorder="1" applyAlignment="1">
      <alignment horizontal="center" vertical="center" wrapText="1"/>
    </xf>
    <xf numFmtId="168" fontId="13" fillId="5" borderId="11" xfId="5" applyNumberFormat="1" applyFont="1" applyFill="1" applyBorder="1" applyAlignment="1">
      <alignment horizontal="center" vertical="center" wrapText="1"/>
    </xf>
    <xf numFmtId="168" fontId="13" fillId="5" borderId="16" xfId="5" applyNumberFormat="1" applyFont="1" applyFill="1" applyBorder="1" applyAlignment="1">
      <alignment horizontal="center" vertical="center" wrapText="1"/>
    </xf>
    <xf numFmtId="168" fontId="13" fillId="5" borderId="4" xfId="5" applyNumberFormat="1" applyFont="1" applyFill="1" applyBorder="1" applyAlignment="1">
      <alignment horizontal="center" vertical="center" wrapText="1"/>
    </xf>
    <xf numFmtId="168" fontId="13" fillId="5" borderId="5" xfId="5" applyNumberFormat="1" applyFont="1" applyFill="1" applyBorder="1" applyAlignment="1">
      <alignment horizontal="center" vertical="center" wrapText="1"/>
    </xf>
    <xf numFmtId="168" fontId="13" fillId="5" borderId="3" xfId="5" applyNumberFormat="1" applyFont="1" applyFill="1" applyBorder="1" applyAlignment="1">
      <alignment horizontal="center" vertical="center" wrapText="1"/>
    </xf>
    <xf numFmtId="0" fontId="4" fillId="0" borderId="1" xfId="14" applyFont="1" applyBorder="1" applyAlignment="1">
      <alignment horizontal="left" vertical="center"/>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1" fontId="21" fillId="0" borderId="18" xfId="6" applyNumberFormat="1" applyFont="1" applyFill="1" applyBorder="1" applyAlignment="1" applyProtection="1">
      <alignment horizontal="left" vertical="center" wrapText="1"/>
    </xf>
    <xf numFmtId="1" fontId="21" fillId="0" borderId="2" xfId="6" applyNumberFormat="1" applyFont="1" applyFill="1" applyBorder="1" applyAlignment="1" applyProtection="1">
      <alignment horizontal="left" vertical="center" wrapText="1"/>
    </xf>
    <xf numFmtId="0" fontId="12" fillId="16" borderId="1" xfId="14" applyFont="1" applyFill="1" applyBorder="1" applyAlignment="1">
      <alignment horizontal="center"/>
    </xf>
    <xf numFmtId="0" fontId="42" fillId="0" borderId="4" xfId="6" applyFont="1" applyFill="1" applyBorder="1" applyAlignment="1" applyProtection="1">
      <alignment horizontal="left" vertical="center" wrapText="1"/>
    </xf>
    <xf numFmtId="0" fontId="42" fillId="0" borderId="3" xfId="6" applyFont="1" applyFill="1" applyBorder="1" applyAlignment="1" applyProtection="1">
      <alignment horizontal="left" vertical="center" wrapText="1"/>
    </xf>
    <xf numFmtId="0" fontId="40" fillId="0" borderId="4" xfId="6" applyFont="1" applyFill="1" applyBorder="1" applyAlignment="1" applyProtection="1">
      <alignment horizontal="left" vertical="center" wrapText="1"/>
    </xf>
    <xf numFmtId="0" fontId="40" fillId="0" borderId="3" xfId="6" applyFont="1" applyFill="1" applyBorder="1" applyAlignment="1" applyProtection="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40" fillId="0" borderId="1" xfId="6" applyFont="1" applyFill="1" applyBorder="1" applyAlignment="1" applyProtection="1">
      <alignment horizontal="left" vertical="center"/>
    </xf>
    <xf numFmtId="0" fontId="13" fillId="0" borderId="4" xfId="14" applyFont="1" applyBorder="1" applyAlignment="1">
      <alignment horizontal="center"/>
    </xf>
    <xf numFmtId="0" fontId="13" fillId="0" borderId="3" xfId="14" applyFont="1" applyBorder="1" applyAlignment="1">
      <alignment horizontal="center"/>
    </xf>
    <xf numFmtId="0" fontId="17" fillId="0" borderId="1" xfId="6" applyFont="1" applyBorder="1" applyAlignment="1" applyProtection="1">
      <alignment horizontal="left" vertical="center" wrapText="1"/>
    </xf>
    <xf numFmtId="1" fontId="42" fillId="0" borderId="1" xfId="6" applyNumberFormat="1" applyFont="1" applyFill="1" applyBorder="1" applyAlignment="1" applyProtection="1">
      <alignment horizontal="left" vertical="center" wrapText="1"/>
    </xf>
    <xf numFmtId="0" fontId="12" fillId="16" borderId="1" xfId="14" applyFont="1" applyFill="1" applyBorder="1" applyAlignment="1">
      <alignment horizontal="center" vertical="center" wrapText="1"/>
    </xf>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2" fillId="0" borderId="1" xfId="0" applyFont="1" applyBorder="1" applyAlignment="1">
      <alignment horizontal="center" vertical="center"/>
    </xf>
    <xf numFmtId="0" fontId="12" fillId="2" borderId="42" xfId="0" applyFont="1" applyFill="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2" borderId="47" xfId="0" applyFont="1" applyFill="1" applyBorder="1" applyAlignment="1">
      <alignment horizontal="center" vertical="center"/>
    </xf>
    <xf numFmtId="0" fontId="12" fillId="0" borderId="45" xfId="0" applyFont="1" applyBorder="1" applyAlignment="1">
      <alignment horizontal="center"/>
    </xf>
    <xf numFmtId="0" fontId="12" fillId="0" borderId="44" xfId="0" applyFont="1" applyBorder="1" applyAlignment="1">
      <alignment horizontal="center"/>
    </xf>
    <xf numFmtId="0" fontId="12"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0" fontId="12" fillId="2" borderId="46" xfId="0" applyFont="1" applyFill="1" applyBorder="1" applyAlignment="1">
      <alignment horizontal="center" vertical="center"/>
    </xf>
    <xf numFmtId="0" fontId="12" fillId="0" borderId="41" xfId="0" applyFont="1" applyBorder="1" applyAlignment="1">
      <alignment horizontal="center" vertical="center" textRotation="90" wrapText="1"/>
    </xf>
    <xf numFmtId="0" fontId="12" fillId="0" borderId="43" xfId="0" applyFont="1" applyBorder="1" applyAlignment="1">
      <alignment horizontal="center" vertical="center" textRotation="90" wrapText="1"/>
    </xf>
    <xf numFmtId="0" fontId="12" fillId="0" borderId="10" xfId="0" applyFont="1" applyBorder="1" applyAlignment="1">
      <alignment horizontal="center" vertical="center" textRotation="90" wrapText="1"/>
    </xf>
    <xf numFmtId="0" fontId="12" fillId="3" borderId="37" xfId="0" applyFont="1" applyFill="1" applyBorder="1" applyAlignment="1">
      <alignment horizontal="center" vertical="center" textRotation="90" wrapText="1"/>
    </xf>
    <xf numFmtId="0" fontId="12" fillId="3" borderId="13" xfId="0" applyFont="1" applyFill="1" applyBorder="1" applyAlignment="1">
      <alignment horizontal="center" vertical="center" textRotation="90" wrapText="1"/>
    </xf>
    <xf numFmtId="0" fontId="12" fillId="3" borderId="14" xfId="0" applyFont="1" applyFill="1" applyBorder="1" applyAlignment="1">
      <alignment horizontal="center" vertical="center" textRotation="90" wrapText="1"/>
    </xf>
    <xf numFmtId="3" fontId="12" fillId="0" borderId="6" xfId="0" applyNumberFormat="1" applyFont="1" applyBorder="1" applyAlignment="1">
      <alignment horizontal="center"/>
    </xf>
    <xf numFmtId="0" fontId="12" fillId="0" borderId="41" xfId="0" applyFont="1" applyBorder="1" applyAlignment="1">
      <alignment horizontal="center" vertical="center" textRotation="90"/>
    </xf>
    <xf numFmtId="0" fontId="12" fillId="0" borderId="43" xfId="0" applyFont="1" applyBorder="1" applyAlignment="1">
      <alignment horizontal="center" vertical="center" textRotation="90"/>
    </xf>
    <xf numFmtId="0" fontId="12" fillId="0" borderId="10" xfId="0" applyFont="1" applyBorder="1" applyAlignment="1">
      <alignment horizontal="center" vertical="center" textRotation="90"/>
    </xf>
    <xf numFmtId="0" fontId="12" fillId="3" borderId="37"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43" xfId="0" applyFont="1" applyFill="1" applyBorder="1" applyAlignment="1">
      <alignment horizontal="center" vertical="center" textRotation="90" wrapText="1"/>
    </xf>
    <xf numFmtId="0" fontId="12" fillId="3" borderId="10" xfId="0" applyFont="1" applyFill="1" applyBorder="1" applyAlignment="1">
      <alignment horizontal="center" vertical="center" textRotation="90" wrapText="1"/>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xf numFmtId="0" fontId="50" fillId="21" borderId="38" xfId="0" applyFont="1" applyFill="1" applyBorder="1" applyAlignment="1">
      <alignment horizontal="center"/>
    </xf>
    <xf numFmtId="0" fontId="50" fillId="21" borderId="7" xfId="0" applyFont="1" applyFill="1" applyBorder="1" applyAlignment="1">
      <alignment horizontal="center"/>
    </xf>
    <xf numFmtId="0" fontId="50" fillId="21" borderId="52" xfId="0" applyFont="1" applyFill="1" applyBorder="1" applyAlignment="1">
      <alignment horizontal="center"/>
    </xf>
    <xf numFmtId="0" fontId="12" fillId="0" borderId="19" xfId="0" applyFont="1" applyBorder="1" applyAlignment="1">
      <alignment horizontal="center" wrapText="1"/>
    </xf>
    <xf numFmtId="0" fontId="12" fillId="0" borderId="0" xfId="0" applyFont="1" applyAlignment="1">
      <alignment horizontal="center" wrapText="1"/>
    </xf>
    <xf numFmtId="0" fontId="12" fillId="0" borderId="8" xfId="0" applyFont="1" applyBorder="1" applyAlignment="1">
      <alignment horizontal="center" wrapText="1"/>
    </xf>
    <xf numFmtId="0" fontId="12" fillId="0" borderId="20" xfId="0" applyFont="1" applyBorder="1" applyAlignment="1">
      <alignment horizontal="center" wrapText="1"/>
    </xf>
    <xf numFmtId="0" fontId="12" fillId="0" borderId="11" xfId="0" applyFont="1" applyBorder="1" applyAlignment="1">
      <alignment horizontal="center" wrapText="1"/>
    </xf>
    <xf numFmtId="0" fontId="12" fillId="0" borderId="16" xfId="0" applyFont="1" applyBorder="1" applyAlignment="1">
      <alignment horizontal="center" wrapText="1"/>
    </xf>
    <xf numFmtId="0" fontId="12" fillId="0" borderId="19" xfId="0" applyFont="1" applyBorder="1" applyAlignment="1">
      <alignment horizontal="center" vertical="top" wrapText="1"/>
    </xf>
    <xf numFmtId="0" fontId="12" fillId="0" borderId="0" xfId="0" applyFont="1" applyAlignment="1">
      <alignment horizontal="center" vertical="top" wrapText="1"/>
    </xf>
    <xf numFmtId="0" fontId="12" fillId="0" borderId="8" xfId="0" applyFont="1" applyBorder="1" applyAlignment="1">
      <alignment horizontal="center" vertical="top" wrapText="1"/>
    </xf>
    <xf numFmtId="0" fontId="12" fillId="0" borderId="20" xfId="0" applyFont="1" applyBorder="1" applyAlignment="1">
      <alignment horizontal="center" vertical="top" wrapText="1"/>
    </xf>
    <xf numFmtId="0" fontId="12" fillId="0" borderId="11" xfId="0" applyFont="1" applyBorder="1" applyAlignment="1">
      <alignment horizontal="center" vertical="top" wrapText="1"/>
    </xf>
    <xf numFmtId="0" fontId="12"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3" xfId="0" applyFont="1" applyBorder="1" applyAlignment="1">
      <alignment horizontal="center" wrapText="1"/>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0" fontId="0" fillId="0" borderId="0" xfId="0" applyAlignment="1">
      <alignment horizontal="center" wrapText="1"/>
    </xf>
    <xf numFmtId="0" fontId="12" fillId="0" borderId="1" xfId="0" applyFont="1" applyBorder="1" applyAlignment="1">
      <alignment horizontal="center"/>
    </xf>
    <xf numFmtId="0" fontId="12" fillId="2" borderId="37" xfId="0" applyFont="1" applyFill="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14" xfId="0" applyFont="1" applyFill="1" applyBorder="1" applyAlignment="1">
      <alignment horizontal="center" vertical="center" textRotation="90" wrapText="1"/>
    </xf>
    <xf numFmtId="2" fontId="53" fillId="23" borderId="58" xfId="39" applyNumberFormat="1" applyFont="1" applyFill="1" applyBorder="1" applyAlignment="1">
      <alignment horizontal="center" vertical="center"/>
    </xf>
    <xf numFmtId="2" fontId="53" fillId="23" borderId="59" xfId="39" applyNumberFormat="1" applyFont="1" applyFill="1" applyBorder="1" applyAlignment="1">
      <alignment horizontal="center" vertical="center"/>
    </xf>
    <xf numFmtId="169" fontId="0" fillId="5" borderId="18" xfId="0" applyNumberFormat="1" applyFill="1" applyBorder="1" applyAlignment="1" applyProtection="1">
      <alignment horizontal="center" vertical="center"/>
      <protection locked="0"/>
    </xf>
    <xf numFmtId="0" fontId="0" fillId="0" borderId="4" xfId="0" applyBorder="1" applyAlignment="1">
      <alignment horizontal="center"/>
    </xf>
    <xf numFmtId="0" fontId="0" fillId="0" borderId="5" xfId="0" applyBorder="1" applyAlignment="1">
      <alignment horizontal="center"/>
    </xf>
    <xf numFmtId="0" fontId="0" fillId="0" borderId="3" xfId="0" applyBorder="1" applyAlignment="1">
      <alignment horizontal="center"/>
    </xf>
  </cellXfs>
  <cellStyles count="41">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omma 10" xfId="8" xr:uid="{00000000-0005-0000-0000-000004000000}"/>
    <cellStyle name="Comma 2" xfId="3" xr:uid="{00000000-0005-0000-0000-000005000000}"/>
    <cellStyle name="Comma 2 2" xfId="20" xr:uid="{48581B7D-9CAA-4A59-9DA3-CBC98C64C215}"/>
    <cellStyle name="Currency 2" xfId="4" xr:uid="{00000000-0005-0000-0000-000006000000}"/>
    <cellStyle name="Currency 2 2" xfId="21" xr:uid="{0EEF1AA9-F31C-4DA3-AA1C-623F9133D6EB}"/>
    <cellStyle name="Currency 2 3" xfId="24" xr:uid="{4337EDB6-CBD7-4301-BAD2-45A03F8FFBB3}"/>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3 10 4" xfId="38" xr:uid="{4F4DB750-E4B7-4A70-A6D6-72E232E0EE44}"/>
    <cellStyle name="Normal 228" xfId="33" xr:uid="{83E602C7-3B8B-40C0-9F08-259F40E36540}"/>
    <cellStyle name="Normal 232" xfId="34" xr:uid="{9F05C433-66D2-4CC9-8C85-CF1FE762C5D8}"/>
    <cellStyle name="Normal 233" xfId="35" xr:uid="{AEFB5264-9817-44AF-B195-2F52341710F4}"/>
    <cellStyle name="Normal 3" xfId="28" xr:uid="{BA35DF3C-3E5F-4629-8643-DCF723FAF017}"/>
    <cellStyle name="Normal 58 4 3 5" xfId="39" xr:uid="{A8D12919-C486-4DFB-AF81-1AA542DC3D06}"/>
    <cellStyle name="Normal 58 4 3 6" xfId="40" xr:uid="{1B6411CC-1AAE-4E60-BB4D-FC13BC847DA0}"/>
    <cellStyle name="Normal 98" xfId="36" xr:uid="{8CC386FD-3CEA-4396-A67A-39DE6C7CFC7B}"/>
    <cellStyle name="Percent" xfId="9" builtinId="5"/>
    <cellStyle name="Percent 2" xfId="2" xr:uid="{00000000-0005-0000-0000-00000E000000}"/>
    <cellStyle name="Percent 2 2" xfId="19" xr:uid="{47D720D4-4204-4BF5-AABF-D67E791E1301}"/>
    <cellStyle name="Percent 2 3" xfId="26" xr:uid="{9AE7B663-DCFE-430D-9312-70609CAD0D17}"/>
    <cellStyle name="Percent 2 4" xfId="30" xr:uid="{70A8A3B3-F236-4892-A4E5-4E76201FF67D}"/>
    <cellStyle name="Style 1" xfId="13" xr:uid="{00000000-0005-0000-0000-00000F000000}"/>
    <cellStyle name="Tmpl_ModelData" xfId="37" xr:uid="{63FDA31C-A364-4B21-BDDD-6B0B592D4F2A}"/>
  </cellStyles>
  <dxfs count="2">
    <dxf>
      <font>
        <color theme="0" tint="-0.24994659260841701"/>
      </font>
    </dxf>
    <dxf>
      <fill>
        <patternFill>
          <bgColor theme="1" tint="0.499984740745262"/>
        </patternFill>
      </fill>
    </dxf>
  </dxfs>
  <tableStyles count="0" defaultTableStyle="TableStyleMedium2" defaultPivotStyle="PivotStyleLight16"/>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D26" sqref="D26"/>
    </sheetView>
  </sheetViews>
  <sheetFormatPr defaultColWidth="9" defaultRowHeight="13.5"/>
  <cols>
    <col min="1" max="16384" width="9" style="41"/>
  </cols>
  <sheetData>
    <row r="6" spans="1:10" ht="14" thickBot="1"/>
    <row r="7" spans="1:10" ht="14" thickTop="1">
      <c r="A7" s="325" t="s">
        <v>0</v>
      </c>
      <c r="B7" s="325"/>
      <c r="C7" s="325"/>
      <c r="D7" s="325"/>
      <c r="E7" s="325"/>
      <c r="F7" s="325"/>
      <c r="G7" s="325"/>
      <c r="H7" s="325"/>
      <c r="I7" s="325"/>
      <c r="J7" s="325"/>
    </row>
    <row r="8" spans="1:10">
      <c r="A8" s="326"/>
      <c r="B8" s="326"/>
      <c r="C8" s="326"/>
      <c r="D8" s="326"/>
      <c r="E8" s="326"/>
      <c r="F8" s="326"/>
      <c r="G8" s="326"/>
      <c r="H8" s="326"/>
      <c r="I8" s="326"/>
      <c r="J8" s="326"/>
    </row>
    <row r="9" spans="1:10">
      <c r="A9" s="327"/>
      <c r="B9" s="327"/>
      <c r="C9" s="327"/>
      <c r="D9" s="327"/>
      <c r="E9" s="327"/>
      <c r="F9" s="327"/>
      <c r="G9" s="327"/>
      <c r="H9" s="327"/>
      <c r="I9" s="327"/>
      <c r="J9" s="327"/>
    </row>
    <row r="10" spans="1:10">
      <c r="A10" s="328" t="s">
        <v>1</v>
      </c>
      <c r="B10" s="329"/>
      <c r="C10" s="331"/>
      <c r="D10" s="332"/>
      <c r="E10" s="334" t="s">
        <v>2</v>
      </c>
      <c r="F10" s="334"/>
      <c r="G10" s="336"/>
      <c r="H10" s="336"/>
      <c r="I10" s="336"/>
      <c r="J10" s="336"/>
    </row>
    <row r="11" spans="1:10">
      <c r="A11" s="330"/>
      <c r="B11" s="330"/>
      <c r="C11" s="333"/>
      <c r="D11" s="333"/>
      <c r="E11" s="335"/>
      <c r="F11" s="335"/>
      <c r="G11" s="323"/>
      <c r="H11" s="323"/>
      <c r="I11" s="323"/>
      <c r="J11" s="323"/>
    </row>
    <row r="12" spans="1:10">
      <c r="A12" s="330"/>
      <c r="B12" s="330"/>
      <c r="C12" s="333"/>
      <c r="D12" s="333"/>
      <c r="E12" s="335"/>
      <c r="F12" s="335"/>
      <c r="G12" s="323"/>
      <c r="H12" s="323"/>
      <c r="I12" s="323"/>
      <c r="J12" s="323"/>
    </row>
    <row r="13" spans="1:10">
      <c r="A13" s="330"/>
      <c r="B13" s="330"/>
      <c r="C13" s="333"/>
      <c r="D13" s="333"/>
      <c r="E13" s="335"/>
      <c r="F13" s="335"/>
      <c r="G13" s="323"/>
      <c r="H13" s="323"/>
      <c r="I13" s="323"/>
      <c r="J13" s="323"/>
    </row>
    <row r="14" spans="1:10">
      <c r="A14" s="330"/>
      <c r="B14" s="330"/>
      <c r="C14" s="333"/>
      <c r="D14" s="333"/>
      <c r="E14" s="335" t="s">
        <v>3</v>
      </c>
      <c r="F14" s="335"/>
      <c r="G14" s="323" t="s">
        <v>4</v>
      </c>
      <c r="H14" s="323"/>
      <c r="I14" s="323"/>
      <c r="J14" s="323"/>
    </row>
    <row r="15" spans="1:10">
      <c r="A15" s="330"/>
      <c r="B15" s="330"/>
      <c r="C15" s="333"/>
      <c r="D15" s="333"/>
      <c r="E15" s="335"/>
      <c r="F15" s="335"/>
      <c r="G15" s="323"/>
      <c r="H15" s="323"/>
      <c r="I15" s="323"/>
      <c r="J15" s="323"/>
    </row>
    <row r="16" spans="1:10">
      <c r="A16" s="330"/>
      <c r="B16" s="330"/>
      <c r="C16" s="333"/>
      <c r="D16" s="333"/>
      <c r="E16" s="335"/>
      <c r="F16" s="335"/>
      <c r="G16" s="323"/>
      <c r="H16" s="323"/>
      <c r="I16" s="323"/>
      <c r="J16" s="323"/>
    </row>
    <row r="17" spans="1:10">
      <c r="A17" s="330"/>
      <c r="B17" s="330"/>
      <c r="C17" s="333"/>
      <c r="D17" s="333"/>
      <c r="E17" s="335"/>
      <c r="F17" s="335"/>
      <c r="G17" s="323"/>
      <c r="H17" s="323"/>
      <c r="I17" s="323"/>
      <c r="J17" s="323"/>
    </row>
    <row r="18" spans="1:10">
      <c r="A18" s="330"/>
      <c r="B18" s="330"/>
      <c r="C18" s="333"/>
      <c r="D18" s="333"/>
      <c r="E18" s="335" t="s">
        <v>5</v>
      </c>
      <c r="F18" s="335"/>
      <c r="G18" s="323"/>
      <c r="H18" s="323"/>
      <c r="I18" s="323"/>
      <c r="J18" s="323"/>
    </row>
    <row r="19" spans="1:10">
      <c r="A19" s="330"/>
      <c r="B19" s="330"/>
      <c r="C19" s="333"/>
      <c r="D19" s="333"/>
      <c r="E19" s="335"/>
      <c r="F19" s="335"/>
      <c r="G19" s="323"/>
      <c r="H19" s="323"/>
      <c r="I19" s="323"/>
      <c r="J19" s="323"/>
    </row>
    <row r="20" spans="1:10">
      <c r="A20" s="330"/>
      <c r="B20" s="330"/>
      <c r="C20" s="333"/>
      <c r="D20" s="333"/>
      <c r="E20" s="335"/>
      <c r="F20" s="335"/>
      <c r="G20" s="323"/>
      <c r="H20" s="323"/>
      <c r="I20" s="323"/>
      <c r="J20" s="323"/>
    </row>
    <row r="21" spans="1:10">
      <c r="A21" s="330"/>
      <c r="B21" s="330"/>
      <c r="C21" s="333"/>
      <c r="D21" s="333"/>
      <c r="E21" s="335"/>
      <c r="F21" s="335"/>
      <c r="G21" s="323"/>
      <c r="H21" s="323"/>
      <c r="I21" s="323"/>
      <c r="J21" s="323"/>
    </row>
    <row r="22" spans="1:10">
      <c r="A22" s="330"/>
      <c r="B22" s="330"/>
      <c r="C22" s="333"/>
      <c r="D22" s="333"/>
      <c r="E22" s="335" t="s">
        <v>6</v>
      </c>
      <c r="F22" s="335"/>
      <c r="G22" s="324"/>
      <c r="H22" s="323"/>
      <c r="I22" s="323"/>
      <c r="J22" s="323"/>
    </row>
    <row r="23" spans="1:10">
      <c r="A23" s="330"/>
      <c r="B23" s="330"/>
      <c r="C23" s="333"/>
      <c r="D23" s="333"/>
      <c r="E23" s="335"/>
      <c r="F23" s="335"/>
      <c r="G23" s="323"/>
      <c r="H23" s="323"/>
      <c r="I23" s="323"/>
      <c r="J23" s="323"/>
    </row>
    <row r="24" spans="1:10">
      <c r="A24" s="330"/>
      <c r="B24" s="330"/>
      <c r="C24" s="333"/>
      <c r="D24" s="333"/>
      <c r="E24" s="335"/>
      <c r="F24" s="335"/>
      <c r="G24" s="323"/>
      <c r="H24" s="323"/>
      <c r="I24" s="323"/>
      <c r="J24" s="323"/>
    </row>
    <row r="25" spans="1:10">
      <c r="A25" s="330"/>
      <c r="B25" s="330"/>
      <c r="C25" s="333"/>
      <c r="D25" s="333"/>
      <c r="E25" s="335"/>
      <c r="F25" s="335"/>
      <c r="G25" s="323"/>
      <c r="H25" s="323"/>
      <c r="I25" s="323"/>
      <c r="J25" s="323"/>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1729-0DAA-4797-BC0B-6308CD5AE7B6}">
  <sheetPr codeName="Sheet14">
    <tabColor rgb="FFFFCCCC"/>
  </sheetPr>
  <dimension ref="A1:S34"/>
  <sheetViews>
    <sheetView tabSelected="1" workbookViewId="0">
      <selection activeCell="A6" sqref="A6"/>
    </sheetView>
  </sheetViews>
  <sheetFormatPr defaultRowHeight="13.5"/>
  <cols>
    <col min="1" max="1" width="22" customWidth="1"/>
  </cols>
  <sheetData>
    <row r="1" spans="1:19">
      <c r="A1" s="4" t="s">
        <v>492</v>
      </c>
    </row>
    <row r="2" spans="1:19">
      <c r="A2" s="463" t="s">
        <v>493</v>
      </c>
      <c r="B2" s="463"/>
      <c r="C2" s="463"/>
      <c r="D2" s="463"/>
      <c r="E2" s="463"/>
      <c r="F2" s="463"/>
      <c r="G2" s="463"/>
      <c r="H2" s="463"/>
      <c r="I2" s="463"/>
      <c r="J2" s="463"/>
      <c r="K2" s="463"/>
      <c r="L2" s="463"/>
      <c r="M2" s="463"/>
      <c r="N2" s="463"/>
      <c r="O2" s="463"/>
      <c r="P2" s="463"/>
      <c r="Q2" s="463"/>
      <c r="R2" s="463"/>
      <c r="S2" s="463"/>
    </row>
    <row r="3" spans="1:19">
      <c r="A3" s="463"/>
      <c r="B3" s="463"/>
      <c r="C3" s="463"/>
      <c r="D3" s="463"/>
      <c r="E3" s="463"/>
      <c r="F3" s="463"/>
      <c r="G3" s="463"/>
      <c r="H3" s="463"/>
      <c r="I3" s="463"/>
      <c r="J3" s="463"/>
      <c r="K3" s="463"/>
      <c r="L3" s="463"/>
      <c r="M3" s="463"/>
      <c r="N3" s="463"/>
      <c r="O3" s="463"/>
      <c r="P3" s="463"/>
      <c r="Q3" s="463"/>
      <c r="R3" s="463"/>
      <c r="S3" s="463"/>
    </row>
    <row r="4" spans="1:19">
      <c r="A4" s="463"/>
      <c r="B4" s="463"/>
      <c r="C4" s="463"/>
      <c r="D4" s="463"/>
      <c r="E4" s="463"/>
      <c r="F4" s="463"/>
      <c r="G4" s="463"/>
      <c r="H4" s="463"/>
      <c r="I4" s="463"/>
      <c r="J4" s="463"/>
      <c r="K4" s="463"/>
      <c r="L4" s="463"/>
      <c r="M4" s="463"/>
      <c r="N4" s="463"/>
      <c r="O4" s="463"/>
      <c r="P4" s="463"/>
      <c r="Q4" s="463"/>
      <c r="R4" s="463"/>
      <c r="S4" s="463"/>
    </row>
    <row r="6" spans="1:19">
      <c r="A6" s="4" t="s">
        <v>494</v>
      </c>
    </row>
    <row r="19" spans="1:19">
      <c r="A19" s="4" t="s">
        <v>495</v>
      </c>
    </row>
    <row r="20" spans="1:19">
      <c r="A20" s="463" t="s">
        <v>496</v>
      </c>
      <c r="B20" s="463"/>
      <c r="C20" s="463"/>
      <c r="D20" s="463"/>
      <c r="E20" s="463"/>
      <c r="F20" s="463"/>
      <c r="G20" s="463"/>
      <c r="H20" s="463"/>
      <c r="I20" s="463"/>
      <c r="J20" s="463"/>
      <c r="K20" s="463"/>
      <c r="L20" s="463"/>
      <c r="M20" s="463"/>
      <c r="N20" s="463"/>
      <c r="O20" s="463"/>
      <c r="P20" s="463"/>
      <c r="Q20" s="463"/>
      <c r="R20" s="463"/>
      <c r="S20" s="463"/>
    </row>
    <row r="21" spans="1:19" ht="25.5" customHeight="1">
      <c r="A21" s="463"/>
      <c r="B21" s="463"/>
      <c r="C21" s="463"/>
      <c r="D21" s="463"/>
      <c r="E21" s="463"/>
      <c r="F21" s="463"/>
      <c r="G21" s="463"/>
      <c r="H21" s="463"/>
      <c r="I21" s="463"/>
      <c r="J21" s="463"/>
      <c r="K21" s="463"/>
      <c r="L21" s="463"/>
      <c r="M21" s="463"/>
      <c r="N21" s="463"/>
      <c r="O21" s="463"/>
      <c r="P21" s="463"/>
      <c r="Q21" s="463"/>
      <c r="R21" s="463"/>
      <c r="S21" s="463"/>
    </row>
    <row r="23" spans="1:19">
      <c r="A23" s="158" t="s">
        <v>477</v>
      </c>
      <c r="B23" s="464" t="s">
        <v>497</v>
      </c>
      <c r="C23" s="464"/>
      <c r="D23" s="464"/>
      <c r="E23" s="464"/>
      <c r="F23" s="464"/>
      <c r="G23" s="464"/>
      <c r="H23" s="464"/>
      <c r="I23" s="464"/>
      <c r="J23" s="464"/>
      <c r="K23" s="464"/>
      <c r="L23" s="464"/>
      <c r="M23" s="464"/>
      <c r="N23" s="464"/>
      <c r="O23" s="464"/>
      <c r="P23" s="464"/>
      <c r="Q23" s="464"/>
      <c r="R23" s="464"/>
      <c r="S23" s="464"/>
    </row>
    <row r="24" spans="1:19">
      <c r="A24" s="158" t="s">
        <v>478</v>
      </c>
      <c r="B24" s="464" t="s">
        <v>498</v>
      </c>
      <c r="C24" s="464"/>
      <c r="D24" s="464"/>
      <c r="E24" s="464"/>
      <c r="F24" s="464"/>
      <c r="G24" s="464"/>
      <c r="H24" s="464"/>
      <c r="I24" s="464"/>
      <c r="J24" s="464"/>
      <c r="K24" s="464"/>
      <c r="L24" s="464"/>
      <c r="M24" s="464"/>
      <c r="N24" s="464"/>
      <c r="O24" s="464"/>
      <c r="P24" s="464"/>
      <c r="Q24" s="464"/>
      <c r="R24" s="464"/>
      <c r="S24" s="464"/>
    </row>
    <row r="25" spans="1:19">
      <c r="A25" s="159" t="s">
        <v>380</v>
      </c>
      <c r="B25" s="464" t="s">
        <v>499</v>
      </c>
      <c r="C25" s="464"/>
      <c r="D25" s="464"/>
      <c r="E25" s="464"/>
      <c r="F25" s="464"/>
      <c r="G25" s="464"/>
      <c r="H25" s="464"/>
      <c r="I25" s="464"/>
      <c r="J25" s="464"/>
      <c r="K25" s="464"/>
      <c r="L25" s="464"/>
      <c r="M25" s="464"/>
      <c r="N25" s="464"/>
      <c r="O25" s="464"/>
      <c r="P25" s="464"/>
      <c r="Q25" s="464"/>
      <c r="R25" s="464"/>
      <c r="S25" s="464"/>
    </row>
    <row r="26" spans="1:19">
      <c r="A26" s="159" t="s">
        <v>456</v>
      </c>
      <c r="B26" s="464" t="s">
        <v>499</v>
      </c>
      <c r="C26" s="464"/>
      <c r="D26" s="464"/>
      <c r="E26" s="464"/>
      <c r="F26" s="464"/>
      <c r="G26" s="464"/>
      <c r="H26" s="464"/>
      <c r="I26" s="464"/>
      <c r="J26" s="464"/>
      <c r="K26" s="464"/>
      <c r="L26" s="464"/>
      <c r="M26" s="464"/>
      <c r="N26" s="464"/>
      <c r="O26" s="464"/>
      <c r="P26" s="464"/>
      <c r="Q26" s="464"/>
      <c r="R26" s="464"/>
      <c r="S26" s="464"/>
    </row>
    <row r="27" spans="1:19">
      <c r="A27" s="159" t="s">
        <v>457</v>
      </c>
      <c r="B27" s="464" t="s">
        <v>499</v>
      </c>
      <c r="C27" s="464"/>
      <c r="D27" s="464"/>
      <c r="E27" s="464"/>
      <c r="F27" s="464"/>
      <c r="G27" s="464"/>
      <c r="H27" s="464"/>
      <c r="I27" s="464"/>
      <c r="J27" s="464"/>
      <c r="K27" s="464"/>
      <c r="L27" s="464"/>
      <c r="M27" s="464"/>
      <c r="N27" s="464"/>
      <c r="O27" s="464"/>
      <c r="P27" s="464"/>
      <c r="Q27" s="464"/>
      <c r="R27" s="464"/>
      <c r="S27" s="464"/>
    </row>
    <row r="31" spans="1:19">
      <c r="A31" s="4" t="s">
        <v>500</v>
      </c>
    </row>
    <row r="32" spans="1:19">
      <c r="A32" t="s">
        <v>501</v>
      </c>
    </row>
    <row r="34" spans="1:1">
      <c r="A34" s="4" t="s">
        <v>502</v>
      </c>
    </row>
  </sheetData>
  <mergeCells count="7">
    <mergeCell ref="A2:S4"/>
    <mergeCell ref="A20:S21"/>
    <mergeCell ref="B24:S24"/>
    <mergeCell ref="B23:S23"/>
    <mergeCell ref="B27:S27"/>
    <mergeCell ref="B26:S26"/>
    <mergeCell ref="B25:S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topLeftCell="A28" zoomScale="70" zoomScaleNormal="70" workbookViewId="0">
      <selection activeCell="C154" sqref="C149:C154"/>
    </sheetView>
  </sheetViews>
  <sheetFormatPr defaultColWidth="9" defaultRowHeight="13.5" outlineLevelRow="3"/>
  <cols>
    <col min="1" max="1" width="31.3828125" customWidth="1"/>
    <col min="2" max="2" width="32.84375" customWidth="1"/>
    <col min="3" max="3" width="41.1523437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28" t="s">
        <v>328</v>
      </c>
      <c r="J2" s="429"/>
      <c r="K2" s="429"/>
      <c r="L2" s="429"/>
      <c r="M2" s="429"/>
      <c r="N2" s="429"/>
      <c r="O2" s="429"/>
      <c r="P2" s="429"/>
      <c r="Q2" s="429"/>
      <c r="R2" s="429"/>
      <c r="S2" s="429"/>
      <c r="T2" s="429"/>
      <c r="U2" s="430"/>
    </row>
    <row r="3" spans="1:21" ht="13.5" customHeight="1" outlineLevel="1" thickBot="1">
      <c r="A3" s="3"/>
      <c r="B3" s="7"/>
      <c r="F3" s="24"/>
      <c r="G3" s="10"/>
      <c r="I3" s="431" t="s">
        <v>329</v>
      </c>
      <c r="J3" s="432"/>
      <c r="K3" s="432"/>
      <c r="L3" s="432"/>
      <c r="M3" s="432"/>
      <c r="N3" s="433"/>
      <c r="O3" s="1"/>
      <c r="P3" s="437" t="s">
        <v>330</v>
      </c>
      <c r="Q3" s="438"/>
      <c r="R3" s="438"/>
      <c r="S3" s="438"/>
      <c r="T3" s="438"/>
      <c r="U3" s="439"/>
    </row>
    <row r="4" spans="1:21" ht="56.25" customHeight="1" outlineLevel="1">
      <c r="A4" s="31" t="s">
        <v>151</v>
      </c>
      <c r="B4" s="86" t="s">
        <v>503</v>
      </c>
      <c r="E4" s="53" t="s">
        <v>331</v>
      </c>
      <c r="F4" s="91">
        <v>45632</v>
      </c>
      <c r="G4" s="28"/>
      <c r="H4" s="10"/>
      <c r="I4" s="434"/>
      <c r="J4" s="435"/>
      <c r="K4" s="435"/>
      <c r="L4" s="435"/>
      <c r="M4" s="435"/>
      <c r="N4" s="436"/>
      <c r="P4" s="440"/>
      <c r="Q4" s="441"/>
      <c r="R4" s="441"/>
      <c r="S4" s="441"/>
      <c r="T4" s="441"/>
      <c r="U4" s="442"/>
    </row>
    <row r="5" spans="1:21" outlineLevel="1">
      <c r="A5" s="13" t="s">
        <v>332</v>
      </c>
      <c r="B5" s="88" t="s">
        <v>333</v>
      </c>
      <c r="E5" s="14"/>
      <c r="H5" s="10"/>
      <c r="I5" s="443" t="s">
        <v>158</v>
      </c>
      <c r="J5" s="455"/>
      <c r="K5" s="455"/>
      <c r="L5" s="455"/>
      <c r="M5" s="455"/>
      <c r="N5" s="456"/>
      <c r="P5" s="443" t="s">
        <v>504</v>
      </c>
      <c r="Q5" s="455"/>
      <c r="R5" s="455"/>
      <c r="S5" s="455"/>
      <c r="T5" s="455"/>
      <c r="U5" s="456"/>
    </row>
    <row r="6" spans="1:21" outlineLevel="1">
      <c r="A6" s="13" t="s">
        <v>335</v>
      </c>
      <c r="B6" s="88" t="s">
        <v>336</v>
      </c>
      <c r="E6" s="53" t="s">
        <v>337</v>
      </c>
      <c r="F6" s="90" t="s">
        <v>338</v>
      </c>
      <c r="H6" s="10"/>
      <c r="I6" s="457"/>
      <c r="J6" s="458"/>
      <c r="K6" s="458"/>
      <c r="L6" s="458"/>
      <c r="M6" s="458"/>
      <c r="N6" s="459"/>
      <c r="P6" s="457"/>
      <c r="Q6" s="458"/>
      <c r="R6" s="458"/>
      <c r="S6" s="458"/>
      <c r="T6" s="458"/>
      <c r="U6" s="459"/>
    </row>
    <row r="7" spans="1:21" outlineLevel="1">
      <c r="A7" s="13" t="s">
        <v>339</v>
      </c>
      <c r="B7" s="88" t="s">
        <v>154</v>
      </c>
      <c r="E7" s="14"/>
      <c r="H7" s="10"/>
      <c r="I7" s="457"/>
      <c r="J7" s="458"/>
      <c r="K7" s="458"/>
      <c r="L7" s="458"/>
      <c r="M7" s="458"/>
      <c r="N7" s="459"/>
      <c r="P7" s="457"/>
      <c r="Q7" s="458"/>
      <c r="R7" s="458"/>
      <c r="S7" s="458"/>
      <c r="T7" s="458"/>
      <c r="U7" s="459"/>
    </row>
    <row r="8" spans="1:21" ht="41" outlineLevel="1" thickBot="1">
      <c r="A8" s="34" t="s">
        <v>340</v>
      </c>
      <c r="B8" s="89" t="s">
        <v>341</v>
      </c>
      <c r="E8" s="14"/>
      <c r="H8" s="10"/>
      <c r="I8" s="457"/>
      <c r="J8" s="458"/>
      <c r="K8" s="458"/>
      <c r="L8" s="458"/>
      <c r="M8" s="458"/>
      <c r="N8" s="459"/>
      <c r="P8" s="457"/>
      <c r="Q8" s="458"/>
      <c r="R8" s="458"/>
      <c r="S8" s="458"/>
      <c r="T8" s="458"/>
      <c r="U8" s="459"/>
    </row>
    <row r="9" spans="1:21" outlineLevel="1">
      <c r="E9" s="14"/>
      <c r="H9" s="10"/>
      <c r="I9" s="457"/>
      <c r="J9" s="458"/>
      <c r="K9" s="458"/>
      <c r="L9" s="458"/>
      <c r="M9" s="458"/>
      <c r="N9" s="459"/>
      <c r="P9" s="457"/>
      <c r="Q9" s="458"/>
      <c r="R9" s="458"/>
      <c r="S9" s="458"/>
      <c r="T9" s="458"/>
      <c r="U9" s="459"/>
    </row>
    <row r="10" spans="1:21" ht="14" outlineLevel="1" thickBot="1">
      <c r="A10" s="32" t="s">
        <v>342</v>
      </c>
      <c r="B10" s="35">
        <f>Baseline!B10</f>
        <v>2027</v>
      </c>
      <c r="E10" s="14"/>
      <c r="H10" s="10"/>
      <c r="I10" s="457"/>
      <c r="J10" s="458"/>
      <c r="K10" s="458"/>
      <c r="L10" s="458"/>
      <c r="M10" s="458"/>
      <c r="N10" s="459"/>
      <c r="P10" s="457"/>
      <c r="Q10" s="458"/>
      <c r="R10" s="458"/>
      <c r="S10" s="458"/>
      <c r="T10" s="458"/>
      <c r="U10" s="459"/>
    </row>
    <row r="11" spans="1:21" outlineLevel="1">
      <c r="A11" s="16"/>
      <c r="H11" s="10"/>
      <c r="I11" s="457"/>
      <c r="J11" s="458"/>
      <c r="K11" s="458"/>
      <c r="L11" s="458"/>
      <c r="M11" s="458"/>
      <c r="N11" s="459"/>
      <c r="P11" s="457"/>
      <c r="Q11" s="458"/>
      <c r="R11" s="458"/>
      <c r="S11" s="458"/>
      <c r="T11" s="458"/>
      <c r="U11" s="459"/>
    </row>
    <row r="12" spans="1:21" ht="40.5" outlineLevel="1">
      <c r="A12" s="26" t="s">
        <v>343</v>
      </c>
      <c r="B12" s="26" t="s">
        <v>344</v>
      </c>
      <c r="C12" s="26" t="s">
        <v>345</v>
      </c>
      <c r="D12" s="26" t="s">
        <v>346</v>
      </c>
      <c r="E12" s="26" t="s">
        <v>347</v>
      </c>
      <c r="F12" s="26" t="s">
        <v>348</v>
      </c>
      <c r="G12" s="26" t="s">
        <v>349</v>
      </c>
      <c r="I12" s="457"/>
      <c r="J12" s="458"/>
      <c r="K12" s="458"/>
      <c r="L12" s="458"/>
      <c r="M12" s="458"/>
      <c r="N12" s="459"/>
      <c r="P12" s="457"/>
      <c r="Q12" s="458"/>
      <c r="R12" s="458"/>
      <c r="S12" s="458"/>
      <c r="T12" s="458"/>
      <c r="U12" s="459"/>
    </row>
    <row r="13" spans="1:21" outlineLevel="1">
      <c r="A13" s="58">
        <v>2035</v>
      </c>
      <c r="B13" s="21">
        <f t="shared" ref="B13:B18" si="0">INDEX($E$204:$AW$204,1,MATCH($A13,$E$53:$BB$53,0))</f>
        <v>-1530.6580853281023</v>
      </c>
      <c r="C13" s="21">
        <f>B13-Baseline!B13</f>
        <v>-5.7763693188428533</v>
      </c>
      <c r="D13" s="21">
        <f t="shared" ref="D13:D18" si="1">INDEX($E$205:$AW$205,1,MATCH($A13,$E$53:$BB$53,0))</f>
        <v>-1180.217092284609</v>
      </c>
      <c r="E13" s="21">
        <f>D13-Baseline!D13</f>
        <v>-6.5557544710461571</v>
      </c>
      <c r="F13" s="21">
        <f t="shared" ref="F13:F18" si="2">INDEX($E$206:$AW$206,1,MATCH($A13,$E$53:$BB$53,0))</f>
        <v>-1881.0927689507671</v>
      </c>
      <c r="G13" s="21">
        <f>F13-Baseline!F13</f>
        <v>-4.9978971253804048</v>
      </c>
      <c r="I13" s="457"/>
      <c r="J13" s="458"/>
      <c r="K13" s="458"/>
      <c r="L13" s="458"/>
      <c r="M13" s="458"/>
      <c r="N13" s="459"/>
      <c r="P13" s="457"/>
      <c r="Q13" s="458"/>
      <c r="R13" s="458"/>
      <c r="S13" s="458"/>
      <c r="T13" s="458"/>
      <c r="U13" s="459"/>
    </row>
    <row r="14" spans="1:21" outlineLevel="1">
      <c r="A14" s="58">
        <v>2040</v>
      </c>
      <c r="B14" s="21">
        <f t="shared" si="0"/>
        <v>-2339.9609978405515</v>
      </c>
      <c r="C14" s="21">
        <f>B14-Baseline!B14</f>
        <v>-7.7411581760970876</v>
      </c>
      <c r="D14" s="21">
        <f t="shared" si="1"/>
        <v>-1803.2084163984784</v>
      </c>
      <c r="E14" s="21">
        <f>D14-Baseline!D14</f>
        <v>-9.149524406214141</v>
      </c>
      <c r="F14" s="21">
        <f t="shared" si="2"/>
        <v>-2877.2291264815049</v>
      </c>
      <c r="G14" s="21">
        <f>F14-Baseline!F14</f>
        <v>-6.3319446679738576</v>
      </c>
      <c r="I14" s="457"/>
      <c r="J14" s="458"/>
      <c r="K14" s="458"/>
      <c r="L14" s="458"/>
      <c r="M14" s="458"/>
      <c r="N14" s="459"/>
      <c r="P14" s="457"/>
      <c r="Q14" s="458"/>
      <c r="R14" s="458"/>
      <c r="S14" s="458"/>
      <c r="T14" s="458"/>
      <c r="U14" s="459"/>
    </row>
    <row r="15" spans="1:21" outlineLevel="1">
      <c r="A15" s="58">
        <v>2045</v>
      </c>
      <c r="B15" s="21">
        <f t="shared" si="0"/>
        <v>-3124.2230909083046</v>
      </c>
      <c r="C15" s="21">
        <f>B15-Baseline!B15</f>
        <v>-7.5611349523851459</v>
      </c>
      <c r="D15" s="21">
        <f t="shared" si="1"/>
        <v>-2405.8815420144097</v>
      </c>
      <c r="E15" s="21">
        <f>D15-Baseline!D15</f>
        <v>-9.5843458351314439</v>
      </c>
      <c r="F15" s="21">
        <f t="shared" si="2"/>
        <v>-3842.823964387358</v>
      </c>
      <c r="G15" s="21">
        <f>F15-Baseline!F15</f>
        <v>-5.5379440363972208</v>
      </c>
      <c r="I15" s="457"/>
      <c r="J15" s="458"/>
      <c r="K15" s="458"/>
      <c r="L15" s="458"/>
      <c r="M15" s="458"/>
      <c r="N15" s="459"/>
      <c r="P15" s="457"/>
      <c r="Q15" s="458"/>
      <c r="R15" s="458"/>
      <c r="S15" s="458"/>
      <c r="T15" s="458"/>
      <c r="U15" s="459"/>
    </row>
    <row r="16" spans="1:21" outlineLevel="1">
      <c r="A16" s="58">
        <v>2050</v>
      </c>
      <c r="B16" s="21">
        <f t="shared" si="0"/>
        <v>-3887.68323995325</v>
      </c>
      <c r="C16" s="21">
        <f>B16-Baseline!B16</f>
        <v>-5.9981881157905264</v>
      </c>
      <c r="D16" s="21">
        <f t="shared" si="1"/>
        <v>-2992.3337293657519</v>
      </c>
      <c r="E16" s="21">
        <f>D16-Baseline!D16</f>
        <v>-8.6226369612591043</v>
      </c>
      <c r="F16" s="21">
        <f t="shared" si="2"/>
        <v>-4782.8630874162627</v>
      </c>
      <c r="G16" s="21">
        <f>F16-Baseline!F16</f>
        <v>-3.3752167670545532</v>
      </c>
      <c r="I16" s="457"/>
      <c r="J16" s="458"/>
      <c r="K16" s="458"/>
      <c r="L16" s="458"/>
      <c r="M16" s="458"/>
      <c r="N16" s="459"/>
      <c r="P16" s="457"/>
      <c r="Q16" s="458"/>
      <c r="R16" s="458"/>
      <c r="S16" s="458"/>
      <c r="T16" s="458"/>
      <c r="U16" s="459"/>
    </row>
    <row r="17" spans="1:21" outlineLevel="1">
      <c r="A17" s="58">
        <v>2060</v>
      </c>
      <c r="B17" s="21">
        <f t="shared" si="0"/>
        <v>-5371.5443394626009</v>
      </c>
      <c r="C17" s="21">
        <f>B17-Baseline!B17</f>
        <v>-1.7998187286411849</v>
      </c>
      <c r="D17" s="21">
        <f t="shared" si="1"/>
        <v>-4133.9277486907677</v>
      </c>
      <c r="E17" s="21">
        <f>D17-Baseline!D17</f>
        <v>-5.5929235320782027</v>
      </c>
      <c r="F17" s="21">
        <f t="shared" si="2"/>
        <v>-6605.8114043712112</v>
      </c>
      <c r="G17" s="21">
        <f>F17-Baseline!F17</f>
        <v>1.9809447129055116</v>
      </c>
      <c r="I17" s="457"/>
      <c r="J17" s="458"/>
      <c r="K17" s="458"/>
      <c r="L17" s="458"/>
      <c r="M17" s="458"/>
      <c r="N17" s="459"/>
      <c r="P17" s="457"/>
      <c r="Q17" s="458"/>
      <c r="R17" s="458"/>
      <c r="S17" s="458"/>
      <c r="T17" s="458"/>
      <c r="U17" s="459"/>
    </row>
    <row r="18" spans="1:21" outlineLevel="1">
      <c r="A18" s="58">
        <v>2070</v>
      </c>
      <c r="B18" s="21">
        <f t="shared" si="0"/>
        <v>-6862.7032438583383</v>
      </c>
      <c r="C18" s="21">
        <f>B18-Baseline!B18</f>
        <v>2.3738663413196264</v>
      </c>
      <c r="D18" s="21">
        <f t="shared" si="1"/>
        <v>-5288.3832860225739</v>
      </c>
      <c r="E18" s="21">
        <f>D18-Baseline!D18</f>
        <v>-2.5779356703233134</v>
      </c>
      <c r="F18" s="21">
        <f t="shared" si="2"/>
        <v>-8427.8892236435186</v>
      </c>
      <c r="G18" s="21">
        <f>F18-Baseline!F18</f>
        <v>7.2934154944723559</v>
      </c>
      <c r="I18" s="460"/>
      <c r="J18" s="461"/>
      <c r="K18" s="461"/>
      <c r="L18" s="461"/>
      <c r="M18" s="461"/>
      <c r="N18" s="462"/>
      <c r="P18" s="460"/>
      <c r="Q18" s="461"/>
      <c r="R18" s="461"/>
      <c r="S18" s="461"/>
      <c r="T18" s="461"/>
      <c r="U18" s="462"/>
    </row>
    <row r="19" spans="1:21" ht="14" outlineLevel="1" thickBot="1">
      <c r="A19" s="418"/>
      <c r="B19" s="418"/>
      <c r="I19" s="250"/>
      <c r="J19" s="251"/>
      <c r="K19" s="251"/>
      <c r="L19" s="251"/>
      <c r="M19" s="251"/>
      <c r="N19" s="251"/>
      <c r="P19" s="249"/>
      <c r="Q19" s="249"/>
      <c r="R19" s="249"/>
      <c r="S19" s="249"/>
      <c r="T19" s="249"/>
      <c r="U19" s="232"/>
    </row>
    <row r="20" spans="1:21" ht="26.25" customHeight="1" outlineLevel="1">
      <c r="A20" s="54" t="s">
        <v>350</v>
      </c>
      <c r="B20" s="55">
        <f>Baseline!B20</f>
        <v>1</v>
      </c>
      <c r="E20" s="154"/>
      <c r="I20" s="452" t="s">
        <v>351</v>
      </c>
      <c r="J20" s="453"/>
      <c r="K20" s="453"/>
      <c r="L20" s="453"/>
      <c r="M20" s="453"/>
      <c r="N20" s="454"/>
      <c r="P20" s="452" t="s">
        <v>352</v>
      </c>
      <c r="Q20" s="453"/>
      <c r="R20" s="453"/>
      <c r="S20" s="453"/>
      <c r="T20" s="453"/>
      <c r="U20" s="454"/>
    </row>
    <row r="21" spans="1:21" ht="12.75" customHeight="1" outlineLevel="1">
      <c r="A21" s="154"/>
      <c r="B21" s="155"/>
      <c r="I21" s="443" t="s">
        <v>353</v>
      </c>
      <c r="J21" s="455"/>
      <c r="K21" s="455"/>
      <c r="L21" s="455"/>
      <c r="M21" s="455"/>
      <c r="N21" s="456"/>
      <c r="P21" s="443" t="s">
        <v>159</v>
      </c>
      <c r="Q21" s="444"/>
      <c r="R21" s="444"/>
      <c r="S21" s="444"/>
      <c r="T21" s="444"/>
      <c r="U21" s="445"/>
    </row>
    <row r="22" spans="1:21" ht="12.75" customHeight="1" outlineLevel="1">
      <c r="A22" s="154"/>
      <c r="B22" s="155"/>
      <c r="I22" s="457"/>
      <c r="J22" s="458"/>
      <c r="K22" s="458"/>
      <c r="L22" s="458"/>
      <c r="M22" s="458"/>
      <c r="N22" s="459"/>
      <c r="P22" s="446"/>
      <c r="Q22" s="447"/>
      <c r="R22" s="447"/>
      <c r="S22" s="447"/>
      <c r="T22" s="447"/>
      <c r="U22" s="448"/>
    </row>
    <row r="23" spans="1:21" outlineLevel="1">
      <c r="A23" s="154"/>
      <c r="B23" s="400" t="s">
        <v>354</v>
      </c>
      <c r="C23" s="401"/>
      <c r="D23" s="401"/>
      <c r="E23" s="401"/>
      <c r="F23" s="401"/>
      <c r="G23" s="402"/>
      <c r="I23" s="457"/>
      <c r="J23" s="458"/>
      <c r="K23" s="458"/>
      <c r="L23" s="458"/>
      <c r="M23" s="458"/>
      <c r="N23" s="459"/>
      <c r="P23" s="446"/>
      <c r="Q23" s="447"/>
      <c r="R23" s="447"/>
      <c r="S23" s="447"/>
      <c r="T23" s="447"/>
      <c r="U23" s="448"/>
    </row>
    <row r="24" spans="1:21" outlineLevel="1">
      <c r="B24" s="17">
        <v>2027</v>
      </c>
      <c r="C24" s="17">
        <v>2028</v>
      </c>
      <c r="D24" s="17">
        <v>2029</v>
      </c>
      <c r="E24" s="17">
        <v>2030</v>
      </c>
      <c r="F24" s="17">
        <v>2031</v>
      </c>
      <c r="G24" s="17" t="s">
        <v>355</v>
      </c>
      <c r="I24" s="457"/>
      <c r="J24" s="458"/>
      <c r="K24" s="458"/>
      <c r="L24" s="458"/>
      <c r="M24" s="458"/>
      <c r="N24" s="459"/>
      <c r="P24" s="446"/>
      <c r="Q24" s="447"/>
      <c r="R24" s="447"/>
      <c r="S24" s="447"/>
      <c r="T24" s="447"/>
      <c r="U24" s="448"/>
    </row>
    <row r="25" spans="1:21" ht="14" outlineLevel="1" thickBot="1">
      <c r="B25" s="30" t="s">
        <v>356</v>
      </c>
      <c r="C25" s="30" t="s">
        <v>356</v>
      </c>
      <c r="D25" s="30" t="s">
        <v>356</v>
      </c>
      <c r="E25" s="30" t="s">
        <v>356</v>
      </c>
      <c r="F25" s="30" t="s">
        <v>356</v>
      </c>
      <c r="G25" s="30" t="s">
        <v>356</v>
      </c>
      <c r="I25" s="457"/>
      <c r="J25" s="458"/>
      <c r="K25" s="458"/>
      <c r="L25" s="458"/>
      <c r="M25" s="458"/>
      <c r="N25" s="459"/>
      <c r="P25" s="446"/>
      <c r="Q25" s="447"/>
      <c r="R25" s="447"/>
      <c r="S25" s="447"/>
      <c r="T25" s="447"/>
      <c r="U25" s="448"/>
    </row>
    <row r="26" spans="1:21" outlineLevel="1">
      <c r="A26" s="54" t="s">
        <v>357</v>
      </c>
      <c r="B26" s="21">
        <f>E64</f>
        <v>-1.9038456092416101</v>
      </c>
      <c r="C26" s="21">
        <f>F64</f>
        <v>-2.359509413720525</v>
      </c>
      <c r="D26" s="21">
        <f>G64</f>
        <v>-3.0534009105629241</v>
      </c>
      <c r="E26" s="21">
        <f>H64</f>
        <v>-3.9945730001934869</v>
      </c>
      <c r="F26" s="21">
        <f>I64</f>
        <v>-5.1608040840474336</v>
      </c>
      <c r="G26" s="21">
        <f>SUM(J64:BB64)</f>
        <v>0</v>
      </c>
      <c r="I26" s="457"/>
      <c r="J26" s="458"/>
      <c r="K26" s="458"/>
      <c r="L26" s="458"/>
      <c r="M26" s="458"/>
      <c r="N26" s="459"/>
      <c r="P26" s="446"/>
      <c r="Q26" s="447"/>
      <c r="R26" s="447"/>
      <c r="S26" s="447"/>
      <c r="T26" s="447"/>
      <c r="U26" s="448"/>
    </row>
    <row r="27" spans="1:21" outlineLevel="1">
      <c r="A27" s="54" t="s">
        <v>358</v>
      </c>
      <c r="B27" s="21">
        <f>E71+E77</f>
        <v>-13.395791080726287</v>
      </c>
      <c r="C27" s="21">
        <f>F71+F77</f>
        <v>-13.561020332908463</v>
      </c>
      <c r="D27" s="21">
        <f>G71+G77</f>
        <v>-13.729140419480952</v>
      </c>
      <c r="E27" s="21">
        <f>H71+H77</f>
        <v>-13.900226971777908</v>
      </c>
      <c r="F27" s="21">
        <f>I71+I77</f>
        <v>-14.074358213048686</v>
      </c>
      <c r="G27" s="21">
        <f>SUM(J71:BB71)+SUM(J77:BB77)</f>
        <v>-900.53559067411686</v>
      </c>
      <c r="I27" s="457"/>
      <c r="J27" s="458"/>
      <c r="K27" s="458"/>
      <c r="L27" s="458"/>
      <c r="M27" s="458"/>
      <c r="N27" s="459"/>
      <c r="P27" s="446"/>
      <c r="Q27" s="447"/>
      <c r="R27" s="447"/>
      <c r="S27" s="447"/>
      <c r="T27" s="447"/>
      <c r="U27" s="448"/>
    </row>
    <row r="28" spans="1:21" outlineLevel="1">
      <c r="A28" s="154"/>
      <c r="B28" s="248"/>
      <c r="C28" s="248"/>
      <c r="D28" s="248"/>
      <c r="E28" s="248"/>
      <c r="F28" s="248"/>
      <c r="G28" s="248"/>
      <c r="I28" s="457"/>
      <c r="J28" s="458"/>
      <c r="K28" s="458"/>
      <c r="L28" s="458"/>
      <c r="M28" s="458"/>
      <c r="N28" s="459"/>
      <c r="P28" s="446"/>
      <c r="Q28" s="447"/>
      <c r="R28" s="447"/>
      <c r="S28" s="447"/>
      <c r="T28" s="447"/>
      <c r="U28" s="448"/>
    </row>
    <row r="29" spans="1:21" ht="14" outlineLevel="1" thickBot="1">
      <c r="A29" s="154"/>
      <c r="B29" s="248"/>
      <c r="C29" s="248"/>
      <c r="D29" s="248"/>
      <c r="E29" s="248"/>
      <c r="F29" s="248"/>
      <c r="G29" s="248"/>
      <c r="I29" s="457"/>
      <c r="J29" s="458"/>
      <c r="K29" s="458"/>
      <c r="L29" s="458"/>
      <c r="M29" s="458"/>
      <c r="N29" s="459"/>
      <c r="P29" s="446"/>
      <c r="Q29" s="447"/>
      <c r="R29" s="447"/>
      <c r="S29" s="447"/>
      <c r="T29" s="447"/>
      <c r="U29" s="448"/>
    </row>
    <row r="30" spans="1:21" ht="14" outlineLevel="1" thickBot="1">
      <c r="A30" s="308"/>
      <c r="B30" s="309" t="s">
        <v>359</v>
      </c>
      <c r="C30" s="310" t="s">
        <v>360</v>
      </c>
      <c r="D30" s="404" t="s">
        <v>314</v>
      </c>
      <c r="E30" s="405"/>
      <c r="F30" s="405"/>
      <c r="G30" s="406"/>
      <c r="I30" s="457"/>
      <c r="J30" s="458"/>
      <c r="K30" s="458"/>
      <c r="L30" s="458"/>
      <c r="M30" s="458"/>
      <c r="N30" s="459"/>
      <c r="P30" s="446"/>
      <c r="Q30" s="447"/>
      <c r="R30" s="447"/>
      <c r="S30" s="447"/>
      <c r="T30" s="447"/>
      <c r="U30" s="448"/>
    </row>
    <row r="31" spans="1:21" outlineLevel="1">
      <c r="A31" s="424" t="s">
        <v>361</v>
      </c>
      <c r="B31" s="320" t="s">
        <v>362</v>
      </c>
      <c r="C31" s="307">
        <f>13.3*5</f>
        <v>66.5</v>
      </c>
      <c r="D31" s="426" t="s">
        <v>363</v>
      </c>
      <c r="E31" s="426"/>
      <c r="F31" s="426"/>
      <c r="G31" s="427"/>
      <c r="I31" s="457"/>
      <c r="J31" s="458"/>
      <c r="K31" s="458"/>
      <c r="L31" s="458"/>
      <c r="M31" s="458"/>
      <c r="N31" s="459"/>
      <c r="P31" s="446"/>
      <c r="Q31" s="447"/>
      <c r="R31" s="447"/>
      <c r="S31" s="447"/>
      <c r="T31" s="447"/>
      <c r="U31" s="448"/>
    </row>
    <row r="32" spans="1:21" outlineLevel="1">
      <c r="A32" s="424"/>
      <c r="B32" s="312"/>
      <c r="C32" s="252"/>
      <c r="D32" s="409"/>
      <c r="E32" s="409"/>
      <c r="F32" s="409"/>
      <c r="G32" s="410"/>
      <c r="I32" s="457"/>
      <c r="J32" s="458"/>
      <c r="K32" s="458"/>
      <c r="L32" s="458"/>
      <c r="M32" s="458"/>
      <c r="N32" s="459"/>
      <c r="P32" s="446"/>
      <c r="Q32" s="447"/>
      <c r="R32" s="447"/>
      <c r="S32" s="447"/>
      <c r="T32" s="447"/>
      <c r="U32" s="448"/>
    </row>
    <row r="33" spans="1:21" outlineLevel="1">
      <c r="A33" s="424"/>
      <c r="B33" s="312"/>
      <c r="C33" s="252"/>
      <c r="D33" s="409"/>
      <c r="E33" s="409"/>
      <c r="F33" s="409"/>
      <c r="G33" s="410"/>
      <c r="I33" s="457"/>
      <c r="J33" s="458"/>
      <c r="K33" s="458"/>
      <c r="L33" s="458"/>
      <c r="M33" s="458"/>
      <c r="N33" s="459"/>
      <c r="P33" s="446"/>
      <c r="Q33" s="447"/>
      <c r="R33" s="447"/>
      <c r="S33" s="447"/>
      <c r="T33" s="447"/>
      <c r="U33" s="448"/>
    </row>
    <row r="34" spans="1:21" outlineLevel="1">
      <c r="A34" s="424"/>
      <c r="B34" s="312"/>
      <c r="C34" s="252"/>
      <c r="D34" s="409"/>
      <c r="E34" s="409"/>
      <c r="F34" s="409"/>
      <c r="G34" s="410"/>
      <c r="I34" s="457"/>
      <c r="J34" s="458"/>
      <c r="K34" s="458"/>
      <c r="L34" s="458"/>
      <c r="M34" s="458"/>
      <c r="N34" s="459"/>
      <c r="P34" s="446"/>
      <c r="Q34" s="447"/>
      <c r="R34" s="447"/>
      <c r="S34" s="447"/>
      <c r="T34" s="447"/>
      <c r="U34" s="448"/>
    </row>
    <row r="35" spans="1:21" outlineLevel="1">
      <c r="A35" s="424"/>
      <c r="B35" s="312"/>
      <c r="C35" s="252"/>
      <c r="D35" s="409"/>
      <c r="E35" s="409"/>
      <c r="F35" s="409"/>
      <c r="G35" s="410"/>
      <c r="I35" s="457"/>
      <c r="J35" s="458"/>
      <c r="K35" s="458"/>
      <c r="L35" s="458"/>
      <c r="M35" s="458"/>
      <c r="N35" s="459"/>
      <c r="P35" s="446"/>
      <c r="Q35" s="447"/>
      <c r="R35" s="447"/>
      <c r="S35" s="447"/>
      <c r="T35" s="447"/>
      <c r="U35" s="448"/>
    </row>
    <row r="36" spans="1:21" outlineLevel="1">
      <c r="A36" s="424"/>
      <c r="B36" s="312"/>
      <c r="C36" s="252"/>
      <c r="D36" s="409"/>
      <c r="E36" s="409"/>
      <c r="F36" s="409"/>
      <c r="G36" s="410"/>
      <c r="I36" s="457"/>
      <c r="J36" s="458"/>
      <c r="K36" s="458"/>
      <c r="L36" s="458"/>
      <c r="M36" s="458"/>
      <c r="N36" s="459"/>
      <c r="P36" s="446"/>
      <c r="Q36" s="447"/>
      <c r="R36" s="447"/>
      <c r="S36" s="447"/>
      <c r="T36" s="447"/>
      <c r="U36" s="448"/>
    </row>
    <row r="37" spans="1:21" outlineLevel="1">
      <c r="A37" s="424"/>
      <c r="B37" s="312"/>
      <c r="C37" s="252"/>
      <c r="D37" s="409"/>
      <c r="E37" s="409"/>
      <c r="F37" s="409"/>
      <c r="G37" s="410"/>
      <c r="I37" s="457"/>
      <c r="J37" s="458"/>
      <c r="K37" s="458"/>
      <c r="L37" s="458"/>
      <c r="M37" s="458"/>
      <c r="N37" s="459"/>
      <c r="P37" s="446"/>
      <c r="Q37" s="447"/>
      <c r="R37" s="447"/>
      <c r="S37" s="447"/>
      <c r="T37" s="447"/>
      <c r="U37" s="448"/>
    </row>
    <row r="38" spans="1:21" outlineLevel="1">
      <c r="A38" s="424"/>
      <c r="B38" s="312"/>
      <c r="C38" s="252"/>
      <c r="D38" s="409"/>
      <c r="E38" s="409"/>
      <c r="F38" s="409"/>
      <c r="G38" s="410"/>
      <c r="I38" s="457"/>
      <c r="J38" s="458"/>
      <c r="K38" s="458"/>
      <c r="L38" s="458"/>
      <c r="M38" s="458"/>
      <c r="N38" s="459"/>
      <c r="P38" s="446"/>
      <c r="Q38" s="447"/>
      <c r="R38" s="447"/>
      <c r="S38" s="447"/>
      <c r="T38" s="447"/>
      <c r="U38" s="448"/>
    </row>
    <row r="39" spans="1:21" outlineLevel="1">
      <c r="A39" s="424"/>
      <c r="B39" s="312"/>
      <c r="C39" s="252"/>
      <c r="D39" s="409"/>
      <c r="E39" s="409"/>
      <c r="F39" s="409"/>
      <c r="G39" s="410"/>
      <c r="I39" s="457"/>
      <c r="J39" s="458"/>
      <c r="K39" s="458"/>
      <c r="L39" s="458"/>
      <c r="M39" s="458"/>
      <c r="N39" s="459"/>
      <c r="P39" s="446"/>
      <c r="Q39" s="447"/>
      <c r="R39" s="447"/>
      <c r="S39" s="447"/>
      <c r="T39" s="447"/>
      <c r="U39" s="448"/>
    </row>
    <row r="40" spans="1:21" ht="14" outlineLevel="1" thickBot="1">
      <c r="A40" s="425"/>
      <c r="B40" s="313"/>
      <c r="C40" s="314"/>
      <c r="D40" s="407"/>
      <c r="E40" s="407"/>
      <c r="F40" s="407"/>
      <c r="G40" s="408"/>
      <c r="I40" s="457"/>
      <c r="J40" s="458"/>
      <c r="K40" s="458"/>
      <c r="L40" s="458"/>
      <c r="M40" s="458"/>
      <c r="N40" s="459"/>
      <c r="P40" s="446"/>
      <c r="Q40" s="447"/>
      <c r="R40" s="447"/>
      <c r="S40" s="447"/>
      <c r="T40" s="447"/>
      <c r="U40" s="448"/>
    </row>
    <row r="41" spans="1:21" outlineLevel="1">
      <c r="A41" s="154"/>
      <c r="B41" s="248"/>
      <c r="C41" s="248"/>
      <c r="D41" s="248"/>
      <c r="E41" s="248"/>
      <c r="F41" s="248"/>
      <c r="G41" s="248"/>
      <c r="I41" s="457"/>
      <c r="J41" s="458"/>
      <c r="K41" s="458"/>
      <c r="L41" s="458"/>
      <c r="M41" s="458"/>
      <c r="N41" s="459"/>
      <c r="P41" s="446"/>
      <c r="Q41" s="447"/>
      <c r="R41" s="447"/>
      <c r="S41" s="447"/>
      <c r="T41" s="447"/>
      <c r="U41" s="448"/>
    </row>
    <row r="42" spans="1:21" outlineLevel="1">
      <c r="A42" s="154"/>
      <c r="B42" s="248"/>
      <c r="C42" s="248"/>
      <c r="D42" s="248"/>
      <c r="E42" s="248"/>
      <c r="F42" s="248"/>
      <c r="G42" s="248"/>
      <c r="I42" s="457"/>
      <c r="J42" s="458"/>
      <c r="K42" s="458"/>
      <c r="L42" s="458"/>
      <c r="M42" s="458"/>
      <c r="N42" s="459"/>
      <c r="P42" s="446"/>
      <c r="Q42" s="447"/>
      <c r="R42" s="447"/>
      <c r="S42" s="447"/>
      <c r="T42" s="447"/>
      <c r="U42" s="448"/>
    </row>
    <row r="43" spans="1:21" outlineLevel="1">
      <c r="A43" s="154"/>
      <c r="B43" s="248"/>
      <c r="C43" s="248"/>
      <c r="D43" s="248"/>
      <c r="E43" s="248"/>
      <c r="F43" s="248"/>
      <c r="G43" s="248"/>
      <c r="I43" s="457"/>
      <c r="J43" s="458"/>
      <c r="K43" s="458"/>
      <c r="L43" s="458"/>
      <c r="M43" s="458"/>
      <c r="N43" s="459"/>
      <c r="P43" s="446"/>
      <c r="Q43" s="447"/>
      <c r="R43" s="447"/>
      <c r="S43" s="447"/>
      <c r="T43" s="447"/>
      <c r="U43" s="448"/>
    </row>
    <row r="44" spans="1:21" outlineLevel="1">
      <c r="A44" s="154"/>
      <c r="B44" s="248"/>
      <c r="C44" s="248"/>
      <c r="D44" s="248"/>
      <c r="E44" s="248"/>
      <c r="F44" s="248"/>
      <c r="G44" s="248"/>
      <c r="I44" s="457"/>
      <c r="J44" s="458"/>
      <c r="K44" s="458"/>
      <c r="L44" s="458"/>
      <c r="M44" s="458"/>
      <c r="N44" s="459"/>
      <c r="P44" s="446"/>
      <c r="Q44" s="447"/>
      <c r="R44" s="447"/>
      <c r="S44" s="447"/>
      <c r="T44" s="447"/>
      <c r="U44" s="448"/>
    </row>
    <row r="45" spans="1:21" outlineLevel="1">
      <c r="A45" s="154"/>
      <c r="B45" s="248"/>
      <c r="C45" s="248"/>
      <c r="D45" s="248"/>
      <c r="E45" s="248"/>
      <c r="F45" s="248"/>
      <c r="G45" s="248"/>
      <c r="I45" s="460"/>
      <c r="J45" s="461"/>
      <c r="K45" s="461"/>
      <c r="L45" s="461"/>
      <c r="M45" s="461"/>
      <c r="N45" s="462"/>
      <c r="P45" s="449"/>
      <c r="Q45" s="450"/>
      <c r="R45" s="450"/>
      <c r="S45" s="450"/>
      <c r="T45" s="450"/>
      <c r="U45" s="451"/>
    </row>
    <row r="46" spans="1:21" outlineLevel="1">
      <c r="A46" s="154"/>
      <c r="B46" s="248"/>
      <c r="C46" s="248"/>
      <c r="D46" s="248"/>
      <c r="E46" s="248"/>
      <c r="F46" s="248"/>
      <c r="G46" s="248"/>
    </row>
    <row r="47" spans="1:21">
      <c r="A47" s="154"/>
      <c r="B47" s="155"/>
    </row>
    <row r="48" spans="1:21" ht="15">
      <c r="A48" s="12" t="s">
        <v>364</v>
      </c>
    </row>
    <row r="49" spans="1:54" ht="15" outlineLevel="1">
      <c r="A49" s="12"/>
      <c r="AV49" s="295">
        <f>100*AW49</f>
        <v>9.6618357487922718E-2</v>
      </c>
      <c r="AW49" s="294">
        <f>1/45/23</f>
        <v>9.6618357487922714E-4</v>
      </c>
    </row>
    <row r="50" spans="1:54" ht="14" outlineLevel="1" thickBot="1">
      <c r="A50" s="4" t="s">
        <v>365</v>
      </c>
    </row>
    <row r="51" spans="1:54" outlineLevel="2">
      <c r="B51" s="19"/>
      <c r="C51" s="19"/>
      <c r="D51" s="19"/>
      <c r="E51" s="411" t="s">
        <v>261</v>
      </c>
      <c r="F51" s="399"/>
      <c r="G51" s="399"/>
      <c r="H51" s="399"/>
      <c r="I51" s="399"/>
      <c r="J51" s="399" t="s">
        <v>262</v>
      </c>
      <c r="K51" s="399"/>
      <c r="L51" s="399"/>
      <c r="M51" s="399"/>
      <c r="N51" s="399"/>
      <c r="O51" s="399" t="s">
        <v>263</v>
      </c>
      <c r="P51" s="399"/>
      <c r="Q51" s="399"/>
      <c r="R51" s="399"/>
      <c r="S51" s="399"/>
      <c r="T51" s="399" t="s">
        <v>264</v>
      </c>
      <c r="U51" s="399"/>
      <c r="V51" s="399"/>
      <c r="W51" s="399"/>
      <c r="X51" s="399"/>
      <c r="Y51" s="399" t="s">
        <v>366</v>
      </c>
      <c r="Z51" s="399"/>
      <c r="AA51" s="399"/>
      <c r="AB51" s="399"/>
      <c r="AC51" s="399"/>
      <c r="AD51" s="399" t="s">
        <v>367</v>
      </c>
      <c r="AE51" s="399"/>
      <c r="AF51" s="399"/>
      <c r="AG51" s="399"/>
      <c r="AH51" s="399"/>
      <c r="AI51" s="399" t="s">
        <v>368</v>
      </c>
      <c r="AJ51" s="399"/>
      <c r="AK51" s="399"/>
      <c r="AL51" s="399"/>
      <c r="AM51" s="399"/>
      <c r="AN51" s="399" t="s">
        <v>369</v>
      </c>
      <c r="AO51" s="399"/>
      <c r="AP51" s="399"/>
      <c r="AQ51" s="399"/>
      <c r="AR51" s="399"/>
      <c r="AS51" s="399" t="s">
        <v>370</v>
      </c>
      <c r="AT51" s="399"/>
      <c r="AU51" s="399"/>
      <c r="AV51" s="399"/>
      <c r="AW51" s="399"/>
      <c r="AX51" s="399" t="s">
        <v>371</v>
      </c>
      <c r="AY51" s="399"/>
      <c r="AZ51" s="399"/>
      <c r="BA51" s="399"/>
      <c r="BB51" s="40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359</v>
      </c>
      <c r="C53" s="19" t="s">
        <v>372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ht="14" outlineLevel="2" thickBot="1">
      <c r="A54" s="419" t="s">
        <v>373</v>
      </c>
      <c r="B54" s="127" t="s">
        <v>271</v>
      </c>
      <c r="C54" s="127" t="s">
        <v>272</v>
      </c>
      <c r="D54" s="124" t="s">
        <v>374</v>
      </c>
      <c r="E54" s="242">
        <f>('Option_1 Workings'!G8)*-1</f>
        <v>-1.7379541926639046</v>
      </c>
      <c r="F54" s="242">
        <f>('Option_1 Workings'!H8)*-1</f>
        <v>-2.1760012037716323</v>
      </c>
      <c r="G54" s="242">
        <f>('Option_1 Workings'!I8)*-1</f>
        <v>-2.8502176563062549</v>
      </c>
      <c r="H54" s="242">
        <f>('Option_1 Workings'!J8)*-1</f>
        <v>-3.771665534962688</v>
      </c>
      <c r="I54" s="242">
        <f>('Option_1 Workings'!K8)*-1</f>
        <v>-4.9193060250748122</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20"/>
      <c r="B55" s="36" t="s">
        <v>292</v>
      </c>
      <c r="C55" s="121" t="s">
        <v>272</v>
      </c>
      <c r="D55" s="2" t="s">
        <v>374</v>
      </c>
      <c r="E55" s="242">
        <f>('Option_1 Workings'!G9)*-1</f>
        <v>-0.16589141657770548</v>
      </c>
      <c r="F55" s="242">
        <f>('Option_1 Workings'!H9)*-1</f>
        <v>-0.18350820994889255</v>
      </c>
      <c r="G55" s="242">
        <f>('Option_1 Workings'!I9)*-1</f>
        <v>-0.20318325425666897</v>
      </c>
      <c r="H55" s="242">
        <f>('Option_1 Workings'!J9)*-1</f>
        <v>-0.22290746523079916</v>
      </c>
      <c r="I55" s="242">
        <f>('Option_1 Workings'!K9)*-1</f>
        <v>-0.24149805897262108</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0"/>
      <c r="B56" s="36"/>
      <c r="C56" s="121"/>
      <c r="D56" s="2" t="s">
        <v>374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0"/>
      <c r="B57" s="36"/>
      <c r="C57" s="121"/>
      <c r="D57" s="2" t="s">
        <v>374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0"/>
      <c r="B58" s="36"/>
      <c r="C58" s="121"/>
      <c r="D58" s="2" t="s">
        <v>374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0"/>
      <c r="B59" s="36"/>
      <c r="C59" s="121"/>
      <c r="D59" s="2" t="s">
        <v>374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0"/>
      <c r="B60" s="36"/>
      <c r="C60" s="121"/>
      <c r="D60" s="2" t="s">
        <v>374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0"/>
      <c r="B61" s="36"/>
      <c r="C61" s="121"/>
      <c r="D61" s="2" t="s">
        <v>374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0"/>
      <c r="B62" s="36"/>
      <c r="C62" s="121"/>
      <c r="D62" s="2" t="s">
        <v>374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0"/>
      <c r="B63" s="36"/>
      <c r="C63" s="121"/>
      <c r="D63" s="2" t="s">
        <v>374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1"/>
      <c r="B64" s="122" t="s">
        <v>375</v>
      </c>
      <c r="C64" s="296" t="s">
        <v>376</v>
      </c>
      <c r="D64" s="123" t="s">
        <v>374</v>
      </c>
      <c r="E64" s="23">
        <f>SUM(E54:E63)</f>
        <v>-1.9038456092416101</v>
      </c>
      <c r="F64" s="23">
        <f t="shared" ref="F64:BB64" si="3">SUM(F54:F63)</f>
        <v>-2.359509413720525</v>
      </c>
      <c r="G64" s="23">
        <f t="shared" si="3"/>
        <v>-3.0534009105629241</v>
      </c>
      <c r="H64" s="23">
        <f t="shared" si="3"/>
        <v>-3.9945730001934869</v>
      </c>
      <c r="I64" s="23">
        <f t="shared" si="3"/>
        <v>-5.1608040840474336</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2" t="s">
        <v>377</v>
      </c>
      <c r="B66" s="266"/>
      <c r="C66" s="267"/>
      <c r="D66" s="268" t="s">
        <v>374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13"/>
      <c r="B67" s="252"/>
      <c r="C67" s="267"/>
      <c r="D67" s="269" t="s">
        <v>374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13"/>
      <c r="B68" s="252"/>
      <c r="C68" s="267"/>
      <c r="D68" s="269" t="s">
        <v>374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13"/>
      <c r="B69" s="252"/>
      <c r="C69" s="267"/>
      <c r="D69" s="269" t="s">
        <v>374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13"/>
      <c r="B70" s="252"/>
      <c r="C70" s="267"/>
      <c r="D70" s="269" t="s">
        <v>374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14"/>
      <c r="B71" s="122" t="s">
        <v>378</v>
      </c>
      <c r="C71" s="123"/>
      <c r="D71" s="270" t="s">
        <v>374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2" t="s">
        <v>379</v>
      </c>
      <c r="B75" s="127" t="s">
        <v>380</v>
      </c>
      <c r="C75" s="274"/>
      <c r="D75" s="124" t="s">
        <v>374</v>
      </c>
      <c r="E75" s="275">
        <f>-E158*'Fixed Data'!$B$27/10^2</f>
        <v>-13.395791080726287</v>
      </c>
      <c r="F75" s="275">
        <f>-F158*'Fixed Data'!$B$27/10^2</f>
        <v>-13.561020332908463</v>
      </c>
      <c r="G75" s="275">
        <f>-G158*'Fixed Data'!$B$27/10^2</f>
        <v>-13.729140419480952</v>
      </c>
      <c r="H75" s="275">
        <f>-H158*'Fixed Data'!$B$27/10^2</f>
        <v>-13.900226971777908</v>
      </c>
      <c r="I75" s="275">
        <f>-I158*'Fixed Data'!$B$27/10^2</f>
        <v>-14.074358213048686</v>
      </c>
      <c r="J75" s="275">
        <f>-J158*'Fixed Data'!$B$27/10^2</f>
        <v>-14.251615078662596</v>
      </c>
      <c r="K75" s="275">
        <f>-K158*'Fixed Data'!$B$27/10^2</f>
        <v>-14.441805683748166</v>
      </c>
      <c r="L75" s="275">
        <f>-L158*'Fixed Data'!$B$27/10^2</f>
        <v>-14.635563695731125</v>
      </c>
      <c r="M75" s="275">
        <f>-M158*'Fixed Data'!$B$27/10^2</f>
        <v>-14.832986886160368</v>
      </c>
      <c r="N75" s="275">
        <f>-N158*'Fixed Data'!$B$27/10^2</f>
        <v>-15.034176512522908</v>
      </c>
      <c r="O75" s="275">
        <f>-O158*'Fixed Data'!$B$27/10^2</f>
        <v>-15.239237408397452</v>
      </c>
      <c r="P75" s="275">
        <f>-P158*'Fixed Data'!$B$27/10^2</f>
        <v>-15.448278178787129</v>
      </c>
      <c r="Q75" s="275">
        <f>-Q158*'Fixed Data'!$B$27/10^2</f>
        <v>-15.661411350375463</v>
      </c>
      <c r="R75" s="275">
        <f>-R158*'Fixed Data'!$B$27/10^2</f>
        <v>-15.878753491731119</v>
      </c>
      <c r="S75" s="275">
        <f>-S158*'Fixed Data'!$B$27/10^2</f>
        <v>-16.100425431179044</v>
      </c>
      <c r="T75" s="275">
        <f>-T158*'Fixed Data'!$B$27/10^2</f>
        <v>-16.32655239203082</v>
      </c>
      <c r="U75" s="275">
        <f>-U158*'Fixed Data'!$B$27/10^2</f>
        <v>-16.557264195430211</v>
      </c>
      <c r="V75" s="275">
        <f>-V158*'Fixed Data'!$B$27/10^2</f>
        <v>-16.792695448173088</v>
      </c>
      <c r="W75" s="275">
        <f>-W158*'Fixed Data'!$B$27/10^2</f>
        <v>-17.032985730527379</v>
      </c>
      <c r="X75" s="275">
        <f>-X158*'Fixed Data'!$B$27/10^2</f>
        <v>-17.278279836642611</v>
      </c>
      <c r="Y75" s="275">
        <f>-Y158*'Fixed Data'!$B$27/10^2</f>
        <v>-17.528727939831434</v>
      </c>
      <c r="Z75" s="275">
        <f>-Z158*'Fixed Data'!$B$27/10^2</f>
        <v>-17.784485870543133</v>
      </c>
      <c r="AA75" s="275">
        <f>-AA158*'Fixed Data'!$B$27/10^2</f>
        <v>-18.045715311696402</v>
      </c>
      <c r="AB75" s="275">
        <f>-AB158*'Fixed Data'!$B$27/10^2</f>
        <v>-18.31258409167841</v>
      </c>
      <c r="AC75" s="275">
        <f>-AC158*'Fixed Data'!$B$27/10^2</f>
        <v>-18.585266387190376</v>
      </c>
      <c r="AD75" s="275">
        <f>-AD158*'Fixed Data'!$B$27/10^2</f>
        <v>-18.86394305381063</v>
      </c>
      <c r="AE75" s="275">
        <f>-AE158*'Fixed Data'!$B$27/10^2</f>
        <v>-19.148801851378579</v>
      </c>
      <c r="AF75" s="275">
        <f>-AF158*'Fixed Data'!$B$27/10^2</f>
        <v>-19.440037782070569</v>
      </c>
      <c r="AG75" s="275">
        <f>-AG158*'Fixed Data'!$B$27/10^2</f>
        <v>-19.73785339091182</v>
      </c>
      <c r="AH75" s="275">
        <f>-AH158*'Fixed Data'!$B$27/10^2</f>
        <v>-20.04245905877552</v>
      </c>
      <c r="AI75" s="275">
        <f>-AI158*'Fixed Data'!$B$27/10^2</f>
        <v>-20.354073393048303</v>
      </c>
      <c r="AJ75" s="275">
        <f>-AJ158*'Fixed Data'!$B$27/10^2</f>
        <v>-20.672923520629368</v>
      </c>
      <c r="AK75" s="275">
        <f>-AK158*'Fixed Data'!$B$27/10^2</f>
        <v>-20.999245508647142</v>
      </c>
      <c r="AL75" s="275">
        <f>-AL158*'Fixed Data'!$B$27/10^2</f>
        <v>-21.333284717560765</v>
      </c>
      <c r="AM75" s="275">
        <f>-AM158*'Fixed Data'!$B$27/10^2</f>
        <v>-21.675296229389563</v>
      </c>
      <c r="AN75" s="275">
        <f>-AN158*'Fixed Data'!$B$27/10^2</f>
        <v>-22.025545230865749</v>
      </c>
      <c r="AO75" s="275">
        <f>-AO158*'Fixed Data'!$B$27/10^2</f>
        <v>-22.384307516791822</v>
      </c>
      <c r="AP75" s="275">
        <f>-AP158*'Fixed Data'!$B$27/10^2</f>
        <v>-22.751869873193289</v>
      </c>
      <c r="AQ75" s="275">
        <f>-AQ158*'Fixed Data'!$B$27/10^2</f>
        <v>-23.128530633265676</v>
      </c>
      <c r="AR75" s="275">
        <f>-AR158*'Fixed Data'!$B$27/10^2</f>
        <v>-23.514600143167982</v>
      </c>
      <c r="AS75" s="275">
        <f>-AS158*'Fixed Data'!$B$27/10^2</f>
        <v>-23.91040129543131</v>
      </c>
      <c r="AT75" s="275">
        <f>-AT158*'Fixed Data'!$B$27/10^2</f>
        <v>-24.316270092418719</v>
      </c>
      <c r="AU75" s="275">
        <f>-AU158*'Fixed Data'!$B$27/10^2</f>
        <v>-24.732556194759418</v>
      </c>
      <c r="AV75" s="275">
        <f>-AV158*'Fixed Data'!$B$27/10^2</f>
        <v>-25.159623582474982</v>
      </c>
      <c r="AW75" s="275">
        <f>-AW158*'Fixed Data'!$B$27/10^2</f>
        <v>-25.597851140977564</v>
      </c>
      <c r="AX75" s="275">
        <f>-AX158*'Fixed Data'!$B$27/10^2</f>
        <v>-26.047633322196099</v>
      </c>
      <c r="AY75" s="275">
        <f>-AY158*'Fixed Data'!$B$27/10^2</f>
        <v>-26.509380888343259</v>
      </c>
      <c r="AZ75" s="275">
        <f>-AZ158*'Fixed Data'!$B$27/10^2</f>
        <v>-26.983521573041653</v>
      </c>
      <c r="BA75" s="275">
        <f>-BA158*'Fixed Data'!$B$27/10^2</f>
        <v>-27.470500892705985</v>
      </c>
      <c r="BB75" s="275">
        <f>-BB158*'Fixed Data'!$B$27/10^2</f>
        <v>-27.966268867221714</v>
      </c>
    </row>
    <row r="76" spans="1:54" ht="19.5" customHeight="1" outlineLevel="2">
      <c r="A76" s="413"/>
      <c r="B76" s="121"/>
      <c r="C76" s="272"/>
      <c r="D76" s="2" t="s">
        <v>374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14"/>
      <c r="B77" s="273" t="s">
        <v>381</v>
      </c>
      <c r="C77" s="271"/>
      <c r="D77" s="123" t="s">
        <v>374</v>
      </c>
      <c r="E77" s="23">
        <f t="shared" ref="E77:AJ77" si="5">SUM(E75:E76)</f>
        <v>-13.395791080726287</v>
      </c>
      <c r="F77" s="23">
        <f t="shared" si="5"/>
        <v>-13.561020332908463</v>
      </c>
      <c r="G77" s="23">
        <f t="shared" si="5"/>
        <v>-13.729140419480952</v>
      </c>
      <c r="H77" s="23">
        <f t="shared" si="5"/>
        <v>-13.900226971777908</v>
      </c>
      <c r="I77" s="23">
        <f t="shared" si="5"/>
        <v>-14.074358213048686</v>
      </c>
      <c r="J77" s="23">
        <f t="shared" si="5"/>
        <v>-14.251615078662596</v>
      </c>
      <c r="K77" s="23">
        <f t="shared" si="5"/>
        <v>-14.441805683748166</v>
      </c>
      <c r="L77" s="23">
        <f t="shared" si="5"/>
        <v>-14.635563695731125</v>
      </c>
      <c r="M77" s="23">
        <f t="shared" si="5"/>
        <v>-14.832986886160368</v>
      </c>
      <c r="N77" s="23">
        <f t="shared" si="5"/>
        <v>-15.034176512522908</v>
      </c>
      <c r="O77" s="23">
        <f t="shared" si="5"/>
        <v>-15.239237408397452</v>
      </c>
      <c r="P77" s="23">
        <f t="shared" si="5"/>
        <v>-15.448278178787129</v>
      </c>
      <c r="Q77" s="23">
        <f t="shared" si="5"/>
        <v>-15.661411350375463</v>
      </c>
      <c r="R77" s="23">
        <f t="shared" si="5"/>
        <v>-15.878753491731119</v>
      </c>
      <c r="S77" s="23">
        <f t="shared" si="5"/>
        <v>-16.100425431179044</v>
      </c>
      <c r="T77" s="23">
        <f t="shared" si="5"/>
        <v>-16.32655239203082</v>
      </c>
      <c r="U77" s="23">
        <f t="shared" si="5"/>
        <v>-16.557264195430211</v>
      </c>
      <c r="V77" s="23">
        <f t="shared" si="5"/>
        <v>-16.792695448173088</v>
      </c>
      <c r="W77" s="23">
        <f t="shared" si="5"/>
        <v>-17.032985730527379</v>
      </c>
      <c r="X77" s="23">
        <f t="shared" si="5"/>
        <v>-17.278279836642611</v>
      </c>
      <c r="Y77" s="23">
        <f t="shared" si="5"/>
        <v>-17.528727939831434</v>
      </c>
      <c r="Z77" s="23">
        <f t="shared" si="5"/>
        <v>-17.784485870543133</v>
      </c>
      <c r="AA77" s="23">
        <f t="shared" si="5"/>
        <v>-18.045715311696402</v>
      </c>
      <c r="AB77" s="23">
        <f t="shared" si="5"/>
        <v>-18.31258409167841</v>
      </c>
      <c r="AC77" s="23">
        <f t="shared" si="5"/>
        <v>-18.585266387190376</v>
      </c>
      <c r="AD77" s="23">
        <f t="shared" si="5"/>
        <v>-18.86394305381063</v>
      </c>
      <c r="AE77" s="23">
        <f t="shared" si="5"/>
        <v>-19.148801851378579</v>
      </c>
      <c r="AF77" s="23">
        <f t="shared" si="5"/>
        <v>-19.440037782070569</v>
      </c>
      <c r="AG77" s="23">
        <f t="shared" si="5"/>
        <v>-19.73785339091182</v>
      </c>
      <c r="AH77" s="23">
        <f t="shared" si="5"/>
        <v>-20.04245905877552</v>
      </c>
      <c r="AI77" s="23">
        <f t="shared" si="5"/>
        <v>-20.354073393048303</v>
      </c>
      <c r="AJ77" s="23">
        <f t="shared" si="5"/>
        <v>-20.672923520629368</v>
      </c>
      <c r="AK77" s="23">
        <f t="shared" ref="AK77:BB77" si="6">SUM(AK75:AK76)</f>
        <v>-20.999245508647142</v>
      </c>
      <c r="AL77" s="23">
        <f t="shared" si="6"/>
        <v>-21.333284717560765</v>
      </c>
      <c r="AM77" s="23">
        <f t="shared" si="6"/>
        <v>-21.675296229389563</v>
      </c>
      <c r="AN77" s="23">
        <f t="shared" si="6"/>
        <v>-22.025545230865749</v>
      </c>
      <c r="AO77" s="23">
        <f t="shared" si="6"/>
        <v>-22.384307516791822</v>
      </c>
      <c r="AP77" s="23">
        <f t="shared" si="6"/>
        <v>-22.751869873193289</v>
      </c>
      <c r="AQ77" s="23">
        <f t="shared" si="6"/>
        <v>-23.128530633265676</v>
      </c>
      <c r="AR77" s="23">
        <f t="shared" si="6"/>
        <v>-23.514600143167982</v>
      </c>
      <c r="AS77" s="23">
        <f t="shared" si="6"/>
        <v>-23.91040129543131</v>
      </c>
      <c r="AT77" s="23">
        <f t="shared" si="6"/>
        <v>-24.316270092418719</v>
      </c>
      <c r="AU77" s="23">
        <f t="shared" si="6"/>
        <v>-24.732556194759418</v>
      </c>
      <c r="AV77" s="23">
        <f t="shared" si="6"/>
        <v>-25.159623582474982</v>
      </c>
      <c r="AW77" s="23">
        <f t="shared" si="6"/>
        <v>-25.597851140977564</v>
      </c>
      <c r="AX77" s="23">
        <f t="shared" si="6"/>
        <v>-26.047633322196099</v>
      </c>
      <c r="AY77" s="23">
        <f t="shared" si="6"/>
        <v>-26.509380888343259</v>
      </c>
      <c r="AZ77" s="23">
        <f t="shared" si="6"/>
        <v>-26.983521573041653</v>
      </c>
      <c r="BA77" s="23">
        <f t="shared" si="6"/>
        <v>-27.470500892705985</v>
      </c>
      <c r="BB77" s="255">
        <f t="shared" si="6"/>
        <v>-27.966268867221714</v>
      </c>
    </row>
    <row r="78" spans="1:54" outlineLevel="2">
      <c r="B78" s="19"/>
      <c r="C78" s="19"/>
      <c r="D78" s="19"/>
      <c r="E78" s="15"/>
    </row>
    <row r="79" spans="1:54" s="7" customFormat="1" ht="14" outlineLevel="1" thickBot="1">
      <c r="B79" s="125"/>
      <c r="C79" s="125"/>
      <c r="D79" s="125"/>
      <c r="E79" s="247"/>
    </row>
    <row r="80" spans="1:54" outlineLevel="1">
      <c r="A80" s="4" t="s">
        <v>382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383</v>
      </c>
      <c r="C81" s="6" t="s">
        <v>384</v>
      </c>
      <c r="D81" t="s">
        <v>385</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386</v>
      </c>
      <c r="C82" t="s">
        <v>387</v>
      </c>
      <c r="D82" t="s">
        <v>374</v>
      </c>
      <c r="E82" s="21">
        <f t="shared" ref="E82:BB82" si="8">E64*E81</f>
        <v>-1.9038456092416101</v>
      </c>
      <c r="F82" s="21">
        <f t="shared" si="8"/>
        <v>-2.359509413720525</v>
      </c>
      <c r="G82" s="21">
        <f t="shared" si="8"/>
        <v>-3.0534009105629241</v>
      </c>
      <c r="H82" s="21">
        <f t="shared" si="8"/>
        <v>-3.9945730001934869</v>
      </c>
      <c r="I82" s="21">
        <f t="shared" si="8"/>
        <v>-5.1608040840474336</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388</v>
      </c>
      <c r="C83" t="s">
        <v>389</v>
      </c>
      <c r="D83" t="s">
        <v>374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390</v>
      </c>
      <c r="C84" t="s">
        <v>391</v>
      </c>
      <c r="D84" t="s">
        <v>374</v>
      </c>
      <c r="E84" s="21"/>
      <c r="F84" s="21">
        <f>IF($E$82&lt;0,(IF(2050-E$80&lt;=0,0,(2/(2050-E$80+1))*(1-(SUM($E84:E84)/$E$82))*$E$82*'Fixed Data'!C$52)),0)</f>
        <v>-0.15865380077013416</v>
      </c>
      <c r="G84" s="21">
        <f>IF($E$82&lt;0,(IF(2050-F$80&lt;=0,0,(2/(2050-F$80+1))*(1-(SUM($E84:F84)/$E$82))*$E$82*'Fixed Data'!D$52)),0)</f>
        <v>-0.15175580943230224</v>
      </c>
      <c r="H84" s="21">
        <f>IF($E$82&lt;0,(IF(2050-G$80&lt;=0,0,(2/(2050-G$80+1))*(1-(SUM($E84:G84)/$E$82))*$E$82*'Fixed Data'!E$52)),0)</f>
        <v>-0.14485781809447032</v>
      </c>
      <c r="I84" s="21">
        <f>IF($E$82&lt;0,(IF(2050-H$80&lt;=0,0,(2/(2050-H$80+1))*(1-(SUM($E84:H84)/$E$82))*$E$82*'Fixed Data'!F$52)),0)</f>
        <v>-0.13795982675663843</v>
      </c>
      <c r="J84" s="21">
        <f>IF($E$82&lt;0,(IF(2050-I$80&lt;=0,0,(2/(2050-I$80+1))*(1-(SUM($E84:I84)/$E$82))*$E$82*'Fixed Data'!G$52)),0)</f>
        <v>-0.13106183541880648</v>
      </c>
      <c r="K84" s="21">
        <f>IF($E$82&lt;0,(IF(2050-J$80&lt;=0,0,(2/(2050-J$80+1))*(1-(SUM($E84:J84)/$E$82))*$E$82*'Fixed Data'!H$52)),0)</f>
        <v>-0.1241638440809746</v>
      </c>
      <c r="L84" s="21">
        <f>IF($E$82&lt;0,(IF(2050-K$80&lt;=0,0,(2/(2050-K$80+1))*(1-(SUM($E84:K84)/$E$82))*$E$82*'Fixed Data'!I$52)),0)</f>
        <v>-0.11726585274314263</v>
      </c>
      <c r="M84" s="21">
        <f>IF($E$82&lt;0,(IF(2050-L$80&lt;=0,0,(2/(2050-L$80+1))*(1-(SUM($E84:L84)/$E$82))*$E$82*'Fixed Data'!J$52)),0)</f>
        <v>-0.11036786140531074</v>
      </c>
      <c r="N84" s="21">
        <f>IF($E$82&lt;0,(IF(2050-M$80&lt;=0,0,(2/(2050-M$80+1))*(1-(SUM($E84:M84)/$E$82))*$E$82*'Fixed Data'!K$52)),0)</f>
        <v>-0.10346987006747882</v>
      </c>
      <c r="O84" s="21">
        <f>IF($E$82&lt;0,(IF(2050-N$80&lt;=0,0,(2/(2050-N$80+1))*(1-(SUM($E84:N84)/$E$82))*$E$82*'Fixed Data'!L$52)),0)</f>
        <v>-9.6571878729646898E-2</v>
      </c>
      <c r="P84" s="21">
        <f>IF($E$82&lt;0,(IF(2050-O$80&lt;=0,0,(2/(2050-O$80+1))*(1-(SUM($E84:O84)/$E$82))*$E$82*'Fixed Data'!M$52)),0)</f>
        <v>-8.9673887391814963E-2</v>
      </c>
      <c r="Q84" s="21">
        <f>IF($E$82&lt;0,(IF(2050-P$80&lt;=0,0,(2/(2050-P$80+1))*(1-(SUM($E84:P84)/$E$82))*$E$82*'Fixed Data'!N$52)),0)</f>
        <v>-8.2775896053983028E-2</v>
      </c>
      <c r="R84" s="21">
        <f>IF($E$82&lt;0,(IF(2050-Q$80&lt;=0,0,(2/(2050-Q$80+1))*(1-(SUM($E84:Q84)/$E$82))*$E$82*'Fixed Data'!O$52)),0)</f>
        <v>-7.5877904716151107E-2</v>
      </c>
      <c r="S84" s="21">
        <f>IF($E$82&lt;0,(IF(2050-R$80&lt;=0,0,(2/(2050-R$80+1))*(1-(SUM($E84:R84)/$E$82))*$E$82*'Fixed Data'!P$52)),0)</f>
        <v>-6.8979913378319213E-2</v>
      </c>
      <c r="T84" s="21">
        <f>IF($E$82&lt;0,(IF(2050-S$80&lt;=0,0,(2/(2050-S$80+1))*(1-(SUM($E84:S84)/$E$82))*$E$82*'Fixed Data'!Q$52)),0)</f>
        <v>-6.2081922040487313E-2</v>
      </c>
      <c r="U84" s="21">
        <f>IF($E$82&lt;0,(IF(2050-T$80&lt;=0,0,(2/(2050-T$80+1))*(1-(SUM($E84:T84)/$E$82))*$E$82*'Fixed Data'!R$52)),0)</f>
        <v>-5.518393070265537E-2</v>
      </c>
      <c r="V84" s="21">
        <f>IF($E$82&lt;0,(IF(2050-U$80&lt;=0,0,(2/(2050-U$80+1))*(1-(SUM($E84:U84)/$E$82))*$E$82*'Fixed Data'!S$52)),0)</f>
        <v>-4.8285939364823449E-2</v>
      </c>
      <c r="W84" s="21">
        <f>IF($E$82&lt;0,(IF(2050-V$80&lt;=0,0,(2/(2050-V$80+1))*(1-(SUM($E84:V84)/$E$82))*$E$82*'Fixed Data'!T$52)),0)</f>
        <v>-4.1387948026991521E-2</v>
      </c>
      <c r="X84" s="21">
        <f>IF($E$82&lt;0,(IF(2050-W$80&lt;=0,0,(2/(2050-W$80+1))*(1-(SUM($E84:W84)/$E$82))*$E$82*'Fixed Data'!U$52)),0)</f>
        <v>-3.4489956689159683E-2</v>
      </c>
      <c r="Y84" s="21">
        <f>IF($E$82&lt;0,(IF(2050-X$80&lt;=0,0,(2/(2050-X$80+1))*(1-(SUM($E84:X84)/$E$82))*$E$82*'Fixed Data'!V$52)),0)</f>
        <v>-2.7591965351327723E-2</v>
      </c>
      <c r="Z84" s="21">
        <f>IF($E$82&lt;0,(IF(2050-Y$80&lt;=0,0,(2/(2050-Y$80+1))*(1-(SUM($E84:Y84)/$E$82))*$E$82*'Fixed Data'!W$52)),0)</f>
        <v>-2.0693974013495854E-2</v>
      </c>
      <c r="AA84" s="21">
        <f>IF($E$82&lt;0,(IF(2050-Z$80&lt;=0,0,(2/(2050-Z$80+1))*(1-(SUM($E84:Z84)/$E$82))*$E$82*'Fixed Data'!X$52)),0)</f>
        <v>-1.3795982675663761E-2</v>
      </c>
      <c r="AB84" s="21">
        <f>IF($E$82&lt;0,(IF(2050-AA$80&lt;=0,0,(2/(2050-AA$80+1))*(1-(SUM($E84:AA84)/$E$82))*$E$82*'Fixed Data'!Y$52)),0)</f>
        <v>-6.8979913378319508E-3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392</v>
      </c>
      <c r="C85" t="s">
        <v>393</v>
      </c>
      <c r="D85" t="s">
        <v>374</v>
      </c>
      <c r="E85" s="18"/>
      <c r="F85" s="18"/>
      <c r="G85" s="21">
        <f>IF($F$82&lt;0,(IF(2050-F$80&lt;=0,0,(2/(2050-F$80+1))*(1-(SUM($E85:F85)/$F$82))*$F$82*'Fixed Data'!D$52)),0)</f>
        <v>-0.20517473162787173</v>
      </c>
      <c r="H85" s="21">
        <f>IF($F$82&lt;0,(IF(2050-G$80&lt;=0,0,(2/(2050-G$80+1))*(1-(SUM($E85:G85)/$F$82))*$F$82*'Fixed Data'!E$52)),0)</f>
        <v>-0.1958486074629685</v>
      </c>
      <c r="I85" s="21">
        <f>IF($F$82&lt;0,(IF(2050-H$80&lt;=0,0,(2/(2050-H$80+1))*(1-(SUM($E85:H85)/$F$82))*$F$82*'Fixed Data'!F$52)),0)</f>
        <v>-0.1865224832980652</v>
      </c>
      <c r="J85" s="21">
        <f>IF($F$82&lt;0,(IF(2050-I$80&lt;=0,0,(2/(2050-I$80+1))*(1-(SUM($E85:I85)/$F$82))*$F$82*'Fixed Data'!G$52)),0)</f>
        <v>-0.17719635913316198</v>
      </c>
      <c r="K85" s="21">
        <f>IF($F$82&lt;0,(IF(2050-J$80&lt;=0,0,(2/(2050-J$80+1))*(1-(SUM($E85:J85)/$F$82))*$F$82*'Fixed Data'!H$52)),0)</f>
        <v>-0.16787023496825867</v>
      </c>
      <c r="L85" s="21">
        <f>IF($F$82&lt;0,(IF(2050-K$80&lt;=0,0,(2/(2050-K$80+1))*(1-(SUM($E85:K85)/$F$82))*$F$82*'Fixed Data'!I$52)),0)</f>
        <v>-0.15854411080335543</v>
      </c>
      <c r="M85" s="21">
        <f>IF($F$82&lt;0,(IF(2050-L$80&lt;=0,0,(2/(2050-L$80+1))*(1-(SUM($E85:L85)/$F$82))*$F$82*'Fixed Data'!J$52)),0)</f>
        <v>-0.14921798663845218</v>
      </c>
      <c r="N85" s="21">
        <f>IF($F$82&lt;0,(IF(2050-M$80&lt;=0,0,(2/(2050-M$80+1))*(1-(SUM($E85:M85)/$F$82))*$F$82*'Fixed Data'!K$52)),0)</f>
        <v>-0.1398918624735489</v>
      </c>
      <c r="O85" s="21">
        <f>IF($F$82&lt;0,(IF(2050-N$80&lt;=0,0,(2/(2050-N$80+1))*(1-(SUM($E85:N85)/$F$82))*$F$82*'Fixed Data'!L$52)),0)</f>
        <v>-0.13056573830864562</v>
      </c>
      <c r="P85" s="21">
        <f>IF($F$82&lt;0,(IF(2050-O$80&lt;=0,0,(2/(2050-O$80+1))*(1-(SUM($E85:O85)/$F$82))*$F$82*'Fixed Data'!M$52)),0)</f>
        <v>-0.12123961414374236</v>
      </c>
      <c r="Q85" s="21">
        <f>IF($F$82&lt;0,(IF(2050-P$80&lt;=0,0,(2/(2050-P$80+1))*(1-(SUM($E85:P85)/$F$82))*$F$82*'Fixed Data'!N$52)),0)</f>
        <v>-0.1119134899788391</v>
      </c>
      <c r="R85" s="21">
        <f>IF($F$82&lt;0,(IF(2050-Q$80&lt;=0,0,(2/(2050-Q$80+1))*(1-(SUM($E85:Q85)/$F$82))*$F$82*'Fixed Data'!O$52)),0)</f>
        <v>-0.10258736581393584</v>
      </c>
      <c r="S85" s="21">
        <f>IF($F$82&lt;0,(IF(2050-R$80&lt;=0,0,(2/(2050-R$80+1))*(1-(SUM($E85:R85)/$F$82))*$F$82*'Fixed Data'!P$52)),0)</f>
        <v>-9.3261241649032642E-2</v>
      </c>
      <c r="T85" s="21">
        <f>IF($F$82&lt;0,(IF(2050-S$80&lt;=0,0,(2/(2050-S$80+1))*(1-(SUM($E85:S85)/$F$82))*$F$82*'Fixed Data'!Q$52)),0)</f>
        <v>-8.3935117484129393E-2</v>
      </c>
      <c r="U85" s="21">
        <f>IF($F$82&lt;0,(IF(2050-T$80&lt;=0,0,(2/(2050-T$80+1))*(1-(SUM($E85:T85)/$F$82))*$F$82*'Fixed Data'!R$52)),0)</f>
        <v>-7.4608993319226116E-2</v>
      </c>
      <c r="V85" s="21">
        <f>IF($F$82&lt;0,(IF(2050-U$80&lt;=0,0,(2/(2050-U$80+1))*(1-(SUM($E85:U85)/$F$82))*$F$82*'Fixed Data'!S$52)),0)</f>
        <v>-6.5282869154322909E-2</v>
      </c>
      <c r="W85" s="21">
        <f>IF($F$82&lt;0,(IF(2050-V$80&lt;=0,0,(2/(2050-V$80+1))*(1-(SUM($E85:V85)/$F$82))*$F$82*'Fixed Data'!T$52)),0)</f>
        <v>-5.5956744989419611E-2</v>
      </c>
      <c r="X85" s="21">
        <f>IF($F$82&lt;0,(IF(2050-W$80&lt;=0,0,(2/(2050-W$80+1))*(1-(SUM($E85:W85)/$F$82))*$F$82*'Fixed Data'!U$52)),0)</f>
        <v>-4.66306208245163E-2</v>
      </c>
      <c r="Y85" s="21">
        <f>IF($F$82&lt;0,(IF(2050-X$80&lt;=0,0,(2/(2050-X$80+1))*(1-(SUM($E85:X85)/$F$82))*$F$82*'Fixed Data'!V$52)),0)</f>
        <v>-3.7304496659613148E-2</v>
      </c>
      <c r="Z85" s="21">
        <f>IF($F$82&lt;0,(IF(2050-Y$80&lt;=0,0,(2/(2050-Y$80+1))*(1-(SUM($E85:Y85)/$F$82))*$F$82*'Fixed Data'!W$52)),0)</f>
        <v>-2.7978372494709754E-2</v>
      </c>
      <c r="AA85" s="21">
        <f>IF($F$82&lt;0,(IF(2050-Z$80&lt;=0,0,(2/(2050-Z$80+1))*(1-(SUM($E85:Z85)/$F$82))*$F$82*'Fixed Data'!X$52)),0)</f>
        <v>-1.8652248329806585E-2</v>
      </c>
      <c r="AB85" s="21">
        <f>IF($F$82&lt;0,(IF(2050-AA$80&lt;=0,0,(2/(2050-AA$80+1))*(1-(SUM($E85:AA85)/$F$82))*$F$82*'Fixed Data'!Y$52)),0)</f>
        <v>-9.3261241649034692E-3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394</v>
      </c>
      <c r="C86" t="s">
        <v>395</v>
      </c>
      <c r="D86" t="s">
        <v>374</v>
      </c>
      <c r="E86" s="18"/>
      <c r="F86" s="18"/>
      <c r="G86" s="18"/>
      <c r="H86" s="21">
        <f>IF($G$82&lt;0,(IF(2050-G$80&lt;=0,0,(2/(2050-G$80+1))*(1-(SUM($E86:G86)/$G$82))*$G$82*'Fixed Data'!E$52)),0)</f>
        <v>-0.27758190096026586</v>
      </c>
      <c r="I86" s="21">
        <f>IF($G$82&lt;0,(IF(2050-H$80&lt;=0,0,(2/(2050-H$80+1))*(1-(SUM($E86:H86)/$G$82))*$G$82*'Fixed Data'!F$52)),0)</f>
        <v>-0.26436371520025315</v>
      </c>
      <c r="J86" s="21">
        <f>IF($G$82&lt;0,(IF(2050-I$80&lt;=0,0,(2/(2050-I$80+1))*(1-(SUM($E86:I86)/$G$82))*$G$82*'Fixed Data'!G$52)),0)</f>
        <v>-0.25114552944024054</v>
      </c>
      <c r="K86" s="21">
        <f>IF($G$82&lt;0,(IF(2050-J$80&lt;=0,0,(2/(2050-J$80+1))*(1-(SUM($E86:J86)/$G$82))*$G$82*'Fixed Data'!H$52)),0)</f>
        <v>-0.23792734368022783</v>
      </c>
      <c r="L86" s="21">
        <f>IF($G$82&lt;0,(IF(2050-K$80&lt;=0,0,(2/(2050-K$80+1))*(1-(SUM($E86:K86)/$G$82))*$G$82*'Fixed Data'!I$52)),0)</f>
        <v>-0.22470915792021517</v>
      </c>
      <c r="M86" s="21">
        <f>IF($G$82&lt;0,(IF(2050-L$80&lt;=0,0,(2/(2050-L$80+1))*(1-(SUM($E86:L86)/$G$82))*$G$82*'Fixed Data'!J$52)),0)</f>
        <v>-0.21149097216020254</v>
      </c>
      <c r="N86" s="21">
        <f>IF($G$82&lt;0,(IF(2050-M$80&lt;=0,0,(2/(2050-M$80+1))*(1-(SUM($E86:M86)/$G$82))*$G$82*'Fixed Data'!K$52)),0)</f>
        <v>-0.19827278640018989</v>
      </c>
      <c r="O86" s="21">
        <f>IF($G$82&lt;0,(IF(2050-N$80&lt;=0,0,(2/(2050-N$80+1))*(1-(SUM($E86:N86)/$G$82))*$G$82*'Fixed Data'!L$52)),0)</f>
        <v>-0.18505460064017723</v>
      </c>
      <c r="P86" s="21">
        <f>IF($G$82&lt;0,(IF(2050-O$80&lt;=0,0,(2/(2050-O$80+1))*(1-(SUM($E86:O86)/$G$82))*$G$82*'Fixed Data'!M$52)),0)</f>
        <v>-0.17183641488016457</v>
      </c>
      <c r="Q86" s="21">
        <f>IF($G$82&lt;0,(IF(2050-P$80&lt;=0,0,(2/(2050-P$80+1))*(1-(SUM($E86:P86)/$G$82))*$G$82*'Fixed Data'!N$52)),0)</f>
        <v>-0.15861822912015192</v>
      </c>
      <c r="R86" s="21">
        <f>IF($G$82&lt;0,(IF(2050-Q$80&lt;=0,0,(2/(2050-Q$80+1))*(1-(SUM($E86:Q86)/$G$82))*$G$82*'Fixed Data'!O$52)),0)</f>
        <v>-0.14540004336013923</v>
      </c>
      <c r="S86" s="21">
        <f>IF($G$82&lt;0,(IF(2050-R$80&lt;=0,0,(2/(2050-R$80+1))*(1-(SUM($E86:R86)/$G$82))*$G$82*'Fixed Data'!P$52)),0)</f>
        <v>-0.13218185760012663</v>
      </c>
      <c r="T86" s="21">
        <f>IF($G$82&lt;0,(IF(2050-S$80&lt;=0,0,(2/(2050-S$80+1))*(1-(SUM($E86:S86)/$G$82))*$G$82*'Fixed Data'!Q$52)),0)</f>
        <v>-0.11896367184011396</v>
      </c>
      <c r="U86" s="21">
        <f>IF($G$82&lt;0,(IF(2050-T$80&lt;=0,0,(2/(2050-T$80+1))*(1-(SUM($E86:T86)/$G$82))*$G$82*'Fixed Data'!R$52)),0)</f>
        <v>-0.10574548608010122</v>
      </c>
      <c r="V86" s="21">
        <f>IF($G$82&lt;0,(IF(2050-U$80&lt;=0,0,(2/(2050-U$80+1))*(1-(SUM($E86:U86)/$G$82))*$G$82*'Fixed Data'!S$52)),0)</f>
        <v>-9.2527300320088615E-2</v>
      </c>
      <c r="W86" s="21">
        <f>IF($G$82&lt;0,(IF(2050-V$80&lt;=0,0,(2/(2050-V$80+1))*(1-(SUM($E86:V86)/$G$82))*$G$82*'Fixed Data'!T$52)),0)</f>
        <v>-7.9309114560075875E-2</v>
      </c>
      <c r="X86" s="21">
        <f>IF($G$82&lt;0,(IF(2050-W$80&lt;=0,0,(2/(2050-W$80+1))*(1-(SUM($E86:W86)/$G$82))*$G$82*'Fixed Data'!U$52)),0)</f>
        <v>-6.6090928800063189E-2</v>
      </c>
      <c r="Y86" s="21">
        <f>IF($G$82&lt;0,(IF(2050-X$80&lt;=0,0,(2/(2050-X$80+1))*(1-(SUM($E86:X86)/$G$82))*$G$82*'Fixed Data'!V$52)),0)</f>
        <v>-5.2872743040050608E-2</v>
      </c>
      <c r="Z86" s="21">
        <f>IF($G$82&lt;0,(IF(2050-Y$80&lt;=0,0,(2/(2050-Y$80+1))*(1-(SUM($E86:Y86)/$G$82))*$G$82*'Fixed Data'!W$52)),0)</f>
        <v>-3.9654557280037986E-2</v>
      </c>
      <c r="AA86" s="21">
        <f>IF($G$82&lt;0,(IF(2050-Z$80&lt;=0,0,(2/(2050-Z$80+1))*(1-(SUM($E86:Z86)/$G$82))*$G$82*'Fixed Data'!X$52)),0)</f>
        <v>-2.64363715200251E-2</v>
      </c>
      <c r="AB86" s="21">
        <f>IF($G$82&lt;0,(IF(2050-AA$80&lt;=0,0,(2/(2050-AA$80+1))*(1-(SUM($E86:AA86)/$G$82))*$G$82*'Fixed Data'!Y$52)),0)</f>
        <v>-1.321818576001255E-2</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396</v>
      </c>
      <c r="C87" t="s">
        <v>397</v>
      </c>
      <c r="D87" t="s">
        <v>374</v>
      </c>
      <c r="E87" s="18"/>
      <c r="F87" s="18"/>
      <c r="G87" s="18"/>
      <c r="H87" s="18"/>
      <c r="I87" s="21">
        <f>IF($H$82&lt;0,(IF(2050-H$80&lt;=0,0,(2/(2050-H$80+1))*(1-(SUM($E87:H87)/$H$82))*$H$82*'Fixed Data'!F$52)),0)</f>
        <v>-0.38043552382795109</v>
      </c>
      <c r="J87" s="21">
        <f>IF($H$82&lt;0,(IF(2050-I$80&lt;=0,0,(2/(2050-I$80+1))*(1-(SUM($E87:I87)/$H$82))*$H$82*'Fixed Data'!G$52)),0)</f>
        <v>-0.36141374763655365</v>
      </c>
      <c r="K87" s="21">
        <f>IF($H$82&lt;0,(IF(2050-J$80&lt;=0,0,(2/(2050-J$80+1))*(1-(SUM($E87:J87)/$H$82))*$H$82*'Fixed Data'!H$52)),0)</f>
        <v>-0.34239197144515604</v>
      </c>
      <c r="L87" s="21">
        <f>IF($H$82&lt;0,(IF(2050-K$80&lt;=0,0,(2/(2050-K$80+1))*(1-(SUM($E87:K87)/$H$82))*$H$82*'Fixed Data'!I$52)),0)</f>
        <v>-0.32337019525375843</v>
      </c>
      <c r="M87" s="21">
        <f>IF($H$82&lt;0,(IF(2050-L$80&lt;=0,0,(2/(2050-L$80+1))*(1-(SUM($E87:L87)/$H$82))*$H$82*'Fixed Data'!J$52)),0)</f>
        <v>-0.30434841906236088</v>
      </c>
      <c r="N87" s="21">
        <f>IF($H$82&lt;0,(IF(2050-M$80&lt;=0,0,(2/(2050-M$80+1))*(1-(SUM($E87:M87)/$H$82))*$H$82*'Fixed Data'!K$52)),0)</f>
        <v>-0.28532664287096332</v>
      </c>
      <c r="O87" s="21">
        <f>IF($H$82&lt;0,(IF(2050-N$80&lt;=0,0,(2/(2050-N$80+1))*(1-(SUM($E87:N87)/$H$82))*$H$82*'Fixed Data'!L$52)),0)</f>
        <v>-0.26630486667956577</v>
      </c>
      <c r="P87" s="21">
        <f>IF($H$82&lt;0,(IF(2050-O$80&lt;=0,0,(2/(2050-O$80+1))*(1-(SUM($E87:O87)/$H$82))*$H$82*'Fixed Data'!M$52)),0)</f>
        <v>-0.24728309048816824</v>
      </c>
      <c r="Q87" s="21">
        <f>IF($H$82&lt;0,(IF(2050-P$80&lt;=0,0,(2/(2050-P$80+1))*(1-(SUM($E87:P87)/$H$82))*$H$82*'Fixed Data'!N$52)),0)</f>
        <v>-0.22826131429677071</v>
      </c>
      <c r="R87" s="21">
        <f>IF($H$82&lt;0,(IF(2050-Q$80&lt;=0,0,(2/(2050-Q$80+1))*(1-(SUM($E87:Q87)/$H$82))*$H$82*'Fixed Data'!O$52)),0)</f>
        <v>-0.2092395381053731</v>
      </c>
      <c r="S87" s="21">
        <f>IF($H$82&lt;0,(IF(2050-R$80&lt;=0,0,(2/(2050-R$80+1))*(1-(SUM($E87:R87)/$H$82))*$H$82*'Fixed Data'!P$52)),0)</f>
        <v>-0.19021776191397552</v>
      </c>
      <c r="T87" s="21">
        <f>IF($H$82&lt;0,(IF(2050-S$80&lt;=0,0,(2/(2050-S$80+1))*(1-(SUM($E87:S87)/$H$82))*$H$82*'Fixed Data'!Q$52)),0)</f>
        <v>-0.17119598572257796</v>
      </c>
      <c r="U87" s="21">
        <f>IF($H$82&lt;0,(IF(2050-T$80&lt;=0,0,(2/(2050-T$80+1))*(1-(SUM($E87:T87)/$H$82))*$H$82*'Fixed Data'!R$52)),0)</f>
        <v>-0.15217420953118038</v>
      </c>
      <c r="V87" s="21">
        <f>IF($H$82&lt;0,(IF(2050-U$80&lt;=0,0,(2/(2050-U$80+1))*(1-(SUM($E87:U87)/$H$82))*$H$82*'Fixed Data'!S$52)),0)</f>
        <v>-0.13315243333978286</v>
      </c>
      <c r="W87" s="21">
        <f>IF($H$82&lt;0,(IF(2050-V$80&lt;=0,0,(2/(2050-V$80+1))*(1-(SUM($E87:V87)/$H$82))*$H$82*'Fixed Data'!T$52)),0)</f>
        <v>-0.11413065714838544</v>
      </c>
      <c r="X87" s="21">
        <f>IF($H$82&lt;0,(IF(2050-W$80&lt;=0,0,(2/(2050-W$80+1))*(1-(SUM($E87:W87)/$H$82))*$H$82*'Fixed Data'!U$52)),0)</f>
        <v>-9.5108880956987885E-2</v>
      </c>
      <c r="Y87" s="21">
        <f>IF($H$82&lt;0,(IF(2050-X$80&lt;=0,0,(2/(2050-X$80+1))*(1-(SUM($E87:X87)/$H$82))*$H$82*'Fixed Data'!V$52)),0)</f>
        <v>-7.6087104765590136E-2</v>
      </c>
      <c r="Z87" s="21">
        <f>IF($H$82&lt;0,(IF(2050-Y$80&lt;=0,0,(2/(2050-Y$80+1))*(1-(SUM($E87:Y87)/$H$82))*$H$82*'Fixed Data'!W$52)),0)</f>
        <v>-5.7065328574192692E-2</v>
      </c>
      <c r="AA87" s="21">
        <f>IF($H$82&lt;0,(IF(2050-Z$80&lt;=0,0,(2/(2050-Z$80+1))*(1-(SUM($E87:Z87)/$H$82))*$H$82*'Fixed Data'!X$52)),0)</f>
        <v>-3.8043552382794978E-2</v>
      </c>
      <c r="AB87" s="21">
        <f>IF($H$82&lt;0,(IF(2050-AA$80&lt;=0,0,(2/(2050-AA$80+1))*(1-(SUM($E87:AA87)/$H$82))*$H$82*'Fixed Data'!Y$52)),0)</f>
        <v>-1.9021776191397489E-2</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398</v>
      </c>
      <c r="C88" t="s">
        <v>399</v>
      </c>
      <c r="D88" t="s">
        <v>374</v>
      </c>
      <c r="E88" s="18"/>
      <c r="F88" s="18"/>
      <c r="G88" s="18"/>
      <c r="H88" s="18"/>
      <c r="I88" s="18"/>
      <c r="J88" s="21">
        <f>IF($I$82&lt;0,(IF(2050-I$80&lt;=0,0,(2/(2050-I$80+1))*(1-(SUM($E88:I88)/$I$82))*$I$82*'Fixed Data'!G$52)),0)</f>
        <v>-0.51608040840474334</v>
      </c>
      <c r="K88" s="21">
        <f>IF($I$82&lt;0,(IF(2050-J$80&lt;=0,0,(2/(2050-J$80+1))*(1-(SUM($E88:J88)/$I$82))*$I$82*'Fixed Data'!H$52)),0)</f>
        <v>-0.48891828164659901</v>
      </c>
      <c r="L88" s="21">
        <f>IF($I$82&lt;0,(IF(2050-K$80&lt;=0,0,(2/(2050-K$80+1))*(1-(SUM($E88:K88)/$I$82))*$I$82*'Fixed Data'!I$52)),0)</f>
        <v>-0.46175615488845462</v>
      </c>
      <c r="M88" s="21">
        <f>IF($I$82&lt;0,(IF(2050-L$80&lt;=0,0,(2/(2050-L$80+1))*(1-(SUM($E88:L88)/$I$82))*$I$82*'Fixed Data'!J$52)),0)</f>
        <v>-0.43459402813031017</v>
      </c>
      <c r="N88" s="21">
        <f>IF($I$82&lt;0,(IF(2050-M$80&lt;=0,0,(2/(2050-M$80+1))*(1-(SUM($E88:M88)/$I$82))*$I$82*'Fixed Data'!K$52)),0)</f>
        <v>-0.40743190137216578</v>
      </c>
      <c r="O88" s="21">
        <f>IF($I$82&lt;0,(IF(2050-N$80&lt;=0,0,(2/(2050-N$80+1))*(1-(SUM($E88:N88)/$I$82))*$I$82*'Fixed Data'!L$52)),0)</f>
        <v>-0.38026977461402139</v>
      </c>
      <c r="P88" s="21">
        <f>IF($I$82&lt;0,(IF(2050-O$80&lt;=0,0,(2/(2050-O$80+1))*(1-(SUM($E88:O88)/$I$82))*$I$82*'Fixed Data'!M$52)),0)</f>
        <v>-0.353107647855877</v>
      </c>
      <c r="Q88" s="21">
        <f>IF($I$82&lt;0,(IF(2050-P$80&lt;=0,0,(2/(2050-P$80+1))*(1-(SUM($E88:P88)/$I$82))*$I$82*'Fixed Data'!N$52)),0)</f>
        <v>-0.32594552109773262</v>
      </c>
      <c r="R88" s="21">
        <f>IF($I$82&lt;0,(IF(2050-Q$80&lt;=0,0,(2/(2050-Q$80+1))*(1-(SUM($E88:Q88)/$I$82))*$I$82*'Fixed Data'!O$52)),0)</f>
        <v>-0.29878339433958823</v>
      </c>
      <c r="S88" s="21">
        <f>IF($I$82&lt;0,(IF(2050-R$80&lt;=0,0,(2/(2050-R$80+1))*(1-(SUM($E88:R88)/$I$82))*$I$82*'Fixed Data'!P$52)),0)</f>
        <v>-0.27162126758144389</v>
      </c>
      <c r="T88" s="21">
        <f>IF($I$82&lt;0,(IF(2050-S$80&lt;=0,0,(2/(2050-S$80+1))*(1-(SUM($E88:S88)/$I$82))*$I$82*'Fixed Data'!Q$52)),0)</f>
        <v>-0.24445914082329945</v>
      </c>
      <c r="U88" s="21">
        <f>IF($I$82&lt;0,(IF(2050-T$80&lt;=0,0,(2/(2050-T$80+1))*(1-(SUM($E88:T88)/$I$82))*$I$82*'Fixed Data'!R$52)),0)</f>
        <v>-0.21729701406515498</v>
      </c>
      <c r="V88" s="21">
        <f>IF($I$82&lt;0,(IF(2050-U$80&lt;=0,0,(2/(2050-U$80+1))*(1-(SUM($E88:U88)/$I$82))*$I$82*'Fixed Data'!S$52)),0)</f>
        <v>-0.19013488730701072</v>
      </c>
      <c r="W88" s="21">
        <f>IF($I$82&lt;0,(IF(2050-V$80&lt;=0,0,(2/(2050-V$80+1))*(1-(SUM($E88:V88)/$I$82))*$I$82*'Fixed Data'!T$52)),0)</f>
        <v>-0.1629727605488665</v>
      </c>
      <c r="X88" s="21">
        <f>IF($I$82&lt;0,(IF(2050-W$80&lt;=0,0,(2/(2050-W$80+1))*(1-(SUM($E88:W88)/$I$82))*$I$82*'Fixed Data'!U$52)),0)</f>
        <v>-0.13581063379072197</v>
      </c>
      <c r="Y88" s="21">
        <f>IF($I$82&lt;0,(IF(2050-X$80&lt;=0,0,(2/(2050-X$80+1))*(1-(SUM($E88:X88)/$I$82))*$I$82*'Fixed Data'!V$52)),0)</f>
        <v>-0.10864850703257745</v>
      </c>
      <c r="Z88" s="21">
        <f>IF($I$82&lt;0,(IF(2050-Y$80&lt;=0,0,(2/(2050-Y$80+1))*(1-(SUM($E88:Y88)/$I$82))*$I$82*'Fixed Data'!W$52)),0)</f>
        <v>-8.1486380274433126E-2</v>
      </c>
      <c r="AA88" s="21">
        <f>IF($I$82&lt;0,(IF(2050-Z$80&lt;=0,0,(2/(2050-Z$80+1))*(1-(SUM($E88:Z88)/$I$82))*$I$82*'Fixed Data'!X$52)),0)</f>
        <v>-5.4324253516288945E-2</v>
      </c>
      <c r="AB88" s="21">
        <f>IF($I$82&lt;0,(IF(2050-AA$80&lt;=0,0,(2/(2050-AA$80+1))*(1-(SUM($E88:AA88)/$I$82))*$I$82*'Fixed Data'!Y$52)),0)</f>
        <v>-2.71621267581439E-2</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400</v>
      </c>
      <c r="C89" t="s">
        <v>401</v>
      </c>
      <c r="D89" t="s">
        <v>374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402</v>
      </c>
      <c r="C90" t="s">
        <v>403</v>
      </c>
      <c r="D90" t="s">
        <v>374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404</v>
      </c>
      <c r="C91" t="s">
        <v>405</v>
      </c>
      <c r="D91" t="s">
        <v>374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406</v>
      </c>
      <c r="C92" t="s">
        <v>407</v>
      </c>
      <c r="D92" t="s">
        <v>374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408</v>
      </c>
      <c r="C93" t="s">
        <v>409</v>
      </c>
      <c r="D93" t="s">
        <v>374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410</v>
      </c>
      <c r="C94" t="s">
        <v>411</v>
      </c>
      <c r="D94" t="s">
        <v>374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412</v>
      </c>
      <c r="C95" t="s">
        <v>413</v>
      </c>
      <c r="D95" t="s">
        <v>374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414</v>
      </c>
      <c r="C96" t="s">
        <v>415</v>
      </c>
      <c r="D96" t="s">
        <v>374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416</v>
      </c>
      <c r="C97" t="s">
        <v>417</v>
      </c>
      <c r="D97" t="s">
        <v>374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418</v>
      </c>
      <c r="C98" t="s">
        <v>419</v>
      </c>
      <c r="D98" t="s">
        <v>374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420</v>
      </c>
      <c r="C99" t="s">
        <v>421</v>
      </c>
      <c r="D99" t="s">
        <v>374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422</v>
      </c>
      <c r="C100" t="s">
        <v>423</v>
      </c>
      <c r="D100" t="s">
        <v>374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424</v>
      </c>
      <c r="C101" t="s">
        <v>425</v>
      </c>
      <c r="D101" t="s">
        <v>374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426</v>
      </c>
      <c r="C102" t="s">
        <v>427</v>
      </c>
      <c r="D102" t="s">
        <v>374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428</v>
      </c>
      <c r="C103" t="s">
        <v>429</v>
      </c>
      <c r="D103" t="s">
        <v>374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430</v>
      </c>
      <c r="C104" t="s">
        <v>431</v>
      </c>
      <c r="D104" t="s">
        <v>374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432</v>
      </c>
      <c r="C105" t="s">
        <v>433</v>
      </c>
      <c r="D105" t="s">
        <v>374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434</v>
      </c>
      <c r="C106" t="s">
        <v>435</v>
      </c>
      <c r="D106" t="s">
        <v>374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436</v>
      </c>
      <c r="C107" t="s">
        <v>437</v>
      </c>
      <c r="D107" t="s">
        <v>374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505</v>
      </c>
      <c r="C108" t="s">
        <v>506</v>
      </c>
      <c r="D108" t="s">
        <v>374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507</v>
      </c>
      <c r="C109" t="s">
        <v>508</v>
      </c>
      <c r="D109" t="s">
        <v>374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509</v>
      </c>
      <c r="C110" t="s">
        <v>510</v>
      </c>
      <c r="D110" t="s">
        <v>374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511</v>
      </c>
      <c r="C111" t="s">
        <v>512</v>
      </c>
      <c r="D111" t="s">
        <v>374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513</v>
      </c>
      <c r="C112" t="s">
        <v>514</v>
      </c>
      <c r="D112" t="s">
        <v>374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515</v>
      </c>
      <c r="C113" t="s">
        <v>516</v>
      </c>
      <c r="D113" t="s">
        <v>374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517</v>
      </c>
      <c r="C114" t="s">
        <v>518</v>
      </c>
      <c r="D114" t="s">
        <v>374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519</v>
      </c>
      <c r="C115" t="s">
        <v>520</v>
      </c>
      <c r="D115" t="s">
        <v>374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521</v>
      </c>
      <c r="C116" t="s">
        <v>522</v>
      </c>
      <c r="D116" t="s">
        <v>374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523</v>
      </c>
      <c r="C117" t="s">
        <v>524</v>
      </c>
      <c r="D117" t="s">
        <v>374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525</v>
      </c>
      <c r="C118" t="s">
        <v>526</v>
      </c>
      <c r="D118" t="s">
        <v>374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527</v>
      </c>
      <c r="C119" t="s">
        <v>528</v>
      </c>
      <c r="D119" t="s">
        <v>374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529</v>
      </c>
      <c r="C120" t="s">
        <v>530</v>
      </c>
      <c r="D120" t="s">
        <v>374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531</v>
      </c>
      <c r="C121" t="s">
        <v>532</v>
      </c>
      <c r="D121" t="s">
        <v>374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533</v>
      </c>
      <c r="C122" t="s">
        <v>534</v>
      </c>
      <c r="D122" t="s">
        <v>374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535</v>
      </c>
      <c r="C123" t="s">
        <v>536</v>
      </c>
      <c r="D123" t="s">
        <v>374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537</v>
      </c>
      <c r="C124" t="s">
        <v>538</v>
      </c>
      <c r="D124" t="s">
        <v>374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539</v>
      </c>
      <c r="C125" t="s">
        <v>540</v>
      </c>
      <c r="D125" t="s">
        <v>374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541</v>
      </c>
      <c r="C126" t="s">
        <v>542</v>
      </c>
      <c r="D126" t="s">
        <v>374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543</v>
      </c>
      <c r="C127" t="s">
        <v>544</v>
      </c>
      <c r="D127" t="s">
        <v>374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438</v>
      </c>
      <c r="C128" t="s">
        <v>439</v>
      </c>
      <c r="D128" t="s">
        <v>374</v>
      </c>
      <c r="E128" s="21">
        <f>SUM(E84:E127)</f>
        <v>0</v>
      </c>
      <c r="F128" s="21">
        <f t="shared" ref="F128:AW128" si="10">SUM(F84:F127)</f>
        <v>-0.15865380077013416</v>
      </c>
      <c r="G128" s="21">
        <f t="shared" si="10"/>
        <v>-0.35693054106017397</v>
      </c>
      <c r="H128" s="21">
        <f t="shared" si="10"/>
        <v>-0.6182883265177046</v>
      </c>
      <c r="I128" s="21">
        <f t="shared" si="10"/>
        <v>-0.96928154908290787</v>
      </c>
      <c r="J128" s="21">
        <f t="shared" si="10"/>
        <v>-1.4368978800335059</v>
      </c>
      <c r="K128" s="21">
        <f t="shared" si="10"/>
        <v>-1.3612716758212162</v>
      </c>
      <c r="L128" s="21">
        <f t="shared" si="10"/>
        <v>-1.2856454716089263</v>
      </c>
      <c r="M128" s="21">
        <f t="shared" si="10"/>
        <v>-1.2100192673966366</v>
      </c>
      <c r="N128" s="21">
        <f t="shared" si="10"/>
        <v>-1.1343930631843469</v>
      </c>
      <c r="O128" s="21">
        <f t="shared" si="10"/>
        <v>-1.0587668589720569</v>
      </c>
      <c r="P128" s="21">
        <f t="shared" si="10"/>
        <v>-0.98314065475976709</v>
      </c>
      <c r="Q128" s="21">
        <f t="shared" si="10"/>
        <v>-0.90751445054747748</v>
      </c>
      <c r="R128" s="21">
        <f t="shared" si="10"/>
        <v>-0.83188824633518743</v>
      </c>
      <c r="S128" s="21">
        <f t="shared" si="10"/>
        <v>-0.75626204212289794</v>
      </c>
      <c r="T128" s="21">
        <f t="shared" si="10"/>
        <v>-0.68063583791060811</v>
      </c>
      <c r="U128" s="21">
        <f t="shared" si="10"/>
        <v>-0.60500963369831806</v>
      </c>
      <c r="V128" s="21">
        <f t="shared" si="10"/>
        <v>-0.52938342948602846</v>
      </c>
      <c r="W128" s="21">
        <f t="shared" si="10"/>
        <v>-0.45375722527373896</v>
      </c>
      <c r="X128" s="21">
        <f t="shared" si="10"/>
        <v>-0.37813102106144902</v>
      </c>
      <c r="Y128" s="21">
        <f t="shared" si="10"/>
        <v>-0.30250481684915909</v>
      </c>
      <c r="Z128" s="21">
        <f t="shared" si="10"/>
        <v>-0.22687861263686943</v>
      </c>
      <c r="AA128" s="21">
        <f t="shared" si="10"/>
        <v>-0.15125240842457938</v>
      </c>
      <c r="AB128" s="21">
        <f t="shared" si="10"/>
        <v>-7.5626204212289355E-2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440</v>
      </c>
      <c r="C129" t="s">
        <v>441</v>
      </c>
      <c r="D129" t="s">
        <v>374</v>
      </c>
      <c r="E129" s="21">
        <v>0</v>
      </c>
      <c r="F129" s="21">
        <f>E131</f>
        <v>-1.9038456092416101</v>
      </c>
      <c r="G129" s="21">
        <f t="shared" ref="G129:AW129" si="11">F131</f>
        <v>-4.1047012221920003</v>
      </c>
      <c r="H129" s="21">
        <f t="shared" si="11"/>
        <v>-6.8011715916947502</v>
      </c>
      <c r="I129" s="21">
        <f t="shared" si="11"/>
        <v>-10.177456265370532</v>
      </c>
      <c r="J129" s="21">
        <f t="shared" si="11"/>
        <v>-14.368978800335057</v>
      </c>
      <c r="K129" s="21">
        <f t="shared" si="11"/>
        <v>-12.932080920301551</v>
      </c>
      <c r="L129" s="21">
        <f t="shared" si="11"/>
        <v>-11.570809244480335</v>
      </c>
      <c r="M129" s="21">
        <f t="shared" si="11"/>
        <v>-10.285163772871408</v>
      </c>
      <c r="N129" s="21">
        <f t="shared" si="11"/>
        <v>-9.0751445054747713</v>
      </c>
      <c r="O129" s="21">
        <f t="shared" si="11"/>
        <v>-7.9407514422904244</v>
      </c>
      <c r="P129" s="21">
        <f t="shared" si="11"/>
        <v>-6.881984583318367</v>
      </c>
      <c r="Q129" s="21">
        <f t="shared" si="11"/>
        <v>-5.8988439285586001</v>
      </c>
      <c r="R129" s="21">
        <f t="shared" si="11"/>
        <v>-4.9913294780111226</v>
      </c>
      <c r="S129" s="21">
        <f t="shared" si="11"/>
        <v>-4.1594412316759355</v>
      </c>
      <c r="T129" s="21">
        <f t="shared" si="11"/>
        <v>-3.4031791895530374</v>
      </c>
      <c r="U129" s="21">
        <f t="shared" si="11"/>
        <v>-2.7225433516424293</v>
      </c>
      <c r="V129" s="21">
        <f t="shared" si="11"/>
        <v>-2.1175337179441112</v>
      </c>
      <c r="W129" s="21">
        <f t="shared" si="11"/>
        <v>-1.5881502884580827</v>
      </c>
      <c r="X129" s="21">
        <f t="shared" si="11"/>
        <v>-1.1343930631843437</v>
      </c>
      <c r="Y129" s="21">
        <f t="shared" si="11"/>
        <v>-0.75626204212289472</v>
      </c>
      <c r="Z129" s="21">
        <f t="shared" si="11"/>
        <v>-0.45375722527373563</v>
      </c>
      <c r="AA129" s="21">
        <f t="shared" si="11"/>
        <v>-0.22687861263686621</v>
      </c>
      <c r="AB129" s="21">
        <f t="shared" si="11"/>
        <v>-7.5626204212286829E-2</v>
      </c>
      <c r="AC129" s="21">
        <f t="shared" si="11"/>
        <v>2.5257573810222311E-15</v>
      </c>
      <c r="AD129" s="21">
        <f t="shared" si="11"/>
        <v>2.5257573810222311E-15</v>
      </c>
      <c r="AE129" s="21">
        <f t="shared" si="11"/>
        <v>2.5257573810222311E-15</v>
      </c>
      <c r="AF129" s="21">
        <f t="shared" si="11"/>
        <v>2.5257573810222311E-15</v>
      </c>
      <c r="AG129" s="21">
        <f t="shared" si="11"/>
        <v>2.5257573810222311E-15</v>
      </c>
      <c r="AH129" s="21">
        <f t="shared" si="11"/>
        <v>2.5257573810222311E-15</v>
      </c>
      <c r="AI129" s="21">
        <f t="shared" si="11"/>
        <v>2.5257573810222311E-15</v>
      </c>
      <c r="AJ129" s="21">
        <f t="shared" si="11"/>
        <v>2.5257573810222311E-15</v>
      </c>
      <c r="AK129" s="21">
        <f t="shared" si="11"/>
        <v>2.5257573810222311E-15</v>
      </c>
      <c r="AL129" s="21">
        <f t="shared" si="11"/>
        <v>2.5257573810222311E-15</v>
      </c>
      <c r="AM129" s="21">
        <f t="shared" si="11"/>
        <v>2.5257573810222311E-15</v>
      </c>
      <c r="AN129" s="21">
        <f t="shared" si="11"/>
        <v>2.5257573810222311E-15</v>
      </c>
      <c r="AO129" s="21">
        <f t="shared" si="11"/>
        <v>2.5257573810222311E-15</v>
      </c>
      <c r="AP129" s="21">
        <f t="shared" si="11"/>
        <v>2.5257573810222311E-15</v>
      </c>
      <c r="AQ129" s="21">
        <f t="shared" si="11"/>
        <v>2.5257573810222311E-15</v>
      </c>
      <c r="AR129" s="21">
        <f t="shared" si="11"/>
        <v>2.5257573810222311E-15</v>
      </c>
      <c r="AS129" s="21">
        <f t="shared" si="11"/>
        <v>2.5257573810222311E-15</v>
      </c>
      <c r="AT129" s="21">
        <f t="shared" si="11"/>
        <v>2.5257573810222311E-15</v>
      </c>
      <c r="AU129" s="21">
        <f t="shared" si="11"/>
        <v>2.5257573810222311E-15</v>
      </c>
      <c r="AV129" s="21">
        <f t="shared" si="11"/>
        <v>2.5257573810222311E-15</v>
      </c>
      <c r="AW129" s="21">
        <f t="shared" si="11"/>
        <v>2.5257573810222311E-15</v>
      </c>
      <c r="AX129" s="21">
        <f>AW131</f>
        <v>2.5257573810222311E-15</v>
      </c>
      <c r="AY129" s="21">
        <f>AX131</f>
        <v>2.5257573810222311E-15</v>
      </c>
      <c r="AZ129" s="21">
        <f>AY131</f>
        <v>2.5257573810222311E-15</v>
      </c>
      <c r="BA129" s="21">
        <f>AZ131</f>
        <v>2.5257573810222311E-15</v>
      </c>
      <c r="BB129" s="21">
        <f>BA131</f>
        <v>2.5257573810222311E-15</v>
      </c>
    </row>
    <row r="130" spans="1:54" ht="15" customHeight="1" outlineLevel="2">
      <c r="A130" s="8"/>
      <c r="B130" t="s">
        <v>442</v>
      </c>
      <c r="C130" t="s">
        <v>443</v>
      </c>
      <c r="D130" t="s">
        <v>374</v>
      </c>
      <c r="E130" s="21">
        <f>E131*(1/(1+'Fixed Data'!$B$10))</f>
        <v>-1.8320300319876928</v>
      </c>
      <c r="F130" s="21">
        <f>F131*(1/(1+'Fixed Data'!$B$10))</f>
        <v>-3.9498664570746738</v>
      </c>
      <c r="G130" s="21">
        <f>G131*(1/(1+'Fixed Data'!$B$10))</f>
        <v>-6.5446223938556107</v>
      </c>
      <c r="H130" s="21">
        <f>H131*(1/(1+'Fixed Data'!$B$10))</f>
        <v>-9.7935491391171414</v>
      </c>
      <c r="I130" s="21">
        <f>I131*(1/(1+'Fixed Data'!$B$10))</f>
        <v>-13.826961894086855</v>
      </c>
      <c r="J130" s="21">
        <f>J131*(1/(1+'Fixed Data'!$B$10))</f>
        <v>-12.44426570467817</v>
      </c>
      <c r="K130" s="21">
        <f>K131*(1/(1+'Fixed Data'!$B$10))</f>
        <v>-11.134342998922572</v>
      </c>
      <c r="L130" s="21">
        <f>L131*(1/(1+'Fixed Data'!$B$10))</f>
        <v>-9.897193776820064</v>
      </c>
      <c r="M130" s="21">
        <f>M131*(1/(1+'Fixed Data'!$B$10))</f>
        <v>-8.7328180383706435</v>
      </c>
      <c r="N130" s="21">
        <f>N131*(1/(1+'Fixed Data'!$B$10))</f>
        <v>-7.641215783574312</v>
      </c>
      <c r="O130" s="21">
        <f>O131*(1/(1+'Fixed Data'!$B$10))</f>
        <v>-6.6223870124310702</v>
      </c>
      <c r="P130" s="21">
        <f>P131*(1/(1+'Fixed Data'!$B$10))</f>
        <v>-5.6763317249409173</v>
      </c>
      <c r="Q130" s="21">
        <f>Q131*(1/(1+'Fixed Data'!$B$10))</f>
        <v>-4.8030499211038524</v>
      </c>
      <c r="R130" s="21">
        <f>R131*(1/(1+'Fixed Data'!$B$10))</f>
        <v>-4.0025416009198764</v>
      </c>
      <c r="S130" s="21">
        <f>S131*(1/(1+'Fixed Data'!$B$10))</f>
        <v>-3.2748067643889893</v>
      </c>
      <c r="T130" s="21">
        <f>T131*(1/(1+'Fixed Data'!$B$10))</f>
        <v>-2.6198454115111911</v>
      </c>
      <c r="U130" s="21">
        <f>U131*(1/(1+'Fixed Data'!$B$10))</f>
        <v>-2.0376575422864813</v>
      </c>
      <c r="V130" s="21">
        <f>V131*(1/(1+'Fixed Data'!$B$10))</f>
        <v>-1.5282431567148604</v>
      </c>
      <c r="W130" s="21">
        <f>W131*(1/(1+'Fixed Data'!$B$10))</f>
        <v>-1.0916022547963278</v>
      </c>
      <c r="X130" s="21">
        <f>X131*(1/(1+'Fixed Data'!$B$10))</f>
        <v>-0.72773483653088411</v>
      </c>
      <c r="Y130" s="21">
        <f>Y131*(1/(1+'Fixed Data'!$B$10))</f>
        <v>-0.43664090191852933</v>
      </c>
      <c r="Z130" s="21">
        <f>Z131*(1/(1+'Fixed Data'!$B$10))</f>
        <v>-0.21832045095926311</v>
      </c>
      <c r="AA130" s="21">
        <f>AA131*(1/(1+'Fixed Data'!$B$10))</f>
        <v>-7.2773483653085877E-2</v>
      </c>
      <c r="AB130" s="21">
        <f>AB131*(1/(1+'Fixed Data'!$B$10))</f>
        <v>2.4304824682661965E-15</v>
      </c>
      <c r="AC130" s="21">
        <f>AC131*(1/(1+'Fixed Data'!$B$10))</f>
        <v>2.4304824682661965E-15</v>
      </c>
      <c r="AD130" s="21">
        <f>AD131*(1/(1+'Fixed Data'!$B$10))</f>
        <v>2.4304824682661965E-15</v>
      </c>
      <c r="AE130" s="21">
        <f>AE131*(1/(1+'Fixed Data'!$B$10))</f>
        <v>2.4304824682661965E-15</v>
      </c>
      <c r="AF130" s="21">
        <f>AF131*(1/(1+'Fixed Data'!$B$10))</f>
        <v>2.4304824682661965E-15</v>
      </c>
      <c r="AG130" s="21">
        <f>AG131*(1/(1+'Fixed Data'!$B$10))</f>
        <v>2.4304824682661965E-15</v>
      </c>
      <c r="AH130" s="21">
        <f>AH131*(1/(1+'Fixed Data'!$B$10))</f>
        <v>2.4304824682661965E-15</v>
      </c>
      <c r="AI130" s="21">
        <f>AI131*(1/(1+'Fixed Data'!$B$10))</f>
        <v>2.4304824682661965E-15</v>
      </c>
      <c r="AJ130" s="21">
        <f>AJ131*(1/(1+'Fixed Data'!$B$10))</f>
        <v>2.4304824682661965E-15</v>
      </c>
      <c r="AK130" s="21">
        <f>AK131*(1/(1+'Fixed Data'!$B$10))</f>
        <v>2.4304824682661965E-15</v>
      </c>
      <c r="AL130" s="21">
        <f>AL131*(1/(1+'Fixed Data'!$B$10))</f>
        <v>2.4304824682661965E-15</v>
      </c>
      <c r="AM130" s="21">
        <f>AM131*(1/(1+'Fixed Data'!$B$10))</f>
        <v>2.4304824682661965E-15</v>
      </c>
      <c r="AN130" s="21">
        <f>AN131*(1/(1+'Fixed Data'!$B$10))</f>
        <v>2.4304824682661965E-15</v>
      </c>
      <c r="AO130" s="21">
        <f>AO131*(1/(1+'Fixed Data'!$B$10))</f>
        <v>2.4304824682661965E-15</v>
      </c>
      <c r="AP130" s="21">
        <f>AP131*(1/(1+'Fixed Data'!$B$10))</f>
        <v>2.4304824682661965E-15</v>
      </c>
      <c r="AQ130" s="21">
        <f>AQ131*(1/(1+'Fixed Data'!$B$10))</f>
        <v>2.4304824682661965E-15</v>
      </c>
      <c r="AR130" s="21">
        <f>AR131*(1/(1+'Fixed Data'!$B$10))</f>
        <v>2.4304824682661965E-15</v>
      </c>
      <c r="AS130" s="21">
        <f>AS131*(1/(1+'Fixed Data'!$B$10))</f>
        <v>2.4304824682661965E-15</v>
      </c>
      <c r="AT130" s="21">
        <f>AT131*(1/(1+'Fixed Data'!$B$10))</f>
        <v>2.4304824682661965E-15</v>
      </c>
      <c r="AU130" s="21">
        <f>AU131*(1/(1+'Fixed Data'!$B$10))</f>
        <v>2.4304824682661965E-15</v>
      </c>
      <c r="AV130" s="21">
        <f>AV131*(1/(1+'Fixed Data'!$B$10))</f>
        <v>2.4304824682661965E-15</v>
      </c>
      <c r="AW130" s="21">
        <f>AW131*(1/(1+'Fixed Data'!$B$10))</f>
        <v>2.4304824682661965E-15</v>
      </c>
      <c r="AX130" s="21">
        <f>AX131*(1/(1+'Fixed Data'!$B$10))</f>
        <v>2.4304824682661965E-15</v>
      </c>
      <c r="AY130" s="21">
        <f>AY131*(1/(1+'Fixed Data'!$B$10))</f>
        <v>2.4304824682661965E-15</v>
      </c>
      <c r="AZ130" s="21">
        <f>AZ131*(1/(1+'Fixed Data'!$B$10))</f>
        <v>2.4304824682661965E-15</v>
      </c>
      <c r="BA130" s="21">
        <f>BA131*(1/(1+'Fixed Data'!$B$10))</f>
        <v>2.4304824682661965E-15</v>
      </c>
      <c r="BB130" s="21">
        <f>BB131*(1/(1+'Fixed Data'!$B$10))</f>
        <v>2.4304824682661965E-15</v>
      </c>
    </row>
    <row r="131" spans="1:54" ht="13.9" customHeight="1" outlineLevel="2">
      <c r="A131" s="8"/>
      <c r="B131" t="s">
        <v>444</v>
      </c>
      <c r="C131" t="s">
        <v>445</v>
      </c>
      <c r="D131" t="s">
        <v>374</v>
      </c>
      <c r="E131" s="21">
        <f t="shared" ref="E131:BB131" si="12">E82-E128+E129</f>
        <v>-1.9038456092416101</v>
      </c>
      <c r="F131" s="21">
        <f t="shared" si="12"/>
        <v>-4.1047012221920003</v>
      </c>
      <c r="G131" s="21">
        <f t="shared" si="12"/>
        <v>-6.8011715916947502</v>
      </c>
      <c r="H131" s="21">
        <f t="shared" si="12"/>
        <v>-10.177456265370532</v>
      </c>
      <c r="I131" s="21">
        <f t="shared" si="12"/>
        <v>-14.368978800335057</v>
      </c>
      <c r="J131" s="21">
        <f t="shared" si="12"/>
        <v>-12.932080920301551</v>
      </c>
      <c r="K131" s="21">
        <f t="shared" si="12"/>
        <v>-11.570809244480335</v>
      </c>
      <c r="L131" s="21">
        <f t="shared" si="12"/>
        <v>-10.285163772871408</v>
      </c>
      <c r="M131" s="21">
        <f t="shared" si="12"/>
        <v>-9.0751445054747713</v>
      </c>
      <c r="N131" s="21">
        <f t="shared" si="12"/>
        <v>-7.9407514422904244</v>
      </c>
      <c r="O131" s="21">
        <f t="shared" si="12"/>
        <v>-6.881984583318367</v>
      </c>
      <c r="P131" s="21">
        <f t="shared" si="12"/>
        <v>-5.8988439285586001</v>
      </c>
      <c r="Q131" s="21">
        <f t="shared" si="12"/>
        <v>-4.9913294780111226</v>
      </c>
      <c r="R131" s="21">
        <f t="shared" si="12"/>
        <v>-4.1594412316759355</v>
      </c>
      <c r="S131" s="21">
        <f t="shared" si="12"/>
        <v>-3.4031791895530374</v>
      </c>
      <c r="T131" s="21">
        <f t="shared" si="12"/>
        <v>-2.7225433516424293</v>
      </c>
      <c r="U131" s="21">
        <f t="shared" si="12"/>
        <v>-2.1175337179441112</v>
      </c>
      <c r="V131" s="21">
        <f t="shared" si="12"/>
        <v>-1.5881502884580827</v>
      </c>
      <c r="W131" s="21">
        <f t="shared" si="12"/>
        <v>-1.1343930631843437</v>
      </c>
      <c r="X131" s="21">
        <f t="shared" si="12"/>
        <v>-0.75626204212289472</v>
      </c>
      <c r="Y131" s="21">
        <f t="shared" si="12"/>
        <v>-0.45375722527373563</v>
      </c>
      <c r="Z131" s="21">
        <f t="shared" si="12"/>
        <v>-0.22687861263686621</v>
      </c>
      <c r="AA131" s="21">
        <f t="shared" si="12"/>
        <v>-7.5626204212286829E-2</v>
      </c>
      <c r="AB131" s="21">
        <f t="shared" si="12"/>
        <v>2.5257573810222311E-15</v>
      </c>
      <c r="AC131" s="21">
        <f t="shared" si="12"/>
        <v>2.5257573810222311E-15</v>
      </c>
      <c r="AD131" s="21">
        <f t="shared" si="12"/>
        <v>2.5257573810222311E-15</v>
      </c>
      <c r="AE131" s="21">
        <f t="shared" si="12"/>
        <v>2.5257573810222311E-15</v>
      </c>
      <c r="AF131" s="21">
        <f t="shared" si="12"/>
        <v>2.5257573810222311E-15</v>
      </c>
      <c r="AG131" s="21">
        <f t="shared" si="12"/>
        <v>2.5257573810222311E-15</v>
      </c>
      <c r="AH131" s="21">
        <f t="shared" si="12"/>
        <v>2.5257573810222311E-15</v>
      </c>
      <c r="AI131" s="21">
        <f t="shared" si="12"/>
        <v>2.5257573810222311E-15</v>
      </c>
      <c r="AJ131" s="21">
        <f t="shared" si="12"/>
        <v>2.5257573810222311E-15</v>
      </c>
      <c r="AK131" s="21">
        <f t="shared" si="12"/>
        <v>2.5257573810222311E-15</v>
      </c>
      <c r="AL131" s="21">
        <f t="shared" si="12"/>
        <v>2.5257573810222311E-15</v>
      </c>
      <c r="AM131" s="21">
        <f t="shared" si="12"/>
        <v>2.5257573810222311E-15</v>
      </c>
      <c r="AN131" s="21">
        <f t="shared" si="12"/>
        <v>2.5257573810222311E-15</v>
      </c>
      <c r="AO131" s="21">
        <f t="shared" si="12"/>
        <v>2.5257573810222311E-15</v>
      </c>
      <c r="AP131" s="21">
        <f t="shared" si="12"/>
        <v>2.5257573810222311E-15</v>
      </c>
      <c r="AQ131" s="21">
        <f t="shared" si="12"/>
        <v>2.5257573810222311E-15</v>
      </c>
      <c r="AR131" s="21">
        <f t="shared" si="12"/>
        <v>2.5257573810222311E-15</v>
      </c>
      <c r="AS131" s="21">
        <f t="shared" si="12"/>
        <v>2.5257573810222311E-15</v>
      </c>
      <c r="AT131" s="21">
        <f t="shared" si="12"/>
        <v>2.5257573810222311E-15</v>
      </c>
      <c r="AU131" s="21">
        <f t="shared" si="12"/>
        <v>2.5257573810222311E-15</v>
      </c>
      <c r="AV131" s="21">
        <f t="shared" si="12"/>
        <v>2.5257573810222311E-15</v>
      </c>
      <c r="AW131" s="21">
        <f t="shared" si="12"/>
        <v>2.5257573810222311E-15</v>
      </c>
      <c r="AX131" s="21">
        <f t="shared" si="12"/>
        <v>2.5257573810222311E-15</v>
      </c>
      <c r="AY131" s="21">
        <f t="shared" si="12"/>
        <v>2.5257573810222311E-15</v>
      </c>
      <c r="AZ131" s="21">
        <f t="shared" si="12"/>
        <v>2.5257573810222311E-15</v>
      </c>
      <c r="BA131" s="21">
        <f t="shared" si="12"/>
        <v>2.5257573810222311E-15</v>
      </c>
      <c r="BB131" s="21">
        <f t="shared" si="12"/>
        <v>2.5257573810222311E-15</v>
      </c>
    </row>
    <row r="132" spans="1:54" ht="14.5" outlineLevel="2">
      <c r="A132" s="8"/>
      <c r="B132" t="s">
        <v>446</v>
      </c>
      <c r="C132" t="s">
        <v>447</v>
      </c>
      <c r="D132" t="s">
        <v>374</v>
      </c>
      <c r="E132" s="21">
        <f>AVERAGE(E129:E130)*'Fixed Data'!$B$10</f>
        <v>-3.590778862695878E-2</v>
      </c>
      <c r="F132" s="21">
        <f>AVERAGE(F129:F130)*'Fixed Data'!$B$10</f>
        <v>-0.11473275649979917</v>
      </c>
      <c r="G132" s="21">
        <f>AVERAGE(G129:G130)*'Fixed Data'!$B$10</f>
        <v>-0.20872674287453316</v>
      </c>
      <c r="H132" s="21">
        <f>AVERAGE(H129:H130)*'Fixed Data'!$B$10</f>
        <v>-0.32525652632391311</v>
      </c>
      <c r="I132" s="21">
        <f>AVERAGE(I129:I130)*'Fixed Data'!$B$10</f>
        <v>-0.47048659592536479</v>
      </c>
      <c r="J132" s="21">
        <f>AVERAGE(J129:J130)*'Fixed Data'!$B$10</f>
        <v>-0.52553959229825919</v>
      </c>
      <c r="K132" s="21">
        <f>AVERAGE(K129:K130)*'Fixed Data'!$B$10</f>
        <v>-0.47170190881679275</v>
      </c>
      <c r="L132" s="21">
        <f>AVERAGE(L129:L130)*'Fixed Data'!$B$10</f>
        <v>-0.42077285921748775</v>
      </c>
      <c r="M132" s="21">
        <f>AVERAGE(M129:M130)*'Fixed Data'!$B$10</f>
        <v>-0.3727524435003442</v>
      </c>
      <c r="N132" s="21">
        <f>AVERAGE(N129:N130)*'Fixed Data'!$B$10</f>
        <v>-0.32764066166536204</v>
      </c>
      <c r="O132" s="21">
        <f>AVERAGE(O129:O130)*'Fixed Data'!$B$10</f>
        <v>-0.28543751371254128</v>
      </c>
      <c r="P132" s="21">
        <f>AVERAGE(P129:P130)*'Fixed Data'!$B$10</f>
        <v>-0.24614299964188197</v>
      </c>
      <c r="Q132" s="21">
        <f>AVERAGE(Q129:Q130)*'Fixed Data'!$B$10</f>
        <v>-0.20975711945338407</v>
      </c>
      <c r="R132" s="21">
        <f>AVERAGE(R129:R130)*'Fixed Data'!$B$10</f>
        <v>-0.17627987314704757</v>
      </c>
      <c r="S132" s="21">
        <f>AVERAGE(S129:S130)*'Fixed Data'!$B$10</f>
        <v>-0.14571126072287252</v>
      </c>
      <c r="T132" s="21">
        <f>AVERAGE(T129:T130)*'Fixed Data'!$B$10</f>
        <v>-0.11805128218085889</v>
      </c>
      <c r="U132" s="21">
        <f>AVERAGE(U129:U130)*'Fixed Data'!$B$10</f>
        <v>-9.329993752100664E-2</v>
      </c>
      <c r="V132" s="21">
        <f>AVERAGE(V129:V130)*'Fixed Data'!$B$10</f>
        <v>-7.1457226743315838E-2</v>
      </c>
      <c r="W132" s="21">
        <f>AVERAGE(W129:W130)*'Fixed Data'!$B$10</f>
        <v>-5.2523149847786443E-2</v>
      </c>
      <c r="X132" s="21">
        <f>AVERAGE(X129:X130)*'Fixed Data'!$B$10</f>
        <v>-3.6497706834418463E-2</v>
      </c>
      <c r="Y132" s="21">
        <f>AVERAGE(Y129:Y130)*'Fixed Data'!$B$10</f>
        <v>-2.338089770321191E-2</v>
      </c>
      <c r="Z132" s="21">
        <f>AVERAGE(Z129:Z130)*'Fixed Data'!$B$10</f>
        <v>-1.3172722454166775E-2</v>
      </c>
      <c r="AA132" s="21">
        <f>AVERAGE(AA129:AA130)*'Fixed Data'!$B$10</f>
        <v>-5.8731810872830609E-3</v>
      </c>
      <c r="AB132" s="21">
        <f>AVERAGE(AB129:AB130)*'Fixed Data'!$B$10</f>
        <v>-1.4822736025607742E-3</v>
      </c>
      <c r="AC132" s="21">
        <f>AVERAGE(AC129:AC130)*'Fixed Data'!$B$10</f>
        <v>9.7142301046053169E-17</v>
      </c>
      <c r="AD132" s="21">
        <f>AVERAGE(AD129:AD130)*'Fixed Data'!$B$10</f>
        <v>9.7142301046053169E-17</v>
      </c>
      <c r="AE132" s="21">
        <f>AVERAGE(AE129:AE130)*'Fixed Data'!$B$10</f>
        <v>9.7142301046053169E-17</v>
      </c>
      <c r="AF132" s="21">
        <f>AVERAGE(AF129:AF130)*'Fixed Data'!$B$10</f>
        <v>9.7142301046053169E-17</v>
      </c>
      <c r="AG132" s="21">
        <f>AVERAGE(AG129:AG130)*'Fixed Data'!$B$10</f>
        <v>9.7142301046053169E-17</v>
      </c>
      <c r="AH132" s="21">
        <f>AVERAGE(AH129:AH130)*'Fixed Data'!$B$10</f>
        <v>9.7142301046053169E-17</v>
      </c>
      <c r="AI132" s="21">
        <f>AVERAGE(AI129:AI130)*'Fixed Data'!$B$10</f>
        <v>9.7142301046053169E-17</v>
      </c>
      <c r="AJ132" s="21">
        <f>AVERAGE(AJ129:AJ130)*'Fixed Data'!$B$10</f>
        <v>9.7142301046053169E-17</v>
      </c>
      <c r="AK132" s="21">
        <f>AVERAGE(AK129:AK130)*'Fixed Data'!$B$10</f>
        <v>9.7142301046053169E-17</v>
      </c>
      <c r="AL132" s="21">
        <f>AVERAGE(AL129:AL130)*'Fixed Data'!$B$10</f>
        <v>9.7142301046053169E-17</v>
      </c>
      <c r="AM132" s="21">
        <f>AVERAGE(AM129:AM130)*'Fixed Data'!$B$10</f>
        <v>9.7142301046053169E-17</v>
      </c>
      <c r="AN132" s="21">
        <f>AVERAGE(AN129:AN130)*'Fixed Data'!$B$10</f>
        <v>9.7142301046053169E-17</v>
      </c>
      <c r="AO132" s="21">
        <f>AVERAGE(AO129:AO130)*'Fixed Data'!$B$10</f>
        <v>9.7142301046053169E-17</v>
      </c>
      <c r="AP132" s="21">
        <f>AVERAGE(AP129:AP130)*'Fixed Data'!$B$10</f>
        <v>9.7142301046053169E-17</v>
      </c>
      <c r="AQ132" s="21">
        <f>AVERAGE(AQ129:AQ130)*'Fixed Data'!$B$10</f>
        <v>9.7142301046053169E-17</v>
      </c>
      <c r="AR132" s="21">
        <f>AVERAGE(AR129:AR130)*'Fixed Data'!$B$10</f>
        <v>9.7142301046053169E-17</v>
      </c>
      <c r="AS132" s="21">
        <f>AVERAGE(AS129:AS130)*'Fixed Data'!$B$10</f>
        <v>9.7142301046053169E-17</v>
      </c>
      <c r="AT132" s="21">
        <f>AVERAGE(AT129:AT130)*'Fixed Data'!$B$10</f>
        <v>9.7142301046053169E-17</v>
      </c>
      <c r="AU132" s="21">
        <f>AVERAGE(AU129:AU130)*'Fixed Data'!$B$10</f>
        <v>9.7142301046053169E-17</v>
      </c>
      <c r="AV132" s="21">
        <f>AVERAGE(AV129:AV130)*'Fixed Data'!$B$10</f>
        <v>9.7142301046053169E-17</v>
      </c>
      <c r="AW132" s="21">
        <f>AVERAGE(AW129:AW130)*'Fixed Data'!$B$10</f>
        <v>9.7142301046053169E-17</v>
      </c>
      <c r="AX132" s="21">
        <f>AVERAGE(AX129:AX130)*'Fixed Data'!$B$10</f>
        <v>9.7142301046053169E-17</v>
      </c>
      <c r="AY132" s="21">
        <f>AVERAGE(AY129:AY130)*'Fixed Data'!$B$10</f>
        <v>9.7142301046053169E-17</v>
      </c>
      <c r="AZ132" s="21">
        <f>AVERAGE(AZ129:AZ130)*'Fixed Data'!$B$10</f>
        <v>9.7142301046053169E-17</v>
      </c>
      <c r="BA132" s="21">
        <f>AVERAGE(BA129:BA130)*'Fixed Data'!$B$10</f>
        <v>9.7142301046053169E-17</v>
      </c>
      <c r="BB132" s="21">
        <f>AVERAGE(BB129:BB130)*'Fixed Data'!$B$10</f>
        <v>9.7142301046053169E-17</v>
      </c>
    </row>
    <row r="133" spans="1:54" ht="14" outlineLevel="2" thickBot="1">
      <c r="A133" s="9"/>
      <c r="B133" s="3" t="s">
        <v>448</v>
      </c>
      <c r="C133" s="7" t="s">
        <v>449</v>
      </c>
      <c r="D133" s="7" t="s">
        <v>374</v>
      </c>
      <c r="E133" s="21">
        <f>E128+E132</f>
        <v>-3.590778862695878E-2</v>
      </c>
      <c r="F133" s="21">
        <f t="shared" ref="F133:BB133" si="13">F128+F132</f>
        <v>-0.27338655726993333</v>
      </c>
      <c r="G133" s="21">
        <f t="shared" si="13"/>
        <v>-0.56565728393470716</v>
      </c>
      <c r="H133" s="21">
        <f t="shared" si="13"/>
        <v>-0.94354485284161771</v>
      </c>
      <c r="I133" s="21">
        <f t="shared" si="13"/>
        <v>-1.4397681450082727</v>
      </c>
      <c r="J133" s="21">
        <f t="shared" si="13"/>
        <v>-1.9624374723317652</v>
      </c>
      <c r="K133" s="21">
        <f t="shared" si="13"/>
        <v>-1.8329735846380091</v>
      </c>
      <c r="L133" s="21">
        <f t="shared" si="13"/>
        <v>-1.706418330826414</v>
      </c>
      <c r="M133" s="21">
        <f t="shared" si="13"/>
        <v>-1.5827717108969808</v>
      </c>
      <c r="N133" s="21">
        <f t="shared" si="13"/>
        <v>-1.4620337248497088</v>
      </c>
      <c r="O133" s="21">
        <f t="shared" si="13"/>
        <v>-1.3442043726845982</v>
      </c>
      <c r="P133" s="21">
        <f t="shared" si="13"/>
        <v>-1.229283654401649</v>
      </c>
      <c r="Q133" s="21">
        <f t="shared" si="13"/>
        <v>-1.1172715700008615</v>
      </c>
      <c r="R133" s="21">
        <f t="shared" si="13"/>
        <v>-1.0081681194822349</v>
      </c>
      <c r="S133" s="21">
        <f t="shared" si="13"/>
        <v>-0.90197330284577049</v>
      </c>
      <c r="T133" s="21">
        <f t="shared" si="13"/>
        <v>-0.79868712009146703</v>
      </c>
      <c r="U133" s="21">
        <f t="shared" si="13"/>
        <v>-0.69830957121932469</v>
      </c>
      <c r="V133" s="21">
        <f t="shared" si="13"/>
        <v>-0.60084065622934424</v>
      </c>
      <c r="W133" s="21">
        <f t="shared" si="13"/>
        <v>-0.50628037512152546</v>
      </c>
      <c r="X133" s="21">
        <f t="shared" si="13"/>
        <v>-0.41462872789586747</v>
      </c>
      <c r="Y133" s="21">
        <f t="shared" si="13"/>
        <v>-0.32588571455237098</v>
      </c>
      <c r="Z133" s="21">
        <f t="shared" si="13"/>
        <v>-0.24005133509103621</v>
      </c>
      <c r="AA133" s="21">
        <f t="shared" si="13"/>
        <v>-0.15712558951186245</v>
      </c>
      <c r="AB133" s="21">
        <f t="shared" si="13"/>
        <v>-7.7108477814850127E-2</v>
      </c>
      <c r="AC133" s="21">
        <f t="shared" si="13"/>
        <v>9.7142301046053169E-17</v>
      </c>
      <c r="AD133" s="21">
        <f t="shared" si="13"/>
        <v>9.7142301046053169E-17</v>
      </c>
      <c r="AE133" s="21">
        <f t="shared" si="13"/>
        <v>9.7142301046053169E-17</v>
      </c>
      <c r="AF133" s="21">
        <f t="shared" si="13"/>
        <v>9.7142301046053169E-17</v>
      </c>
      <c r="AG133" s="21">
        <f t="shared" si="13"/>
        <v>9.7142301046053169E-17</v>
      </c>
      <c r="AH133" s="21">
        <f t="shared" si="13"/>
        <v>9.7142301046053169E-17</v>
      </c>
      <c r="AI133" s="21">
        <f t="shared" si="13"/>
        <v>9.7142301046053169E-17</v>
      </c>
      <c r="AJ133" s="21">
        <f t="shared" si="13"/>
        <v>9.7142301046053169E-17</v>
      </c>
      <c r="AK133" s="21">
        <f t="shared" si="13"/>
        <v>9.7142301046053169E-17</v>
      </c>
      <c r="AL133" s="21">
        <f t="shared" si="13"/>
        <v>9.7142301046053169E-17</v>
      </c>
      <c r="AM133" s="21">
        <f t="shared" si="13"/>
        <v>9.7142301046053169E-17</v>
      </c>
      <c r="AN133" s="21">
        <f t="shared" si="13"/>
        <v>9.7142301046053169E-17</v>
      </c>
      <c r="AO133" s="21">
        <f t="shared" si="13"/>
        <v>9.7142301046053169E-17</v>
      </c>
      <c r="AP133" s="21">
        <f t="shared" si="13"/>
        <v>9.7142301046053169E-17</v>
      </c>
      <c r="AQ133" s="21">
        <f t="shared" si="13"/>
        <v>9.7142301046053169E-17</v>
      </c>
      <c r="AR133" s="21">
        <f t="shared" si="13"/>
        <v>9.7142301046053169E-17</v>
      </c>
      <c r="AS133" s="21">
        <f t="shared" si="13"/>
        <v>9.7142301046053169E-17</v>
      </c>
      <c r="AT133" s="21">
        <f t="shared" si="13"/>
        <v>9.7142301046053169E-17</v>
      </c>
      <c r="AU133" s="21">
        <f t="shared" si="13"/>
        <v>9.7142301046053169E-17</v>
      </c>
      <c r="AV133" s="21">
        <f t="shared" si="13"/>
        <v>9.7142301046053169E-17</v>
      </c>
      <c r="AW133" s="21">
        <f t="shared" si="13"/>
        <v>9.7142301046053169E-17</v>
      </c>
      <c r="AX133" s="21">
        <f t="shared" si="13"/>
        <v>9.7142301046053169E-17</v>
      </c>
      <c r="AY133" s="21">
        <f t="shared" si="13"/>
        <v>9.7142301046053169E-17</v>
      </c>
      <c r="AZ133" s="21">
        <f t="shared" si="13"/>
        <v>9.7142301046053169E-17</v>
      </c>
      <c r="BA133" s="21">
        <f t="shared" si="13"/>
        <v>9.7142301046053169E-17</v>
      </c>
      <c r="BB133" s="21">
        <f t="shared" si="13"/>
        <v>9.7142301046053169E-17</v>
      </c>
    </row>
    <row r="134" spans="1:54" ht="14" outlineLevel="2" thickBot="1">
      <c r="A134" s="139"/>
      <c r="B134" s="142" t="s">
        <v>450</v>
      </c>
      <c r="C134" s="143" t="s">
        <v>545</v>
      </c>
      <c r="D134" s="243"/>
      <c r="E134" s="245">
        <f t="shared" ref="E134:AJ134" si="14">E83+E77+E71</f>
        <v>-13.395791080726287</v>
      </c>
      <c r="F134" s="245">
        <f t="shared" si="14"/>
        <v>-13.561020332908463</v>
      </c>
      <c r="G134" s="245">
        <f t="shared" si="14"/>
        <v>-13.729140419480952</v>
      </c>
      <c r="H134" s="245">
        <f t="shared" si="14"/>
        <v>-13.900226971777908</v>
      </c>
      <c r="I134" s="245">
        <f t="shared" si="14"/>
        <v>-14.074358213048686</v>
      </c>
      <c r="J134" s="245">
        <f t="shared" si="14"/>
        <v>-14.251615078662596</v>
      </c>
      <c r="K134" s="245">
        <f t="shared" si="14"/>
        <v>-14.441805683748166</v>
      </c>
      <c r="L134" s="245">
        <f t="shared" si="14"/>
        <v>-14.635563695731125</v>
      </c>
      <c r="M134" s="245">
        <f t="shared" si="14"/>
        <v>-14.832986886160368</v>
      </c>
      <c r="N134" s="245">
        <f t="shared" si="14"/>
        <v>-15.034176512522908</v>
      </c>
      <c r="O134" s="245">
        <f t="shared" si="14"/>
        <v>-15.239237408397452</v>
      </c>
      <c r="P134" s="245">
        <f t="shared" si="14"/>
        <v>-15.448278178787129</v>
      </c>
      <c r="Q134" s="245">
        <f t="shared" si="14"/>
        <v>-15.661411350375463</v>
      </c>
      <c r="R134" s="245">
        <f t="shared" si="14"/>
        <v>-15.878753491731119</v>
      </c>
      <c r="S134" s="245">
        <f t="shared" si="14"/>
        <v>-16.100425431179044</v>
      </c>
      <c r="T134" s="245">
        <f t="shared" si="14"/>
        <v>-16.32655239203082</v>
      </c>
      <c r="U134" s="245">
        <f t="shared" si="14"/>
        <v>-16.557264195430211</v>
      </c>
      <c r="V134" s="245">
        <f t="shared" si="14"/>
        <v>-16.792695448173088</v>
      </c>
      <c r="W134" s="245">
        <f t="shared" si="14"/>
        <v>-17.032985730527379</v>
      </c>
      <c r="X134" s="245">
        <f t="shared" si="14"/>
        <v>-17.278279836642611</v>
      </c>
      <c r="Y134" s="245">
        <f t="shared" si="14"/>
        <v>-17.528727939831434</v>
      </c>
      <c r="Z134" s="245">
        <f t="shared" si="14"/>
        <v>-17.784485870543133</v>
      </c>
      <c r="AA134" s="245">
        <f t="shared" si="14"/>
        <v>-18.045715311696402</v>
      </c>
      <c r="AB134" s="245">
        <f t="shared" si="14"/>
        <v>-18.31258409167841</v>
      </c>
      <c r="AC134" s="245">
        <f t="shared" si="14"/>
        <v>-18.585266387190376</v>
      </c>
      <c r="AD134" s="245">
        <f t="shared" si="14"/>
        <v>-18.86394305381063</v>
      </c>
      <c r="AE134" s="245">
        <f t="shared" si="14"/>
        <v>-19.148801851378579</v>
      </c>
      <c r="AF134" s="245">
        <f t="shared" si="14"/>
        <v>-19.440037782070569</v>
      </c>
      <c r="AG134" s="245">
        <f t="shared" si="14"/>
        <v>-19.73785339091182</v>
      </c>
      <c r="AH134" s="245">
        <f t="shared" si="14"/>
        <v>-20.04245905877552</v>
      </c>
      <c r="AI134" s="245">
        <f t="shared" si="14"/>
        <v>-20.354073393048303</v>
      </c>
      <c r="AJ134" s="245">
        <f t="shared" si="14"/>
        <v>-20.672923520629368</v>
      </c>
      <c r="AK134" s="245">
        <f t="shared" ref="AK134:BB134" si="15">AK83+AK77+AK71</f>
        <v>-20.999245508647142</v>
      </c>
      <c r="AL134" s="245">
        <f t="shared" si="15"/>
        <v>-21.333284717560765</v>
      </c>
      <c r="AM134" s="245">
        <f t="shared" si="15"/>
        <v>-21.675296229389563</v>
      </c>
      <c r="AN134" s="245">
        <f t="shared" si="15"/>
        <v>-22.025545230865749</v>
      </c>
      <c r="AO134" s="245">
        <f t="shared" si="15"/>
        <v>-22.384307516791822</v>
      </c>
      <c r="AP134" s="245">
        <f t="shared" si="15"/>
        <v>-22.751869873193289</v>
      </c>
      <c r="AQ134" s="245">
        <f t="shared" si="15"/>
        <v>-23.128530633265676</v>
      </c>
      <c r="AR134" s="245">
        <f t="shared" si="15"/>
        <v>-23.514600143167982</v>
      </c>
      <c r="AS134" s="245">
        <f t="shared" si="15"/>
        <v>-23.91040129543131</v>
      </c>
      <c r="AT134" s="245">
        <f t="shared" si="15"/>
        <v>-24.316270092418719</v>
      </c>
      <c r="AU134" s="245">
        <f t="shared" si="15"/>
        <v>-24.732556194759418</v>
      </c>
      <c r="AV134" s="245">
        <f t="shared" si="15"/>
        <v>-25.159623582474982</v>
      </c>
      <c r="AW134" s="245">
        <f t="shared" si="15"/>
        <v>-25.597851140977564</v>
      </c>
      <c r="AX134" s="245">
        <f t="shared" si="15"/>
        <v>-26.047633322196099</v>
      </c>
      <c r="AY134" s="245">
        <f t="shared" si="15"/>
        <v>-26.509380888343259</v>
      </c>
      <c r="AZ134" s="245">
        <f t="shared" si="15"/>
        <v>-26.983521573041653</v>
      </c>
      <c r="BA134" s="245">
        <f t="shared" si="15"/>
        <v>-27.470500892705985</v>
      </c>
      <c r="BB134" s="245">
        <f t="shared" si="15"/>
        <v>-27.966268867221714</v>
      </c>
    </row>
    <row r="135" spans="1:54" ht="14" outlineLevel="2" thickBot="1">
      <c r="A135" s="138"/>
      <c r="B135" s="140" t="s">
        <v>451</v>
      </c>
      <c r="C135" s="141"/>
      <c r="D135" s="244"/>
      <c r="E135" s="245">
        <f>E133+E134</f>
        <v>-13.431698869353246</v>
      </c>
      <c r="F135" s="245">
        <f t="shared" ref="F135:AW135" si="16">F133+F134</f>
        <v>-13.834406890178396</v>
      </c>
      <c r="G135" s="245">
        <f t="shared" si="16"/>
        <v>-14.294797703415659</v>
      </c>
      <c r="H135" s="245">
        <f t="shared" si="16"/>
        <v>-14.843771824619525</v>
      </c>
      <c r="I135" s="245">
        <f t="shared" si="16"/>
        <v>-15.514126358056959</v>
      </c>
      <c r="J135" s="245">
        <f t="shared" si="16"/>
        <v>-16.21405255099436</v>
      </c>
      <c r="K135" s="245">
        <f t="shared" si="16"/>
        <v>-16.274779268386176</v>
      </c>
      <c r="L135" s="245">
        <f t="shared" si="16"/>
        <v>-16.341982026557538</v>
      </c>
      <c r="M135" s="245">
        <f t="shared" si="16"/>
        <v>-16.415758597057348</v>
      </c>
      <c r="N135" s="245">
        <f t="shared" si="16"/>
        <v>-16.496210237372615</v>
      </c>
      <c r="O135" s="245">
        <f t="shared" si="16"/>
        <v>-16.583441781082051</v>
      </c>
      <c r="P135" s="245">
        <f t="shared" si="16"/>
        <v>-16.677561833188779</v>
      </c>
      <c r="Q135" s="245">
        <f t="shared" si="16"/>
        <v>-16.778682920376326</v>
      </c>
      <c r="R135" s="245">
        <f t="shared" si="16"/>
        <v>-16.886921611213353</v>
      </c>
      <c r="S135" s="245">
        <f t="shared" si="16"/>
        <v>-17.002398734024815</v>
      </c>
      <c r="T135" s="245">
        <f t="shared" si="16"/>
        <v>-17.125239512122288</v>
      </c>
      <c r="U135" s="245">
        <f t="shared" si="16"/>
        <v>-17.255573766649537</v>
      </c>
      <c r="V135" s="245">
        <f t="shared" si="16"/>
        <v>-17.393536104402433</v>
      </c>
      <c r="W135" s="245">
        <f t="shared" si="16"/>
        <v>-17.539266105648906</v>
      </c>
      <c r="X135" s="245">
        <f t="shared" si="16"/>
        <v>-17.692908564538477</v>
      </c>
      <c r="Y135" s="245">
        <f t="shared" si="16"/>
        <v>-17.854613654383805</v>
      </c>
      <c r="Z135" s="245">
        <f t="shared" si="16"/>
        <v>-18.024537205634168</v>
      </c>
      <c r="AA135" s="245">
        <f t="shared" si="16"/>
        <v>-18.202840901208265</v>
      </c>
      <c r="AB135" s="245">
        <f t="shared" si="16"/>
        <v>-18.38969256949326</v>
      </c>
      <c r="AC135" s="245">
        <f t="shared" si="16"/>
        <v>-18.585266387190376</v>
      </c>
      <c r="AD135" s="245">
        <f t="shared" si="16"/>
        <v>-18.86394305381063</v>
      </c>
      <c r="AE135" s="245">
        <f t="shared" si="16"/>
        <v>-19.148801851378579</v>
      </c>
      <c r="AF135" s="245">
        <f t="shared" si="16"/>
        <v>-19.440037782070569</v>
      </c>
      <c r="AG135" s="245">
        <f t="shared" si="16"/>
        <v>-19.73785339091182</v>
      </c>
      <c r="AH135" s="245">
        <f t="shared" si="16"/>
        <v>-20.04245905877552</v>
      </c>
      <c r="AI135" s="245">
        <f t="shared" si="16"/>
        <v>-20.354073393048303</v>
      </c>
      <c r="AJ135" s="245">
        <f t="shared" si="16"/>
        <v>-20.672923520629368</v>
      </c>
      <c r="AK135" s="245">
        <f t="shared" si="16"/>
        <v>-20.999245508647142</v>
      </c>
      <c r="AL135" s="245">
        <f t="shared" si="16"/>
        <v>-21.333284717560765</v>
      </c>
      <c r="AM135" s="245">
        <f t="shared" si="16"/>
        <v>-21.675296229389563</v>
      </c>
      <c r="AN135" s="245">
        <f t="shared" si="16"/>
        <v>-22.025545230865749</v>
      </c>
      <c r="AO135" s="245">
        <f t="shared" si="16"/>
        <v>-22.384307516791822</v>
      </c>
      <c r="AP135" s="245">
        <f t="shared" si="16"/>
        <v>-22.751869873193289</v>
      </c>
      <c r="AQ135" s="245">
        <f t="shared" si="16"/>
        <v>-23.128530633265676</v>
      </c>
      <c r="AR135" s="245">
        <f t="shared" si="16"/>
        <v>-23.514600143167982</v>
      </c>
      <c r="AS135" s="245">
        <f t="shared" si="16"/>
        <v>-23.91040129543131</v>
      </c>
      <c r="AT135" s="245">
        <f t="shared" si="16"/>
        <v>-24.316270092418719</v>
      </c>
      <c r="AU135" s="245">
        <f t="shared" si="16"/>
        <v>-24.732556194759418</v>
      </c>
      <c r="AV135" s="245">
        <f t="shared" si="16"/>
        <v>-25.159623582474982</v>
      </c>
      <c r="AW135" s="245">
        <f t="shared" si="16"/>
        <v>-25.597851140977564</v>
      </c>
      <c r="AX135" s="245">
        <f>AX133+AX134</f>
        <v>-26.047633322196099</v>
      </c>
      <c r="AY135" s="245">
        <f>AY133+AY134</f>
        <v>-26.509380888343259</v>
      </c>
      <c r="AZ135" s="245">
        <f>AZ133+AZ134</f>
        <v>-26.983521573041653</v>
      </c>
      <c r="BA135" s="245">
        <f>BA133+BA134</f>
        <v>-27.470500892705985</v>
      </c>
      <c r="BB135" s="245">
        <f>BB133+BB134</f>
        <v>-27.966268867221714</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546</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15" t="s">
        <v>455</v>
      </c>
      <c r="B143" s="135" t="s">
        <v>273</v>
      </c>
      <c r="C143" s="135" t="s">
        <v>380</v>
      </c>
      <c r="D143" s="135" t="s">
        <v>374</v>
      </c>
      <c r="E143" s="21">
        <f>-(E$158*'Fixed Data'!$B$25*'Fixed Data'!E$47*'Fixed Data'!$B$24*'Fixed Data'!$B$23+E$158*'Fixed Data'!$B$26)*'Fixed Data'!L42/10^6</f>
        <v>-79.873705533769922</v>
      </c>
      <c r="F143" s="21">
        <f>-(F$158*'Fixed Data'!$B$25*'Fixed Data'!F$47*'Fixed Data'!$B$24*'Fixed Data'!$B$23+F$158*'Fixed Data'!$B$26)*'Fixed Data'!M42/10^6</f>
        <v>-82.297671480052273</v>
      </c>
      <c r="G143" s="21">
        <f>-(G$158*'Fixed Data'!$B$25*'Fixed Data'!G$47*'Fixed Data'!$B$24*'Fixed Data'!$B$23+G$158*'Fixed Data'!$B$26)*'Fixed Data'!N42/10^6</f>
        <v>-84.483226585201322</v>
      </c>
      <c r="H143" s="21">
        <f>-(H$158*'Fixed Data'!$B$25*'Fixed Data'!H$47*'Fixed Data'!$B$24*'Fixed Data'!$B$23+H$158*'Fixed Data'!$B$26)*'Fixed Data'!O42/10^6</f>
        <v>-86.715826828227478</v>
      </c>
      <c r="I143" s="21">
        <f>-(I$158*'Fixed Data'!$B$25*'Fixed Data'!I$47*'Fixed Data'!$B$24*'Fixed Data'!$B$23+I$158*'Fixed Data'!$B$26)*'Fixed Data'!P42/10^6</f>
        <v>-89.295368911420184</v>
      </c>
      <c r="J143" s="21">
        <f>-(J$158*'Fixed Data'!$B$25*'Fixed Data'!J$47*'Fixed Data'!$B$24*'Fixed Data'!$B$23+J$158*'Fixed Data'!$B$26)*'Fixed Data'!Q42/10^6</f>
        <v>-91.932022536915994</v>
      </c>
      <c r="K143" s="21">
        <f>-(K$158*'Fixed Data'!$B$25*'Fixed Data'!K$47*'Fixed Data'!$B$24*'Fixed Data'!$B$23+K$158*'Fixed Data'!$B$26)*'Fixed Data'!R42/10^6</f>
        <v>-94.384648102140616</v>
      </c>
      <c r="L143" s="21">
        <f>-(L$158*'Fixed Data'!$B$25*'Fixed Data'!L$47*'Fixed Data'!$B$24*'Fixed Data'!$B$23+L$158*'Fixed Data'!$B$26)*'Fixed Data'!S42/10^6</f>
        <v>-97.203731905805498</v>
      </c>
      <c r="M143" s="21">
        <f>-(M$158*'Fixed Data'!$B$25*'Fixed Data'!M$47*'Fixed Data'!$B$24*'Fixed Data'!$B$23+M$158*'Fixed Data'!$B$26)*'Fixed Data'!T42/10^6</f>
        <v>-100.08866117605656</v>
      </c>
      <c r="N143" s="21">
        <f>-(N$158*'Fixed Data'!$B$25*'Fixed Data'!N$47*'Fixed Data'!$B$24*'Fixed Data'!$B$23+N$158*'Fixed Data'!$B$26)*'Fixed Data'!U42/10^6</f>
        <v>-102.72228319270114</v>
      </c>
      <c r="O143" s="21">
        <f>-(O$158*'Fixed Data'!$B$25*'Fixed Data'!O$47*'Fixed Data'!$B$24*'Fixed Data'!$B$23+O$158*'Fixed Data'!$B$26)*'Fixed Data'!V42/10^6</f>
        <v>-105.74020177280534</v>
      </c>
      <c r="P143" s="21">
        <f>-(P$158*'Fixed Data'!$B$25*'Fixed Data'!P$47*'Fixed Data'!$B$24*'Fixed Data'!$B$23+P$158*'Fixed Data'!$B$26)*'Fixed Data'!W42/10^6</f>
        <v>-108.8296699758591</v>
      </c>
      <c r="Q143" s="21">
        <f>-(Q$158*'Fixed Data'!$B$25*'Fixed Data'!Q$47*'Fixed Data'!$B$24*'Fixed Data'!$B$23+Q$158*'Fixed Data'!$B$26)*'Fixed Data'!X42/10^6</f>
        <v>-111.99275921256513</v>
      </c>
      <c r="R143" s="21">
        <f>-(R$158*'Fixed Data'!$B$25*'Fixed Data'!R$47*'Fixed Data'!$B$24*'Fixed Data'!$B$23+R$158*'Fixed Data'!$B$26)*'Fixed Data'!Y42/10^6</f>
        <v>-115.56855253549689</v>
      </c>
      <c r="S143" s="21">
        <f>-(S$158*'Fixed Data'!$B$25*'Fixed Data'!S$47*'Fixed Data'!$B$24*'Fixed Data'!$B$23+S$158*'Fixed Data'!$B$26)*'Fixed Data'!Z42/10^6</f>
        <v>-118.89011386819466</v>
      </c>
      <c r="T143" s="21">
        <f>-(T$158*'Fixed Data'!$B$25*'Fixed Data'!T$47*'Fixed Data'!$B$24*'Fixed Data'!$B$23+T$158*'Fixed Data'!$B$26)*'Fixed Data'!AA42/10^6</f>
        <v>-122.29208203170744</v>
      </c>
      <c r="U143" s="21">
        <f>-(U$158*'Fixed Data'!$B$25*'Fixed Data'!U$47*'Fixed Data'!$B$24*'Fixed Data'!$B$23+U$158*'Fixed Data'!$B$26)*'Fixed Data'!AB42/10^6</f>
        <v>-125.77686118955972</v>
      </c>
      <c r="V143" s="21">
        <f>-(V$158*'Fixed Data'!$B$25*'Fixed Data'!V$47*'Fixed Data'!$B$24*'Fixed Data'!$B$23+V$158*'Fixed Data'!$B$26)*'Fixed Data'!AC42/10^6</f>
        <v>-129.70327514009708</v>
      </c>
      <c r="W143" s="21">
        <f>-(W$158*'Fixed Data'!$B$25*'Fixed Data'!W$47*'Fixed Data'!$B$24*'Fixed Data'!$B$23+W$158*'Fixed Data'!$B$26)*'Fixed Data'!AD42/10^6</f>
        <v>-133.36635937519267</v>
      </c>
      <c r="X143" s="21">
        <f>-(X$158*'Fixed Data'!$B$25*'Fixed Data'!X$47*'Fixed Data'!$B$24*'Fixed Data'!$B$23+X$158*'Fixed Data'!$B$26)*'Fixed Data'!AE42/10^6</f>
        <v>-137.48677295918313</v>
      </c>
      <c r="Y143" s="21">
        <f>-(Y$158*'Fixed Data'!$B$25*'Fixed Data'!Y$47*'Fixed Data'!$B$24*'Fixed Data'!$B$23+Y$158*'Fixed Data'!$B$26)*'Fixed Data'!AF42/10^6</f>
        <v>-141.33936777634983</v>
      </c>
      <c r="Z143" s="21">
        <f>-(Z$158*'Fixed Data'!$B$25*'Fixed Data'!Z$47*'Fixed Data'!$B$24*'Fixed Data'!$B$23+Z$158*'Fixed Data'!$B$26)*'Fixed Data'!AG42/10^6</f>
        <v>-145.66585645637647</v>
      </c>
      <c r="AA143" s="21">
        <f>-(AA$158*'Fixed Data'!$B$25*'Fixed Data'!AA$47*'Fixed Data'!$B$24*'Fixed Data'!$B$23+AA$158*'Fixed Data'!$B$26)*'Fixed Data'!AH42/10^6</f>
        <v>-150.10298053767738</v>
      </c>
      <c r="AB143" s="21">
        <f>-(AB$158*'Fixed Data'!$B$25*'Fixed Data'!AB$47*'Fixed Data'!$B$24*'Fixed Data'!$B$23+AB$158*'Fixed Data'!$B$26)*'Fixed Data'!AI42/10^6</f>
        <v>-154.65424719200695</v>
      </c>
      <c r="AC143" s="21">
        <f>-(AC$158*'Fixed Data'!$B$25*'Fixed Data'!AC$47*'Fixed Data'!$B$24*'Fixed Data'!$B$23+AC$158*'Fixed Data'!$B$26)*'Fixed Data'!AJ42/10^6</f>
        <v>-159.23316299799168</v>
      </c>
      <c r="AD143" s="21">
        <f>-(AD$158*'Fixed Data'!$B$25*'Fixed Data'!AD$47*'Fixed Data'!$B$24*'Fixed Data'!$B$23+AD$158*'Fixed Data'!$B$26)*'Fixed Data'!AK42/10^6</f>
        <v>-163.95219832098863</v>
      </c>
      <c r="AE143" s="21">
        <f>-(AE$158*'Fixed Data'!$B$25*'Fixed Data'!AE$47*'Fixed Data'!$B$24*'Fixed Data'!$B$23+AE$158*'Fixed Data'!$B$26)*'Fixed Data'!AL42/10^6</f>
        <v>-168.83451012250217</v>
      </c>
      <c r="AF143" s="21">
        <f>-(AF$158*'Fixed Data'!$B$25*'Fixed Data'!AF$47*'Fixed Data'!$B$24*'Fixed Data'!$B$23+AF$158*'Fixed Data'!$B$26)*'Fixed Data'!AM42/10^6</f>
        <v>-173.83199371924545</v>
      </c>
      <c r="AG143" s="21">
        <f>-(AG$158*'Fixed Data'!$B$25*'Fixed Data'!AG$47*'Fixed Data'!$B$24*'Fixed Data'!$B$23+AG$158*'Fixed Data'!$B$26)*'Fixed Data'!AN42/10^6</f>
        <v>-178.95321519939338</v>
      </c>
      <c r="AH143" s="21">
        <f>-(AH$158*'Fixed Data'!$B$25*'Fixed Data'!AH$47*'Fixed Data'!$B$24*'Fixed Data'!$B$23+AH$158*'Fixed Data'!$B$26)*'Fixed Data'!AO42/10^6</f>
        <v>-184.20859846449306</v>
      </c>
      <c r="AI143" s="21">
        <f>-(AI$158*'Fixed Data'!$B$25*'Fixed Data'!AI$47*'Fixed Data'!$B$24*'Fixed Data'!$B$23+AI$158*'Fixed Data'!$B$26)*'Fixed Data'!AP42/10^6</f>
        <v>-189.61200533697723</v>
      </c>
      <c r="AJ143" s="21">
        <f>-(AJ$158*'Fixed Data'!$B$25*'Fixed Data'!AJ$47*'Fixed Data'!$B$24*'Fixed Data'!$B$23+AJ$158*'Fixed Data'!$B$26)*'Fixed Data'!AQ42/10^6</f>
        <v>-195.16244481814746</v>
      </c>
      <c r="AK143" s="21">
        <f>-(AK$158*'Fixed Data'!$B$25*'Fixed Data'!AK$47*'Fixed Data'!$B$24*'Fixed Data'!$B$23+AK$158*'Fixed Data'!$B$26)*'Fixed Data'!AR42/10^6</f>
        <v>-200.86087097074895</v>
      </c>
      <c r="AL143" s="21">
        <f>-(AL$158*'Fixed Data'!$B$25*'Fixed Data'!AL$47*'Fixed Data'!$B$24*'Fixed Data'!$B$23+AL$158*'Fixed Data'!$B$26)*'Fixed Data'!AS42/10^6</f>
        <v>-206.71515066561687</v>
      </c>
      <c r="AM143" s="21">
        <f>-(AM$158*'Fixed Data'!$B$25*'Fixed Data'!AM$47*'Fixed Data'!$B$24*'Fixed Data'!$B$23+AM$158*'Fixed Data'!$B$26)*'Fixed Data'!AT42/10^6</f>
        <v>-212.7317572730403</v>
      </c>
      <c r="AN143" s="21">
        <f>-(AN$158*'Fixed Data'!$B$25*'Fixed Data'!AN$47*'Fixed Data'!$B$24*'Fixed Data'!$B$23+AN$158*'Fixed Data'!$B$26)*'Fixed Data'!AU42/10^6</f>
        <v>-218.91605496506699</v>
      </c>
      <c r="AO143" s="21">
        <f>-(AO$158*'Fixed Data'!$B$25*'Fixed Data'!AO$47*'Fixed Data'!$B$24*'Fixed Data'!$B$23+AO$158*'Fixed Data'!$B$26)*'Fixed Data'!AV42/10^6</f>
        <v>-225.27298017768686</v>
      </c>
      <c r="AP143" s="21">
        <f>-(AP$158*'Fixed Data'!$B$25*'Fixed Data'!AP$47*'Fixed Data'!$B$24*'Fixed Data'!$B$23+AP$158*'Fixed Data'!$B$26)*'Fixed Data'!AW42/10^6</f>
        <v>-231.80877349949145</v>
      </c>
      <c r="AQ143" s="21">
        <f>-(AQ$158*'Fixed Data'!$B$25*'Fixed Data'!AQ$47*'Fixed Data'!$B$24*'Fixed Data'!$B$23+AQ$158*'Fixed Data'!$B$26)*'Fixed Data'!AX42/10^6</f>
        <v>-238.5302178932163</v>
      </c>
      <c r="AR143" s="21">
        <f>-(AR$158*'Fixed Data'!$B$25*'Fixed Data'!AR$47*'Fixed Data'!$B$24*'Fixed Data'!$B$23+AR$158*'Fixed Data'!$B$26)*'Fixed Data'!AY42/10^6</f>
        <v>-245.44390557779593</v>
      </c>
      <c r="AS143" s="21">
        <f>-(AS$158*'Fixed Data'!$B$25*'Fixed Data'!AS$47*'Fixed Data'!$B$24*'Fixed Data'!$B$23+AS$158*'Fixed Data'!$B$26)*'Fixed Data'!AZ42/10^6</f>
        <v>-252.55662963673157</v>
      </c>
      <c r="AT143" s="21">
        <f>-(AT$158*'Fixed Data'!$B$25*'Fixed Data'!AT$47*'Fixed Data'!$B$24*'Fixed Data'!$B$23+AT$158*'Fixed Data'!$B$26)*'Fixed Data'!BA42/10^6</f>
        <v>-259.87559135636252</v>
      </c>
      <c r="AU143" s="21">
        <f>-(AU$158*'Fixed Data'!$B$25*'Fixed Data'!AU$47*'Fixed Data'!$B$24*'Fixed Data'!$B$23+AU$158*'Fixed Data'!$B$26)*'Fixed Data'!BB42/10^6</f>
        <v>-267.40840876597713</v>
      </c>
      <c r="AV143" s="21">
        <f>-(AV$158*'Fixed Data'!$B$25*'Fixed Data'!AV$47*'Fixed Data'!$B$24*'Fixed Data'!$B$23+AV$158*'Fixed Data'!$B$26)*'Fixed Data'!BC42/10^6</f>
        <v>-275.16297763777573</v>
      </c>
      <c r="AW143" s="21">
        <f>-(AW$158*'Fixed Data'!$B$25*'Fixed Data'!AW$47*'Fixed Data'!$B$24*'Fixed Data'!$B$23+AW$158*'Fixed Data'!$B$26)*'Fixed Data'!BD42/10^6</f>
        <v>-283.14749203312283</v>
      </c>
      <c r="AX143" s="21">
        <f>-(AX$158*'Fixed Data'!$B$25*'Fixed Data'!AX$47*'Fixed Data'!$B$24*'Fixed Data'!$B$23+AX$158*'Fixed Data'!$B$26)*'Fixed Data'!BE42/10^6</f>
        <v>-291.37052966448755</v>
      </c>
      <c r="AY143" s="21">
        <f>-(AY$158*'Fixed Data'!$B$25*'Fixed Data'!AY$47*'Fixed Data'!$B$24*'Fixed Data'!$B$23+AY$158*'Fixed Data'!$B$26)*'Fixed Data'!BF42/10^6</f>
        <v>-299.84106812078193</v>
      </c>
      <c r="AZ143" s="21">
        <f>-(AZ$158*'Fixed Data'!$B$25*'Fixed Data'!AZ$47*'Fixed Data'!$B$24*'Fixed Data'!$B$23+AZ$158*'Fixed Data'!$B$26)*'Fixed Data'!BG42/10^6</f>
        <v>-308.56848126062795</v>
      </c>
      <c r="BA143" s="21">
        <f>-(BA$158*'Fixed Data'!$B$25*'Fixed Data'!BA$47*'Fixed Data'!$B$24*'Fixed Data'!$B$23+BA$158*'Fixed Data'!$B$26)*'Fixed Data'!BH42/10^6</f>
        <v>-317.56255136916911</v>
      </c>
      <c r="BB143" s="21">
        <f>-(BB$158*'Fixed Data'!$B$25*'Fixed Data'!BB$47*'Fixed Data'!$B$24*'Fixed Data'!$B$23+BB$158*'Fixed Data'!$B$26)*'Fixed Data'!BI42/10^6</f>
        <v>-326.78075430430727</v>
      </c>
    </row>
    <row r="144" spans="1:54" outlineLevel="2">
      <c r="A144" s="416"/>
      <c r="B144" s="135" t="s">
        <v>273</v>
      </c>
      <c r="C144" s="135"/>
      <c r="D144" s="135" t="s">
        <v>374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16"/>
      <c r="B145" s="135" t="s">
        <v>273</v>
      </c>
      <c r="C145" s="135"/>
      <c r="D145" s="135" t="s">
        <v>374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16"/>
      <c r="B146" s="135" t="s">
        <v>276</v>
      </c>
      <c r="C146" s="135" t="s">
        <v>456</v>
      </c>
      <c r="D146" s="135" t="s">
        <v>374</v>
      </c>
      <c r="E146" s="21">
        <f>-E$161*'Fixed Data'!$B$20*'Fixed Data'!$B$22</f>
        <v>-7.8784224133742065</v>
      </c>
      <c r="F146" s="21">
        <f>-F$161*'Fixed Data'!$B$20*'Fixed Data'!$B$22</f>
        <v>-8.1249964670995869</v>
      </c>
      <c r="G146" s="21">
        <f>-G$161*'Fixed Data'!$B$20*'Fixed Data'!$B$22</f>
        <v>-8.3807587675204047</v>
      </c>
      <c r="H146" s="21">
        <f>-H$161*'Fixed Data'!$B$20*'Fixed Data'!$B$22</f>
        <v>-8.6460894682014064</v>
      </c>
      <c r="I146" s="21">
        <f>-I$161*'Fixed Data'!$B$20*'Fixed Data'!$B$22</f>
        <v>-8.9213855910416999</v>
      </c>
      <c r="J146" s="21">
        <f>-J$161*'Fixed Data'!$B$20*'Fixed Data'!$B$22</f>
        <v>-9.2070617879259871</v>
      </c>
      <c r="K146" s="21">
        <f>-K$161*'Fixed Data'!$B$20*'Fixed Data'!$B$22</f>
        <v>-9.5041694735602871</v>
      </c>
      <c r="L146" s="21">
        <f>-L$161*'Fixed Data'!$B$20*'Fixed Data'!$B$22</f>
        <v>-9.8125927649516491</v>
      </c>
      <c r="M146" s="21">
        <f>-M$161*'Fixed Data'!$B$20*'Fixed Data'!$B$22</f>
        <v>-10.132807694112492</v>
      </c>
      <c r="N146" s="21">
        <f>-N$161*'Fixed Data'!$B$20*'Fixed Data'!$B$22</f>
        <v>-10.46531175369843</v>
      </c>
      <c r="O146" s="21">
        <f>-O$161*'Fixed Data'!$B$20*'Fixed Data'!$B$22</f>
        <v>-10.810624725864011</v>
      </c>
      <c r="P146" s="21">
        <f>-P$161*'Fixed Data'!$B$20*'Fixed Data'!$B$22</f>
        <v>-11.169289936747084</v>
      </c>
      <c r="Q146" s="21">
        <f>-Q$161*'Fixed Data'!$B$20*'Fixed Data'!$B$22</f>
        <v>-11.541875219733569</v>
      </c>
      <c r="R146" s="21">
        <f>-R$161*'Fixed Data'!$B$20*'Fixed Data'!$B$22</f>
        <v>-11.928974125138808</v>
      </c>
      <c r="S146" s="21">
        <f>-S$161*'Fixed Data'!$B$20*'Fixed Data'!$B$22</f>
        <v>-12.331207107487415</v>
      </c>
      <c r="T146" s="21">
        <f>-T$161*'Fixed Data'!$B$20*'Fixed Data'!$B$22</f>
        <v>-12.749222802399139</v>
      </c>
      <c r="U146" s="21">
        <f>-U$161*'Fixed Data'!$B$20*'Fixed Data'!$B$22</f>
        <v>-13.183699437883762</v>
      </c>
      <c r="V146" s="21">
        <f>-V$161*'Fixed Data'!$B$20*'Fixed Data'!$B$22</f>
        <v>-13.63534611122699</v>
      </c>
      <c r="W146" s="21">
        <f>-W$161*'Fixed Data'!$B$20*'Fixed Data'!$B$22</f>
        <v>-14.104904334694378</v>
      </c>
      <c r="X146" s="21">
        <f>-X$161*'Fixed Data'!$B$20*'Fixed Data'!$B$22</f>
        <v>-14.593149514030774</v>
      </c>
      <c r="Y146" s="21">
        <f>-Y$161*'Fixed Data'!$B$20*'Fixed Data'!$B$22</f>
        <v>-15.100892673376293</v>
      </c>
      <c r="Z146" s="21">
        <f>-Z$161*'Fixed Data'!$B$20*'Fixed Data'!$B$22</f>
        <v>-15.628982000970295</v>
      </c>
      <c r="AA146" s="21">
        <f>-AA$161*'Fixed Data'!$B$20*'Fixed Data'!$B$22</f>
        <v>-16.178304708476396</v>
      </c>
      <c r="AB146" s="21">
        <f>-AB$161*'Fixed Data'!$B$20*'Fixed Data'!$B$22</f>
        <v>-16.749788912709022</v>
      </c>
      <c r="AC146" s="21">
        <f>-AC$161*'Fixed Data'!$B$20*'Fixed Data'!$B$22</f>
        <v>-17.344405539761457</v>
      </c>
      <c r="AD146" s="21">
        <f>-AD$161*'Fixed Data'!$B$20*'Fixed Data'!$B$22</f>
        <v>-17.963170341141428</v>
      </c>
      <c r="AE146" s="21">
        <f>-AE$161*'Fixed Data'!$B$20*'Fixed Data'!$B$22</f>
        <v>-18.607146111520233</v>
      </c>
      <c r="AF146" s="21">
        <f>-AF$161*'Fixed Data'!$B$20*'Fixed Data'!$B$22</f>
        <v>-19.27744495128492</v>
      </c>
      <c r="AG146" s="21">
        <f>-AG$161*'Fixed Data'!$B$20*'Fixed Data'!$B$22</f>
        <v>-19.975230551491919</v>
      </c>
      <c r="AH146" s="21">
        <f>-AH$161*'Fixed Data'!$B$20*'Fixed Data'!$B$22</f>
        <v>-20.701720680434263</v>
      </c>
      <c r="AI146" s="21">
        <f>-AI$161*'Fixed Data'!$B$20*'Fixed Data'!$B$22</f>
        <v>-21.458189894223896</v>
      </c>
      <c r="AJ146" s="21">
        <f>-AJ$161*'Fixed Data'!$B$20*'Fixed Data'!$B$22</f>
        <v>-22.245972090563384</v>
      </c>
      <c r="AK146" s="21">
        <f>-AK$161*'Fixed Data'!$B$20*'Fixed Data'!$B$22</f>
        <v>-23.066463555350801</v>
      </c>
      <c r="AL146" s="21">
        <f>-AL$161*'Fixed Data'!$B$20*'Fixed Data'!$B$22</f>
        <v>-23.921125807671054</v>
      </c>
      <c r="AM146" s="21">
        <f>-AM$161*'Fixed Data'!$B$20*'Fixed Data'!$B$22</f>
        <v>-24.811488825612816</v>
      </c>
      <c r="AN146" s="21">
        <f>-AN$161*'Fixed Data'!$B$20*'Fixed Data'!$B$22</f>
        <v>-25.739154384092984</v>
      </c>
      <c r="AO146" s="21">
        <f>-AO$161*'Fixed Data'!$B$20*'Fixed Data'!$B$22</f>
        <v>-26.70579939268114</v>
      </c>
      <c r="AP146" s="21">
        <f>-AP$161*'Fixed Data'!$B$20*'Fixed Data'!$B$22</f>
        <v>-27.713179703855658</v>
      </c>
      <c r="AQ146" s="21">
        <f>-AQ$161*'Fixed Data'!$B$20*'Fixed Data'!$B$22</f>
        <v>-28.763133809252274</v>
      </c>
      <c r="AR146" s="21">
        <f>-AR$161*'Fixed Data'!$B$20*'Fixed Data'!$B$22</f>
        <v>-29.85758682713222</v>
      </c>
      <c r="AS146" s="21">
        <f>-AS$161*'Fixed Data'!$B$20*'Fixed Data'!$B$22</f>
        <v>-30.998554870676017</v>
      </c>
      <c r="AT146" s="21">
        <f>-AT$161*'Fixed Data'!$B$20*'Fixed Data'!$B$22</f>
        <v>-32.188149237065133</v>
      </c>
      <c r="AU146" s="21">
        <f>-AU$161*'Fixed Data'!$B$20*'Fixed Data'!$B$22</f>
        <v>-33.428581201404413</v>
      </c>
      <c r="AV146" s="21">
        <f>-AV$161*'Fixed Data'!$B$20*'Fixed Data'!$B$22</f>
        <v>-34.722166833045975</v>
      </c>
      <c r="AW146" s="21">
        <f>-AW$161*'Fixed Data'!$B$20*'Fixed Data'!$B$22</f>
        <v>-36.071331991125078</v>
      </c>
      <c r="AX146" s="21">
        <f>-AX$161*'Fixed Data'!$B$20*'Fixed Data'!$B$22</f>
        <v>-37.478617880133839</v>
      </c>
      <c r="AY146" s="21">
        <f>-AY$161*'Fixed Data'!$B$20*'Fixed Data'!$B$22</f>
        <v>-38.946686426282682</v>
      </c>
      <c r="AZ146" s="21">
        <f>-AZ$161*'Fixed Data'!$B$20*'Fixed Data'!$B$22</f>
        <v>-40.478326370710164</v>
      </c>
      <c r="BA146" s="21">
        <f>-BA$161*'Fixed Data'!$B$20*'Fixed Data'!$B$22</f>
        <v>-42.076459340291173</v>
      </c>
      <c r="BB146" s="21">
        <f>-BB$161*'Fixed Data'!$B$20*'Fixed Data'!$B$22</f>
        <v>-43.73768852005319</v>
      </c>
    </row>
    <row r="147" spans="1:54" outlineLevel="2">
      <c r="A147" s="416"/>
      <c r="B147" s="135" t="s">
        <v>276</v>
      </c>
      <c r="C147" s="135" t="s">
        <v>457</v>
      </c>
      <c r="D147" s="135" t="s">
        <v>374</v>
      </c>
      <c r="E147" s="21">
        <f>-E$162*'Fixed Data'!$B$21*'Fixed Data'!$B$22</f>
        <v>-0.11775607613765393</v>
      </c>
      <c r="F147" s="21">
        <f>-F$162*'Fixed Data'!$B$21*'Fixed Data'!$B$22</f>
        <v>-0.12144153410370886</v>
      </c>
      <c r="G147" s="21">
        <f>-G$162*'Fixed Data'!$B$21*'Fixed Data'!$B$22</f>
        <v>-0.12526432547261127</v>
      </c>
      <c r="H147" s="21">
        <f>-H$162*'Fixed Data'!$B$21*'Fixed Data'!$B$22</f>
        <v>-0.12923013240316852</v>
      </c>
      <c r="I147" s="21">
        <f>-I$162*'Fixed Data'!$B$21*'Fixed Data'!$B$22</f>
        <v>-0.13334488897849664</v>
      </c>
      <c r="J147" s="21">
        <f>-J$162*'Fixed Data'!$B$21*'Fixed Data'!$B$22</f>
        <v>-0.13761479310914243</v>
      </c>
      <c r="K147" s="21">
        <f>-K$162*'Fixed Data'!$B$21*'Fixed Data'!$B$22</f>
        <v>-0.14205555962856198</v>
      </c>
      <c r="L147" s="21">
        <f>-L$162*'Fixed Data'!$B$21*'Fixed Data'!$B$22</f>
        <v>-0.14666545655713367</v>
      </c>
      <c r="M147" s="21">
        <f>-M$162*'Fixed Data'!$B$21*'Fixed Data'!$B$22</f>
        <v>-0.15145159940052355</v>
      </c>
      <c r="N147" s="21">
        <f>-N$162*'Fixed Data'!$B$21*'Fixed Data'!$B$22</f>
        <v>-0.15642142324062891</v>
      </c>
      <c r="O147" s="21">
        <f>-O$162*'Fixed Data'!$B$21*'Fixed Data'!$B$22</f>
        <v>-0.16158269795349398</v>
      </c>
      <c r="P147" s="21">
        <f>-P$162*'Fixed Data'!$B$21*'Fixed Data'!$B$22</f>
        <v>-0.16694354387924301</v>
      </c>
      <c r="Q147" s="21">
        <f>-Q$162*'Fixed Data'!$B$21*'Fixed Data'!$B$22</f>
        <v>-0.17251244824537554</v>
      </c>
      <c r="R147" s="21">
        <f>-R$162*'Fixed Data'!$B$21*'Fixed Data'!$B$22</f>
        <v>-0.17829828264476866</v>
      </c>
      <c r="S147" s="21">
        <f>-S$162*'Fixed Data'!$B$21*'Fixed Data'!$B$22</f>
        <v>-0.18431032081502413</v>
      </c>
      <c r="T147" s="21">
        <f>-T$162*'Fixed Data'!$B$21*'Fixed Data'!$B$22</f>
        <v>-0.19055825822588457</v>
      </c>
      <c r="U147" s="21">
        <f>-U$162*'Fixed Data'!$B$21*'Fixed Data'!$B$22</f>
        <v>-0.19705223136530536</v>
      </c>
      <c r="V147" s="21">
        <f>-V$162*'Fixed Data'!$B$21*'Fixed Data'!$B$22</f>
        <v>-0.20380283913493971</v>
      </c>
      <c r="W147" s="21">
        <f>-W$162*'Fixed Data'!$B$21*'Fixed Data'!$B$22</f>
        <v>-0.21082116469764178</v>
      </c>
      <c r="X147" s="21">
        <f>-X$162*'Fixed Data'!$B$21*'Fixed Data'!$B$22</f>
        <v>-0.21811879792765904</v>
      </c>
      <c r="Y147" s="21">
        <f>-Y$162*'Fixed Data'!$B$21*'Fixed Data'!$B$22</f>
        <v>-0.22570786057292899</v>
      </c>
      <c r="Z147" s="21">
        <f>-Z$162*'Fixed Data'!$B$21*'Fixed Data'!$B$22</f>
        <v>-0.23360103051334055</v>
      </c>
      <c r="AA147" s="21">
        <f>-AA$162*'Fixed Data'!$B$21*'Fixed Data'!$B$22</f>
        <v>-0.24181156858042735</v>
      </c>
      <c r="AB147" s="21">
        <f>-AB$162*'Fixed Data'!$B$21*'Fixed Data'!$B$22</f>
        <v>-0.25035334703445777</v>
      </c>
      <c r="AC147" s="21">
        <f>-AC$162*'Fixed Data'!$B$21*'Fixed Data'!$B$22</f>
        <v>-0.25924087743883495</v>
      </c>
      <c r="AD147" s="21">
        <f>-AD$162*'Fixed Data'!$B$21*'Fixed Data'!$B$22</f>
        <v>-0.26848934260265256</v>
      </c>
      <c r="AE147" s="21">
        <f>-AE$162*'Fixed Data'!$B$21*'Fixed Data'!$B$22</f>
        <v>-0.27811462776988899</v>
      </c>
      <c r="AF147" s="21">
        <f>-AF$162*'Fixed Data'!$B$21*'Fixed Data'!$B$22</f>
        <v>-0.28813335452070415</v>
      </c>
      <c r="AG147" s="21">
        <f>-AG$162*'Fixed Data'!$B$21*'Fixed Data'!$B$22</f>
        <v>-0.29856291617946196</v>
      </c>
      <c r="AH147" s="21">
        <f>-AH$162*'Fixed Data'!$B$21*'Fixed Data'!$B$22</f>
        <v>-0.3094215150308211</v>
      </c>
      <c r="AI147" s="21">
        <f>-AI$162*'Fixed Data'!$B$21*'Fixed Data'!$B$22</f>
        <v>-0.32072820059053292</v>
      </c>
      <c r="AJ147" s="21">
        <f>-AJ$162*'Fixed Data'!$B$21*'Fixed Data'!$B$22</f>
        <v>-0.33250291088968853</v>
      </c>
      <c r="AK147" s="21">
        <f>-AK$162*'Fixed Data'!$B$21*'Fixed Data'!$B$22</f>
        <v>-0.34476651511501744</v>
      </c>
      <c r="AL147" s="21">
        <f>-AL$162*'Fixed Data'!$B$21*'Fixed Data'!$B$22</f>
        <v>-0.3575408585092722</v>
      </c>
      <c r="AM147" s="21">
        <f>-AM$162*'Fixed Data'!$B$21*'Fixed Data'!$B$22</f>
        <v>-0.37084880923035579</v>
      </c>
      <c r="AN147" s="21">
        <f>-AN$162*'Fixed Data'!$B$21*'Fixed Data'!$B$22</f>
        <v>-0.38471430777187948</v>
      </c>
      <c r="AO147" s="21">
        <f>-AO$162*'Fixed Data'!$B$21*'Fixed Data'!$B$22</f>
        <v>-0.39916241909582473</v>
      </c>
      <c r="AP147" s="21">
        <f>-AP$162*'Fixed Data'!$B$21*'Fixed Data'!$B$22</f>
        <v>-0.41421938687461934</v>
      </c>
      <c r="AQ147" s="21">
        <f>-AQ$162*'Fixed Data'!$B$21*'Fixed Data'!$B$22</f>
        <v>-0.42991269029464479</v>
      </c>
      <c r="AR147" s="21">
        <f>-AR$162*'Fixed Data'!$B$21*'Fixed Data'!$B$22</f>
        <v>-0.44627110432520944</v>
      </c>
      <c r="AS147" s="21">
        <f>-AS$162*'Fixed Data'!$B$21*'Fixed Data'!$B$22</f>
        <v>-0.46332476194626393</v>
      </c>
      <c r="AT147" s="21">
        <f>-AT$162*'Fixed Data'!$B$21*'Fixed Data'!$B$22</f>
        <v>-0.48110522074561629</v>
      </c>
      <c r="AU147" s="21">
        <f>-AU$162*'Fixed Data'!$B$21*'Fixed Data'!$B$22</f>
        <v>-0.49964553177623411</v>
      </c>
      <c r="AV147" s="21">
        <f>-AV$162*'Fixed Data'!$B$21*'Fixed Data'!$B$22</f>
        <v>-0.51898031202968498</v>
      </c>
      <c r="AW147" s="21">
        <f>-AW$162*'Fixed Data'!$B$21*'Fixed Data'!$B$22</f>
        <v>-0.53914582082706053</v>
      </c>
      <c r="AX147" s="21">
        <f>-AX$162*'Fixed Data'!$B$21*'Fixed Data'!$B$22</f>
        <v>-0.56018003997671051</v>
      </c>
      <c r="AY147" s="21">
        <f>-AY$162*'Fixed Data'!$B$21*'Fixed Data'!$B$22</f>
        <v>-0.58212275679475378</v>
      </c>
      <c r="AZ147" s="21">
        <f>-AZ$162*'Fixed Data'!$B$21*'Fixed Data'!$B$22</f>
        <v>-0.60501565345383135</v>
      </c>
      <c r="BA147" s="21">
        <f>-BA$162*'Fixed Data'!$B$21*'Fixed Data'!$B$22</f>
        <v>-0.62890239844127349</v>
      </c>
      <c r="BB147" s="21">
        <f>-BB$162*'Fixed Data'!$B$21*'Fixed Data'!$B$22</f>
        <v>-0.65373222082322235</v>
      </c>
    </row>
    <row r="148" spans="1:54" outlineLevel="2">
      <c r="A148" s="416"/>
      <c r="B148" s="135" t="s">
        <v>276</v>
      </c>
      <c r="C148" s="135"/>
      <c r="D148" s="135" t="s">
        <v>374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16"/>
      <c r="B149" s="135" t="s">
        <v>276</v>
      </c>
      <c r="C149" s="135"/>
      <c r="D149" s="135" t="s">
        <v>374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16"/>
      <c r="B150" s="135" t="s">
        <v>279</v>
      </c>
      <c r="C150" s="135" t="s">
        <v>458</v>
      </c>
      <c r="D150" s="135" t="s">
        <v>374</v>
      </c>
      <c r="E150" s="279">
        <v>-59.083053960000001</v>
      </c>
      <c r="F150" s="279">
        <v>-60.484100640000001</v>
      </c>
      <c r="G150" s="279">
        <v>-61.92805139</v>
      </c>
      <c r="H150" s="279">
        <v>-63.416361780000003</v>
      </c>
      <c r="I150" s="279">
        <v>-64.950541060000006</v>
      </c>
      <c r="J150" s="279">
        <v>-66.532154329999997</v>
      </c>
      <c r="K150" s="279">
        <v>-68.203190150000012</v>
      </c>
      <c r="L150" s="279">
        <v>-69.927371680000007</v>
      </c>
      <c r="M150" s="279">
        <v>-71.706563510000009</v>
      </c>
      <c r="N150" s="279">
        <v>-73.542701149999999</v>
      </c>
      <c r="O150" s="279">
        <v>-75.43779395</v>
      </c>
      <c r="P150" s="279">
        <v>-77.393928090000003</v>
      </c>
      <c r="Q150" s="279">
        <v>-79.413269760000006</v>
      </c>
      <c r="R150" s="279">
        <v>-81.498068400000008</v>
      </c>
      <c r="S150" s="279">
        <v>-83.650660219999992</v>
      </c>
      <c r="T150" s="279">
        <v>-85.873471699999996</v>
      </c>
      <c r="U150" s="279">
        <v>-88.1690234</v>
      </c>
      <c r="V150" s="279">
        <v>-90.539933810000008</v>
      </c>
      <c r="W150" s="279">
        <v>-92.988923470000003</v>
      </c>
      <c r="X150" s="279">
        <v>-95.518819230000005</v>
      </c>
      <c r="Y150" s="279">
        <v>-98.132558639999999</v>
      </c>
      <c r="Z150" s="279">
        <v>-100.83319470000001</v>
      </c>
      <c r="AA150" s="279">
        <v>-103.6239005</v>
      </c>
      <c r="AB150" s="279">
        <v>-106.50797470000001</v>
      </c>
      <c r="AC150" s="279">
        <v>-109.4888462</v>
      </c>
      <c r="AD150" s="279">
        <v>-112.57008040000001</v>
      </c>
      <c r="AE150" s="279">
        <v>-115.75538420000001</v>
      </c>
      <c r="AF150" s="279">
        <v>-119.04861270000001</v>
      </c>
      <c r="AG150" s="279">
        <v>-122.45377520000001</v>
      </c>
      <c r="AH150" s="279">
        <v>-125.9750416</v>
      </c>
      <c r="AI150" s="279">
        <v>-129.61674970000001</v>
      </c>
      <c r="AJ150" s="279">
        <v>-133.38341199999999</v>
      </c>
      <c r="AK150" s="279">
        <v>-137.27972369999998</v>
      </c>
      <c r="AL150" s="279">
        <v>-141.31056980000002</v>
      </c>
      <c r="AM150" s="279">
        <v>-145.4810343</v>
      </c>
      <c r="AN150" s="279">
        <v>-149.79640769999997</v>
      </c>
      <c r="AO150" s="279">
        <v>-154.2621968</v>
      </c>
      <c r="AP150" s="279">
        <v>-158.88413389999999</v>
      </c>
      <c r="AQ150" s="279">
        <v>-163.66818619999998</v>
      </c>
      <c r="AR150" s="279">
        <v>-168.62056669999998</v>
      </c>
      <c r="AS150" s="279">
        <v>-173.74774440000002</v>
      </c>
      <c r="AT150" s="279">
        <v>-179.05645569999999</v>
      </c>
      <c r="AU150" s="279">
        <v>-184.5537162</v>
      </c>
      <c r="AV150" s="279">
        <v>-190.24683280000002</v>
      </c>
      <c r="AW150" s="279">
        <v>-196.143417</v>
      </c>
      <c r="AX150" s="279">
        <v>-202.2513975</v>
      </c>
      <c r="AY150" s="279">
        <v>-208.579035</v>
      </c>
      <c r="AZ150" s="279">
        <v>-215.1349367</v>
      </c>
      <c r="BA150" s="279">
        <v>-221.9280713</v>
      </c>
      <c r="BB150" s="279">
        <v>-228.93570698662768</v>
      </c>
    </row>
    <row r="151" spans="1:54" outlineLevel="2">
      <c r="A151" s="416"/>
      <c r="B151" s="135" t="s">
        <v>279</v>
      </c>
      <c r="C151" s="135" t="s">
        <v>547</v>
      </c>
      <c r="D151" s="135" t="s">
        <v>374</v>
      </c>
      <c r="E151" s="279">
        <v>-12.795493840000001</v>
      </c>
      <c r="F151" s="279">
        <v>-13.15434789</v>
      </c>
      <c r="G151" s="279">
        <v>-13.52460338</v>
      </c>
      <c r="H151" s="279">
        <v>-13.906651960000001</v>
      </c>
      <c r="I151" s="279">
        <v>-14.30089984</v>
      </c>
      <c r="J151" s="279">
        <v>-14.707768400000001</v>
      </c>
      <c r="K151" s="279">
        <v>-15.129253199999999</v>
      </c>
      <c r="L151" s="279">
        <v>-15.564358039999998</v>
      </c>
      <c r="M151" s="279">
        <v>-16.01355951</v>
      </c>
      <c r="N151" s="279">
        <v>-16.477352320000001</v>
      </c>
      <c r="O151" s="279">
        <v>-16.956250010000002</v>
      </c>
      <c r="P151" s="279">
        <v>-17.450785700000001</v>
      </c>
      <c r="Q151" s="279">
        <v>-17.961512989999999</v>
      </c>
      <c r="R151" s="279">
        <v>-18.48900669</v>
      </c>
      <c r="S151" s="279">
        <v>-19.033863820000001</v>
      </c>
      <c r="T151" s="279">
        <v>-19.596704410000001</v>
      </c>
      <c r="U151" s="279">
        <v>-20.178172589999999</v>
      </c>
      <c r="V151" s="279">
        <v>-20.778937489999997</v>
      </c>
      <c r="W151" s="279">
        <v>-21.399694359999998</v>
      </c>
      <c r="X151" s="279">
        <v>-22.04116561</v>
      </c>
      <c r="Y151" s="279">
        <v>-22.704102039999999</v>
      </c>
      <c r="Z151" s="279">
        <v>-23.389283940000002</v>
      </c>
      <c r="AA151" s="279">
        <v>-24.097522429999998</v>
      </c>
      <c r="AB151" s="279">
        <v>-24.829660710000002</v>
      </c>
      <c r="AC151" s="279">
        <v>-25.586575449999998</v>
      </c>
      <c r="AD151" s="279">
        <v>-26.369178229999999</v>
      </c>
      <c r="AE151" s="279">
        <v>-27.178417020000001</v>
      </c>
      <c r="AF151" s="279">
        <v>-28.015277749999999</v>
      </c>
      <c r="AG151" s="279">
        <v>-28.880785929999998</v>
      </c>
      <c r="AH151" s="279">
        <v>-29.776008409999999</v>
      </c>
      <c r="AI151" s="279">
        <v>-30.70205507</v>
      </c>
      <c r="AJ151" s="279">
        <v>-31.66008081</v>
      </c>
      <c r="AK151" s="279">
        <v>-32.65128739</v>
      </c>
      <c r="AL151" s="279">
        <v>-33.67692555</v>
      </c>
      <c r="AM151" s="279">
        <v>-34.738297129999999</v>
      </c>
      <c r="AN151" s="279">
        <v>-35.836757290000001</v>
      </c>
      <c r="AO151" s="279">
        <v>-36.973716869999997</v>
      </c>
      <c r="AP151" s="279">
        <v>-38.150644799999995</v>
      </c>
      <c r="AQ151" s="279">
        <v>-39.369070729999997</v>
      </c>
      <c r="AR151" s="279">
        <v>-40.630587659999996</v>
      </c>
      <c r="AS151" s="279">
        <v>-41.936854729999993</v>
      </c>
      <c r="AT151" s="279">
        <v>-43.289600219999997</v>
      </c>
      <c r="AU151" s="279">
        <v>-44.690624560000003</v>
      </c>
      <c r="AV151" s="279">
        <v>-46.141803580000001</v>
      </c>
      <c r="AW151" s="279">
        <v>-47.645091860000001</v>
      </c>
      <c r="AX151" s="279">
        <v>-49.20252627</v>
      </c>
      <c r="AY151" s="279">
        <v>-50.816229630000002</v>
      </c>
      <c r="AZ151" s="279">
        <v>-52.48841462</v>
      </c>
      <c r="BA151" s="279">
        <v>-54.22138777</v>
      </c>
      <c r="BB151" s="279">
        <v>-56.011577278321425</v>
      </c>
    </row>
    <row r="152" spans="1:54" outlineLevel="2">
      <c r="A152" s="416"/>
      <c r="B152" s="135" t="s">
        <v>279</v>
      </c>
      <c r="C152" s="135" t="s">
        <v>460</v>
      </c>
      <c r="D152" s="135" t="s">
        <v>374</v>
      </c>
      <c r="E152" s="279">
        <v>-1.2778496289999999</v>
      </c>
      <c r="F152" s="279">
        <v>-1.31782954</v>
      </c>
      <c r="G152" s="279">
        <v>-1.359299252</v>
      </c>
      <c r="H152" s="279">
        <v>-1.4023204069999999</v>
      </c>
      <c r="I152" s="279">
        <v>-1.4469573759999999</v>
      </c>
      <c r="J152" s="279">
        <v>-1.4932773959999999</v>
      </c>
      <c r="K152" s="279">
        <v>-1.541451101</v>
      </c>
      <c r="L152" s="279">
        <v>-1.591459543</v>
      </c>
      <c r="M152" s="279">
        <v>-1.643379911</v>
      </c>
      <c r="N152" s="279">
        <v>-1.6972928620000001</v>
      </c>
      <c r="O152" s="279">
        <v>-1.753282684</v>
      </c>
      <c r="P152" s="279">
        <v>-1.8114374660000001</v>
      </c>
      <c r="Q152" s="279">
        <v>-1.8718492790000001</v>
      </c>
      <c r="R152" s="279">
        <v>-1.9346143609999999</v>
      </c>
      <c r="S152" s="279">
        <v>-1.999833317</v>
      </c>
      <c r="T152" s="279">
        <v>-2.0676113209999998</v>
      </c>
      <c r="U152" s="279">
        <v>-2.1380583369999999</v>
      </c>
      <c r="V152" s="279">
        <v>-2.21128934</v>
      </c>
      <c r="W152" s="279">
        <v>-2.2874245610000004</v>
      </c>
      <c r="X152" s="279">
        <v>-2.3665897310000004</v>
      </c>
      <c r="Y152" s="279">
        <v>-2.4489163440000001</v>
      </c>
      <c r="Z152" s="279">
        <v>-2.5345419300000001</v>
      </c>
      <c r="AA152" s="279">
        <v>-2.6236103470000001</v>
      </c>
      <c r="AB152" s="279">
        <v>-2.7162720770000002</v>
      </c>
      <c r="AC152" s="279">
        <v>-2.812684548</v>
      </c>
      <c r="AD152" s="279">
        <v>-2.91301246</v>
      </c>
      <c r="AE152" s="279">
        <v>-3.017428137</v>
      </c>
      <c r="AF152" s="279">
        <v>-3.1261118939999997</v>
      </c>
      <c r="AG152" s="279">
        <v>-3.239252413</v>
      </c>
      <c r="AH152" s="279">
        <v>-3.3570471519999998</v>
      </c>
      <c r="AI152" s="279">
        <v>-3.4797027639999998</v>
      </c>
      <c r="AJ152" s="279">
        <v>-3.6074355370000002</v>
      </c>
      <c r="AK152" s="279">
        <v>-3.7404718610000001</v>
      </c>
      <c r="AL152" s="279">
        <v>-3.8790487140000001</v>
      </c>
      <c r="AM152" s="279">
        <v>-4.0234141709999998</v>
      </c>
      <c r="AN152" s="279">
        <v>-4.173827942</v>
      </c>
      <c r="AO152" s="279">
        <v>-4.3305619320000002</v>
      </c>
      <c r="AP152" s="279">
        <v>-4.4939008329999997</v>
      </c>
      <c r="AQ152" s="279">
        <v>-4.6641427430000002</v>
      </c>
      <c r="AR152" s="279">
        <v>-4.841599811</v>
      </c>
      <c r="AS152" s="279">
        <v>-5.0265989250000001</v>
      </c>
      <c r="AT152" s="279">
        <v>-5.2194824220000005</v>
      </c>
      <c r="AU152" s="279">
        <v>-5.4206088430000001</v>
      </c>
      <c r="AV152" s="279">
        <v>-5.630353714</v>
      </c>
      <c r="AW152" s="279">
        <v>-5.8491103789999999</v>
      </c>
      <c r="AX152" s="279">
        <v>-6.0772908650000002</v>
      </c>
      <c r="AY152" s="279">
        <v>-6.3153267910000004</v>
      </c>
      <c r="AZ152" s="279">
        <v>-6.5636703240000003</v>
      </c>
      <c r="BA152" s="279">
        <v>-6.8227951849999995</v>
      </c>
      <c r="BB152" s="279">
        <v>-7.0921499463870976</v>
      </c>
    </row>
    <row r="153" spans="1:54" outlineLevel="2">
      <c r="A153" s="416"/>
      <c r="B153" s="135" t="s">
        <v>461</v>
      </c>
      <c r="C153" s="135"/>
      <c r="D153" s="135" t="s">
        <v>374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17"/>
      <c r="B154" s="135" t="s">
        <v>461</v>
      </c>
      <c r="C154" s="135"/>
      <c r="D154" s="135" t="s">
        <v>374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454</v>
      </c>
      <c r="C157" s="134" t="s">
        <v>152</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15" t="s">
        <v>462</v>
      </c>
      <c r="B158" s="135" t="s">
        <v>273</v>
      </c>
      <c r="C158" s="315" t="s">
        <v>380</v>
      </c>
      <c r="D158" s="135" t="s">
        <v>463</v>
      </c>
      <c r="E158" s="238">
        <v>196.13690345630965</v>
      </c>
      <c r="F158" s="36">
        <v>198.55613750438624</v>
      </c>
      <c r="G158" s="36">
        <v>201.01769822823019</v>
      </c>
      <c r="H158" s="36">
        <v>203.5226929977307</v>
      </c>
      <c r="I158" s="36">
        <v>206.07226713277328</v>
      </c>
      <c r="J158" s="36">
        <v>208.66760566323941</v>
      </c>
      <c r="K158" s="36">
        <v>211.45231588476841</v>
      </c>
      <c r="L158" s="36">
        <v>214.28925894107411</v>
      </c>
      <c r="M158" s="36">
        <v>217.17986637201335</v>
      </c>
      <c r="N158" s="36">
        <v>220.1256207574379</v>
      </c>
      <c r="O158" s="36">
        <v>223.12805703719431</v>
      </c>
      <c r="P158" s="36">
        <v>226.18876537112345</v>
      </c>
      <c r="Q158" s="36">
        <v>229.30939333906065</v>
      </c>
      <c r="R158" s="36">
        <v>232.49164770083522</v>
      </c>
      <c r="S158" s="36">
        <v>235.73729758627022</v>
      </c>
      <c r="T158" s="36">
        <v>239.04817647518232</v>
      </c>
      <c r="U158" s="36">
        <v>242.42618516738145</v>
      </c>
      <c r="V158" s="36">
        <v>245.87329453267054</v>
      </c>
      <c r="W158" s="36">
        <v>249.39154826084516</v>
      </c>
      <c r="X158" s="36">
        <v>252.98306638169333</v>
      </c>
      <c r="Y158" s="36">
        <v>256.65004768499523</v>
      </c>
      <c r="Z158" s="36">
        <v>260.39477379052261</v>
      </c>
      <c r="AA158" s="36">
        <v>264.21961200803878</v>
      </c>
      <c r="AB158" s="36">
        <v>268.12701962729801</v>
      </c>
      <c r="AC158" s="36">
        <v>272.11954688804531</v>
      </c>
      <c r="AD158" s="36">
        <v>276.19984182001576</v>
      </c>
      <c r="AE158" s="36">
        <v>280.37065354293463</v>
      </c>
      <c r="AF158" s="36">
        <v>284.63483721651625</v>
      </c>
      <c r="AG158" s="36">
        <v>288.99535844046414</v>
      </c>
      <c r="AH158" s="36">
        <v>293.45529754447023</v>
      </c>
      <c r="AI158" s="36">
        <v>298.01785530821445</v>
      </c>
      <c r="AJ158" s="36">
        <v>302.68635725136426</v>
      </c>
      <c r="AK158" s="36">
        <v>307.464259793574</v>
      </c>
      <c r="AL158" s="36">
        <v>312.35515542448445</v>
      </c>
      <c r="AM158" s="36">
        <v>317.36277897372207</v>
      </c>
      <c r="AN158" s="36">
        <v>322.49101322089865</v>
      </c>
      <c r="AO158" s="36">
        <v>327.74389626561037</v>
      </c>
      <c r="AP158" s="36">
        <v>333.12562713743728</v>
      </c>
      <c r="AQ158" s="36">
        <v>338.6405739359426</v>
      </c>
      <c r="AR158" s="36">
        <v>344.29328065067193</v>
      </c>
      <c r="AS158" s="36">
        <v>350.08847497115249</v>
      </c>
      <c r="AT158" s="36">
        <v>356.03107653689233</v>
      </c>
      <c r="AU158" s="36">
        <v>362.12620496737946</v>
      </c>
      <c r="AV158" s="36">
        <v>368.37918954208101</v>
      </c>
      <c r="AW158" s="36">
        <v>374.79557778044216</v>
      </c>
      <c r="AX158" s="36">
        <v>381.38114512188542</v>
      </c>
      <c r="AY158" s="36">
        <v>388.14190581580937</v>
      </c>
      <c r="AZ158" s="36">
        <v>395.08412260158769</v>
      </c>
      <c r="BA158" s="36">
        <v>402.21431858856812</v>
      </c>
      <c r="BB158" s="36">
        <v>409.47319525873564</v>
      </c>
    </row>
    <row r="159" spans="1:54" outlineLevel="2">
      <c r="A159" s="416"/>
      <c r="B159" s="135" t="s">
        <v>273</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16"/>
      <c r="B160" s="135" t="s">
        <v>273</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16"/>
      <c r="B161" s="135" t="s">
        <v>276</v>
      </c>
      <c r="C161" s="315" t="s">
        <v>456</v>
      </c>
      <c r="D161" s="135"/>
      <c r="E161" s="238">
        <v>0.35169163399999998</v>
      </c>
      <c r="F161" s="36">
        <v>0.362698664</v>
      </c>
      <c r="G161" s="36">
        <v>0.37411585600000002</v>
      </c>
      <c r="H161" s="36">
        <v>0.38596017999999999</v>
      </c>
      <c r="I161" s="36">
        <v>0.39824935900000002</v>
      </c>
      <c r="J161" s="36">
        <v>0.411001903</v>
      </c>
      <c r="K161" s="36">
        <v>0.424264747</v>
      </c>
      <c r="L161" s="36">
        <v>0.43803271799999999</v>
      </c>
      <c r="M161" s="36">
        <v>0.452327066</v>
      </c>
      <c r="N161" s="36">
        <v>0.467169999</v>
      </c>
      <c r="O161" s="36">
        <v>0.48258472000000002</v>
      </c>
      <c r="P161" s="36">
        <v>0.49859548300000001</v>
      </c>
      <c r="Q161" s="36">
        <v>0.51522763599999999</v>
      </c>
      <c r="R161" s="36">
        <v>0.53250767499999996</v>
      </c>
      <c r="S161" s="36">
        <v>0.55046329699999996</v>
      </c>
      <c r="T161" s="36">
        <v>0.569123457</v>
      </c>
      <c r="U161" s="36">
        <v>0.58851843100000001</v>
      </c>
      <c r="V161" s="36">
        <v>0.60867987300000004</v>
      </c>
      <c r="W161" s="36">
        <v>0.62964088399999996</v>
      </c>
      <c r="X161" s="36">
        <v>0.65143607800000003</v>
      </c>
      <c r="Y161" s="36">
        <v>0.67410165899999996</v>
      </c>
      <c r="Z161" s="36">
        <v>0.69767548999999995</v>
      </c>
      <c r="AA161" s="36">
        <v>0.722197176</v>
      </c>
      <c r="AB161" s="36">
        <v>0.74770814799999996</v>
      </c>
      <c r="AC161" s="36">
        <v>0.77425174799999996</v>
      </c>
      <c r="AD161" s="36">
        <v>0.80187331900000003</v>
      </c>
      <c r="AE161" s="36">
        <v>0.83062030399999998</v>
      </c>
      <c r="AF161" s="36">
        <v>0.86054234699999999</v>
      </c>
      <c r="AG161" s="36">
        <v>0.89169139500000005</v>
      </c>
      <c r="AH161" s="36">
        <v>0.92412180899999996</v>
      </c>
      <c r="AI161" s="36">
        <v>0.95789048499999996</v>
      </c>
      <c r="AJ161" s="36">
        <v>0.99305696799999998</v>
      </c>
      <c r="AK161" s="36">
        <v>1.0296835879999999</v>
      </c>
      <c r="AL161" s="36">
        <v>1.067835587</v>
      </c>
      <c r="AM161" s="36">
        <v>1.1075812629999999</v>
      </c>
      <c r="AN161" s="36">
        <v>1.1489921190000001</v>
      </c>
      <c r="AO161" s="36">
        <v>1.1921430120000001</v>
      </c>
      <c r="AP161" s="36">
        <v>1.2371123230000001</v>
      </c>
      <c r="AQ161" s="36">
        <v>1.2839821220000001</v>
      </c>
      <c r="AR161" s="36">
        <v>1.332838346</v>
      </c>
      <c r="AS161" s="36">
        <v>1.383770994</v>
      </c>
      <c r="AT161" s="36">
        <v>1.436874314</v>
      </c>
      <c r="AU161" s="36">
        <v>1.492247017</v>
      </c>
      <c r="AV161" s="36">
        <v>1.5499924920000001</v>
      </c>
      <c r="AW161" s="36">
        <v>1.610219029</v>
      </c>
      <c r="AX161" s="36">
        <v>1.6730400670000001</v>
      </c>
      <c r="AY161" s="36">
        <v>1.738574434</v>
      </c>
      <c r="AZ161" s="36">
        <v>1.8069466190000001</v>
      </c>
      <c r="BA161" s="36">
        <v>1.878287043</v>
      </c>
      <c r="BB161" s="36">
        <v>1.9524440726722341</v>
      </c>
    </row>
    <row r="162" spans="1:54" outlineLevel="2">
      <c r="A162" s="416"/>
      <c r="B162" s="135" t="s">
        <v>276</v>
      </c>
      <c r="C162" s="315" t="s">
        <v>457</v>
      </c>
      <c r="D162" s="135"/>
      <c r="E162" s="238">
        <v>0.78153696399999995</v>
      </c>
      <c r="F162" s="36">
        <v>0.80599703199999995</v>
      </c>
      <c r="G162" s="36">
        <v>0.83136856999999997</v>
      </c>
      <c r="H162" s="36">
        <v>0.85768929000000005</v>
      </c>
      <c r="I162" s="36">
        <v>0.88499857599999998</v>
      </c>
      <c r="J162" s="36">
        <v>0.91333756300000002</v>
      </c>
      <c r="K162" s="36">
        <v>0.94281054900000005</v>
      </c>
      <c r="L162" s="36">
        <v>0.973406039</v>
      </c>
      <c r="M162" s="36">
        <v>1.0051712580000001</v>
      </c>
      <c r="N162" s="36">
        <v>1.0381555520000001</v>
      </c>
      <c r="O162" s="36">
        <v>1.0724104889999999</v>
      </c>
      <c r="P162" s="36">
        <v>1.1079899630000001</v>
      </c>
      <c r="Q162" s="36">
        <v>1.1449503029999999</v>
      </c>
      <c r="R162" s="36">
        <v>1.1833503889999999</v>
      </c>
      <c r="S162" s="36">
        <v>1.2232517700000001</v>
      </c>
      <c r="T162" s="36">
        <v>1.264718794</v>
      </c>
      <c r="U162" s="36">
        <v>1.307818736</v>
      </c>
      <c r="V162" s="36">
        <v>1.3526219399999999</v>
      </c>
      <c r="W162" s="36">
        <v>1.399201964</v>
      </c>
      <c r="X162" s="36">
        <v>1.4476357289999999</v>
      </c>
      <c r="Y162" s="36">
        <v>1.4980036859999999</v>
      </c>
      <c r="Z162" s="36">
        <v>1.550389977</v>
      </c>
      <c r="AA162" s="36">
        <v>1.604882613</v>
      </c>
      <c r="AB162" s="36">
        <v>1.661573663</v>
      </c>
      <c r="AC162" s="36">
        <v>1.7205594390000001</v>
      </c>
      <c r="AD162" s="36">
        <v>1.781940708</v>
      </c>
      <c r="AE162" s="36">
        <v>1.8458228990000001</v>
      </c>
      <c r="AF162" s="36">
        <v>1.912316328</v>
      </c>
      <c r="AG162" s="36">
        <v>1.981536433</v>
      </c>
      <c r="AH162" s="36">
        <v>2.0536040209999999</v>
      </c>
      <c r="AI162" s="36">
        <v>2.1286455219999998</v>
      </c>
      <c r="AJ162" s="36">
        <v>2.2067932629999998</v>
      </c>
      <c r="AK162" s="36">
        <v>2.2881857509999999</v>
      </c>
      <c r="AL162" s="36">
        <v>2.372967971</v>
      </c>
      <c r="AM162" s="36">
        <v>2.4612916970000001</v>
      </c>
      <c r="AN162" s="36">
        <v>2.5533158199999999</v>
      </c>
      <c r="AO162" s="36">
        <v>2.6492066940000001</v>
      </c>
      <c r="AP162" s="36">
        <v>2.749138496</v>
      </c>
      <c r="AQ162" s="36">
        <v>2.853293603</v>
      </c>
      <c r="AR162" s="36">
        <v>2.9618629919999999</v>
      </c>
      <c r="AS162" s="36">
        <v>3.0750466529999998</v>
      </c>
      <c r="AT162" s="36">
        <v>3.193054031</v>
      </c>
      <c r="AU162" s="36">
        <v>3.3161044830000002</v>
      </c>
      <c r="AV162" s="36">
        <v>3.4444277589999999</v>
      </c>
      <c r="AW162" s="36">
        <v>3.5782645089999998</v>
      </c>
      <c r="AX162" s="36">
        <v>3.7178668149999998</v>
      </c>
      <c r="AY162" s="36">
        <v>3.863498742</v>
      </c>
      <c r="AZ162" s="36">
        <v>4.015436931</v>
      </c>
      <c r="BA162" s="36">
        <v>4.173971206</v>
      </c>
      <c r="BB162" s="36">
        <v>4.3387646046723809</v>
      </c>
    </row>
    <row r="163" spans="1:54" outlineLevel="2">
      <c r="A163" s="416"/>
      <c r="B163" s="135" t="s">
        <v>276</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16"/>
      <c r="B164" s="135" t="s">
        <v>276</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16"/>
      <c r="B165" s="135" t="s">
        <v>461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16"/>
      <c r="B166" s="135" t="s">
        <v>461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16"/>
      <c r="B167" s="135" t="s">
        <v>461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16"/>
      <c r="B168" s="135" t="s">
        <v>461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17"/>
      <c r="B169" s="135" t="s">
        <v>461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15" t="s">
        <v>467</v>
      </c>
      <c r="B172" s="135" t="s">
        <v>273</v>
      </c>
      <c r="C172" s="135" t="s">
        <v>380</v>
      </c>
      <c r="D172" s="135" t="s">
        <v>374</v>
      </c>
      <c r="E172" s="262">
        <f>-(E$158*'Fixed Data'!$B$25*'Fixed Data'!E$47*'Fixed Data'!$B$24*'Fixed Data'!$B$23+E$158*'Fixed Data'!$B$26)*'Fixed Data'!L44/10^6</f>
        <v>-40.000058251314144</v>
      </c>
      <c r="F172" s="262">
        <f>-(F$158*'Fixed Data'!$B$25*'Fixed Data'!F$47*'Fixed Data'!$B$24*'Fixed Data'!$B$23+F$158*'Fixed Data'!$B$26)*'Fixed Data'!M44/10^6</f>
        <v>-41.110086888549098</v>
      </c>
      <c r="G172" s="262">
        <f>-(G$158*'Fixed Data'!$B$25*'Fixed Data'!G$47*'Fixed Data'!$B$24*'Fixed Data'!$B$23+G$158*'Fixed Data'!$B$26)*'Fixed Data'!N44/10^6</f>
        <v>-42.253544276048345</v>
      </c>
      <c r="H172" s="262">
        <f>-(H$158*'Fixed Data'!$B$25*'Fixed Data'!H$47*'Fixed Data'!$B$24*'Fixed Data'!$B$23+H$158*'Fixed Data'!$B$26)*'Fixed Data'!O44/10^6</f>
        <v>-43.431562935549707</v>
      </c>
      <c r="I172" s="262">
        <f>-(I$158*'Fixed Data'!$B$25*'Fixed Data'!I$47*'Fixed Data'!$B$24*'Fixed Data'!$B$23+I$158*'Fixed Data'!$B$26)*'Fixed Data'!P44/10^6</f>
        <v>-44.645319591802867</v>
      </c>
      <c r="J172" s="262">
        <f>-(J$158*'Fixed Data'!$B$25*'Fixed Data'!J$47*'Fixed Data'!$B$24*'Fixed Data'!$B$23+J$158*'Fixed Data'!$B$26)*'Fixed Data'!Q44/10^6</f>
        <v>-45.896037269985612</v>
      </c>
      <c r="K172" s="262">
        <f>-(K$158*'Fixed Data'!$B$25*'Fixed Data'!K$47*'Fixed Data'!$B$24*'Fixed Data'!$B$23+K$158*'Fixed Data'!$B$26)*'Fixed Data'!R44/10^6</f>
        <v>-47.216780614967526</v>
      </c>
      <c r="L172" s="262">
        <f>-(L$158*'Fixed Data'!$B$25*'Fixed Data'!L$47*'Fixed Data'!$B$24*'Fixed Data'!$B$23+L$158*'Fixed Data'!$B$26)*'Fixed Data'!S44/10^6</f>
        <v>-48.578947207305191</v>
      </c>
      <c r="M172" s="262">
        <f>-(M$158*'Fixed Data'!$B$25*'Fixed Data'!M$47*'Fixed Data'!$B$24*'Fixed Data'!$B$23+M$158*'Fixed Data'!$B$26)*'Fixed Data'!T44/10^6</f>
        <v>-49.984002178978834</v>
      </c>
      <c r="N172" s="262">
        <f>-(N$158*'Fixed Data'!$B$25*'Fixed Data'!N$47*'Fixed Data'!$B$24*'Fixed Data'!$B$23+N$158*'Fixed Data'!$B$26)*'Fixed Data'!U44/10^6</f>
        <v>-51.433470365730351</v>
      </c>
      <c r="O172" s="262">
        <f>-(O$158*'Fixed Data'!$B$25*'Fixed Data'!O$47*'Fixed Data'!$B$24*'Fixed Data'!$B$23+O$158*'Fixed Data'!$B$26)*'Fixed Data'!V44/10^6</f>
        <v>-52.928938938407967</v>
      </c>
      <c r="P172" s="262">
        <f>-(P$158*'Fixed Data'!$B$25*'Fixed Data'!P$47*'Fixed Data'!$B$24*'Fixed Data'!$B$23+P$158*'Fixed Data'!$B$26)*'Fixed Data'!W44/10^6</f>
        <v>-54.472060513044717</v>
      </c>
      <c r="Q172" s="262">
        <f>-(Q$158*'Fixed Data'!$B$25*'Fixed Data'!Q$47*'Fixed Data'!$B$24*'Fixed Data'!$B$23+Q$158*'Fixed Data'!$B$26)*'Fixed Data'!X44/10^6</f>
        <v>-56.064556178805255</v>
      </c>
      <c r="R172" s="262">
        <f>-(R$158*'Fixed Data'!$B$25*'Fixed Data'!R$47*'Fixed Data'!$B$24*'Fixed Data'!$B$23+R$158*'Fixed Data'!$B$26)*'Fixed Data'!Y44/10^6</f>
        <v>-57.708218581717503</v>
      </c>
      <c r="S172" s="262">
        <f>-(S$158*'Fixed Data'!$B$25*'Fixed Data'!S$47*'Fixed Data'!$B$24*'Fixed Data'!$B$23+S$158*'Fixed Data'!$B$26)*'Fixed Data'!Z44/10^6</f>
        <v>-59.391549447599999</v>
      </c>
      <c r="T172" s="262">
        <f>-(T$158*'Fixed Data'!$B$25*'Fixed Data'!T$47*'Fixed Data'!$B$24*'Fixed Data'!$B$23+T$158*'Fixed Data'!$B$26)*'Fixed Data'!AA44/10^6</f>
        <v>-61.129076159365738</v>
      </c>
      <c r="U172" s="262">
        <f>-(U$158*'Fixed Data'!$B$25*'Fixed Data'!U$47*'Fixed Data'!$B$24*'Fixed Data'!$B$23+U$158*'Fixed Data'!$B$26)*'Fixed Data'!AB44/10^6</f>
        <v>-62.922789390203114</v>
      </c>
      <c r="V172" s="262">
        <f>-(V$158*'Fixed Data'!$B$25*'Fixed Data'!V$47*'Fixed Data'!$B$24*'Fixed Data'!$B$23+V$158*'Fixed Data'!$B$26)*'Fixed Data'!AC44/10^6</f>
        <v>-64.774764434308011</v>
      </c>
      <c r="W172" s="262">
        <f>-(W$158*'Fixed Data'!$B$25*'Fixed Data'!W$47*'Fixed Data'!$B$24*'Fixed Data'!$B$23+W$158*'Fixed Data'!$B$26)*'Fixed Data'!AD44/10^6</f>
        <v>-66.687165028612384</v>
      </c>
      <c r="X172" s="262">
        <f>-(X$158*'Fixed Data'!$B$25*'Fixed Data'!X$47*'Fixed Data'!$B$24*'Fixed Data'!$B$23+X$158*'Fixed Data'!$B$26)*'Fixed Data'!AE44/10^6</f>
        <v>-68.662248055587909</v>
      </c>
      <c r="Y172" s="262">
        <f>-(Y$158*'Fixed Data'!$B$25*'Fixed Data'!Y$47*'Fixed Data'!$B$24*'Fixed Data'!$B$23+Y$158*'Fixed Data'!$B$26)*'Fixed Data'!AF44/10^6</f>
        <v>-70.702367687108946</v>
      </c>
      <c r="Z172" s="262">
        <f>-(Z$158*'Fixed Data'!$B$25*'Fixed Data'!Z$47*'Fixed Data'!$B$24*'Fixed Data'!$B$23+Z$158*'Fixed Data'!$B$26)*'Fixed Data'!AG44/10^6</f>
        <v>-72.809980421629689</v>
      </c>
      <c r="AA172" s="262">
        <f>-(AA$158*'Fixed Data'!$B$25*'Fixed Data'!AA$47*'Fixed Data'!$B$24*'Fixed Data'!$B$23+AA$158*'Fixed Data'!$B$26)*'Fixed Data'!AH44/10^6</f>
        <v>-74.987649939552966</v>
      </c>
      <c r="AB172" s="262">
        <f>-(AB$158*'Fixed Data'!$B$25*'Fixed Data'!AB$47*'Fixed Data'!$B$24*'Fixed Data'!$B$23+AB$158*'Fixed Data'!$B$26)*'Fixed Data'!AI44/10^6</f>
        <v>-77.238052697230742</v>
      </c>
      <c r="AC172" s="262">
        <f>-(AC$158*'Fixed Data'!$B$25*'Fixed Data'!AC$47*'Fixed Data'!$B$24*'Fixed Data'!$B$23+AC$158*'Fixed Data'!$B$26)*'Fixed Data'!AJ44/10^6</f>
        <v>-79.512819070855926</v>
      </c>
      <c r="AD172" s="262">
        <f>-(AD$158*'Fixed Data'!$B$25*'Fixed Data'!AD$47*'Fixed Data'!$B$24*'Fixed Data'!$B$23+AD$158*'Fixed Data'!$B$26)*'Fixed Data'!AK44/10^6</f>
        <v>-81.856299703999809</v>
      </c>
      <c r="AE172" s="262">
        <f>-(AE$158*'Fixed Data'!$B$25*'Fixed Data'!AE$47*'Fixed Data'!$B$24*'Fixed Data'!$B$23+AE$158*'Fixed Data'!$B$26)*'Fixed Data'!AL44/10^6</f>
        <v>-84.265401914037639</v>
      </c>
      <c r="AF172" s="262">
        <f>-(AF$158*'Fixed Data'!$B$25*'Fixed Data'!AF$47*'Fixed Data'!$B$24*'Fixed Data'!$B$23+AF$158*'Fixed Data'!$B$26)*'Fixed Data'!AM44/10^6</f>
        <v>-86.738307635678922</v>
      </c>
      <c r="AG172" s="262">
        <f>-(AG$158*'Fixed Data'!$B$25*'Fixed Data'!AG$47*'Fixed Data'!$B$24*'Fixed Data'!$B$23+AG$158*'Fixed Data'!$B$26)*'Fixed Data'!AN44/10^6</f>
        <v>-89.274777965406258</v>
      </c>
      <c r="AH172" s="262">
        <f>-(AH$158*'Fixed Data'!$B$25*'Fixed Data'!AH$47*'Fixed Data'!$B$24*'Fixed Data'!$B$23+AH$158*'Fixed Data'!$B$26)*'Fixed Data'!AO44/10^6</f>
        <v>-91.876987808647755</v>
      </c>
      <c r="AI172" s="262">
        <f>-(AI$158*'Fixed Data'!$B$25*'Fixed Data'!AI$47*'Fixed Data'!$B$24*'Fixed Data'!$B$23+AI$158*'Fixed Data'!$B$26)*'Fixed Data'!AP44/10^6</f>
        <v>-94.550949194738038</v>
      </c>
      <c r="AJ172" s="262">
        <f>-(AJ$158*'Fixed Data'!$B$25*'Fixed Data'!AJ$47*'Fixed Data'!$B$24*'Fixed Data'!$B$23+AJ$158*'Fixed Data'!$B$26)*'Fixed Data'!AQ44/10^6</f>
        <v>-97.297236186476653</v>
      </c>
      <c r="AK172" s="262">
        <f>-(AK$158*'Fixed Data'!$B$25*'Fixed Data'!AK$47*'Fixed Data'!$B$24*'Fixed Data'!$B$23+AK$158*'Fixed Data'!$B$26)*'Fixed Data'!AR44/10^6</f>
        <v>-100.11777416118889</v>
      </c>
      <c r="AL172" s="262">
        <f>-(AL$158*'Fixed Data'!$B$25*'Fixed Data'!AL$47*'Fixed Data'!$B$24*'Fixed Data'!$B$23+AL$158*'Fixed Data'!$B$26)*'Fixed Data'!AS44/10^6</f>
        <v>-103.01527422160849</v>
      </c>
      <c r="AM172" s="262">
        <f>-(AM$158*'Fixed Data'!$B$25*'Fixed Data'!AM$47*'Fixed Data'!$B$24*'Fixed Data'!$B$23+AM$158*'Fixed Data'!$B$26)*'Fixed Data'!AT44/10^6</f>
        <v>-105.99273048692767</v>
      </c>
      <c r="AN172" s="262">
        <f>-(AN$158*'Fixed Data'!$B$25*'Fixed Data'!AN$47*'Fixed Data'!$B$24*'Fixed Data'!$B$23+AN$158*'Fixed Data'!$B$26)*'Fixed Data'!AU44/10^6</f>
        <v>-109.05300733111737</v>
      </c>
      <c r="AO172" s="262">
        <f>-(AO$158*'Fixed Data'!$B$25*'Fixed Data'!AO$47*'Fixed Data'!$B$24*'Fixed Data'!$B$23+AO$158*'Fixed Data'!$B$26)*'Fixed Data'!AV44/10^6</f>
        <v>-112.19872783761666</v>
      </c>
      <c r="AP172" s="262">
        <f>-(AP$158*'Fixed Data'!$B$25*'Fixed Data'!AP$47*'Fixed Data'!$B$24*'Fixed Data'!$B$23+AP$158*'Fixed Data'!$B$26)*'Fixed Data'!AW44/10^6</f>
        <v>-115.4329360235817</v>
      </c>
      <c r="AQ172" s="262">
        <f>-(AQ$158*'Fixed Data'!$B$25*'Fixed Data'!AQ$47*'Fixed Data'!$B$24*'Fixed Data'!$B$23+AQ$158*'Fixed Data'!$B$26)*'Fixed Data'!AX44/10^6</f>
        <v>-118.75884692619037</v>
      </c>
      <c r="AR172" s="262">
        <f>-(AR$158*'Fixed Data'!$B$25*'Fixed Data'!AR$47*'Fixed Data'!$B$24*'Fixed Data'!$B$23+AR$158*'Fixed Data'!$B$26)*'Fixed Data'!AY44/10^6</f>
        <v>-122.17975857535741</v>
      </c>
      <c r="AS172" s="262">
        <f>-(AS$158*'Fixed Data'!$B$25*'Fixed Data'!AS$47*'Fixed Data'!$B$24*'Fixed Data'!$B$23+AS$158*'Fixed Data'!$B$26)*'Fixed Data'!AZ44/10^6</f>
        <v>-125.69906832563497</v>
      </c>
      <c r="AT172" s="262">
        <f>-(AT$158*'Fixed Data'!$B$25*'Fixed Data'!AT$47*'Fixed Data'!$B$24*'Fixed Data'!$B$23+AT$158*'Fixed Data'!$B$26)*'Fixed Data'!BA44/10^6</f>
        <v>-129.32033180059588</v>
      </c>
      <c r="AU172" s="262">
        <f>-(AU$158*'Fixed Data'!$B$25*'Fixed Data'!AU$47*'Fixed Data'!$B$24*'Fixed Data'!$B$23+AU$158*'Fixed Data'!$B$26)*'Fixed Data'!BB44/10^6</f>
        <v>-133.04729377397391</v>
      </c>
      <c r="AV172" s="262">
        <f>-(AV$158*'Fixed Data'!$B$25*'Fixed Data'!AV$47*'Fixed Data'!$B$24*'Fixed Data'!$B$23+AV$158*'Fixed Data'!$B$26)*'Fixed Data'!BC44/10^6</f>
        <v>-136.88385176707857</v>
      </c>
      <c r="AW172" s="262">
        <f>-(AW$158*'Fixed Data'!$B$25*'Fixed Data'!AW$47*'Fixed Data'!$B$24*'Fixed Data'!$B$23+AW$158*'Fixed Data'!$B$26)*'Fixed Data'!BD44/10^6</f>
        <v>-140.83406476292674</v>
      </c>
      <c r="AX172" s="262">
        <f>-(AX$158*'Fixed Data'!$B$25*'Fixed Data'!AX$47*'Fixed Data'!$B$24*'Fixed Data'!$B$23+AX$158*'Fixed Data'!$B$26)*'Fixed Data'!BE44/10^6</f>
        <v>-144.90217187842302</v>
      </c>
      <c r="AY172" s="262">
        <f>-(AY$158*'Fixed Data'!$B$25*'Fixed Data'!AY$47*'Fixed Data'!$B$24*'Fixed Data'!$B$23+AY$158*'Fixed Data'!$B$26)*'Fixed Data'!BF44/10^6</f>
        <v>-149.09260509310155</v>
      </c>
      <c r="AZ172" s="262">
        <f>-(AZ$158*'Fixed Data'!$B$25*'Fixed Data'!AZ$47*'Fixed Data'!$B$24*'Fixed Data'!$B$23+AZ$158*'Fixed Data'!$B$26)*'Fixed Data'!BG44/10^6</f>
        <v>-153.40999423722226</v>
      </c>
      <c r="BA172" s="262">
        <f>-(BA$158*'Fixed Data'!$B$25*'Fixed Data'!BA$47*'Fixed Data'!$B$24*'Fixed Data'!$B$23+BA$158*'Fixed Data'!$B$26)*'Fixed Data'!BH44/10^6</f>
        <v>-157.85917341331688</v>
      </c>
      <c r="BB172" s="262">
        <f>-(BB$158*'Fixed Data'!$B$25*'Fixed Data'!BB$47*'Fixed Data'!$B$24*'Fixed Data'!$B$23+BB$158*'Fixed Data'!$B$26)*'Fixed Data'!BI44/10^6</f>
        <v>-162.41897713992032</v>
      </c>
    </row>
    <row r="173" spans="1:54" outlineLevel="2">
      <c r="A173" s="416"/>
      <c r="B173" s="135" t="s">
        <v>273</v>
      </c>
      <c r="C173" s="135"/>
      <c r="D173" s="135" t="s">
        <v>374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17"/>
      <c r="B174" s="135" t="s">
        <v>273</v>
      </c>
      <c r="C174" s="135"/>
      <c r="D174" s="135" t="s">
        <v>374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15" t="s">
        <v>468</v>
      </c>
      <c r="B176" s="135" t="s">
        <v>273</v>
      </c>
      <c r="C176" s="135" t="s">
        <v>380</v>
      </c>
      <c r="D176" s="135" t="s">
        <v>374</v>
      </c>
      <c r="E176" s="262">
        <f>-(E$158*'Fixed Data'!$B$25*'Fixed Data'!E$47*'Fixed Data'!$B$24*'Fixed Data'!$B$23+E$158*'Fixed Data'!$B$26)*'Fixed Data'!L46/10^6</f>
        <v>-120.00017472551762</v>
      </c>
      <c r="F176" s="262">
        <f>-(F$158*'Fixed Data'!$B$25*'Fixed Data'!F$47*'Fixed Data'!$B$24*'Fixed Data'!$B$23+F$158*'Fixed Data'!$B$26)*'Fixed Data'!M46/10^6</f>
        <v>-123.33026063687186</v>
      </c>
      <c r="G176" s="262">
        <f>-(G$158*'Fixed Data'!$B$25*'Fixed Data'!G$47*'Fixed Data'!$B$24*'Fixed Data'!$B$23+G$158*'Fixed Data'!$B$26)*'Fixed Data'!N46/10^6</f>
        <v>-126.76063282814506</v>
      </c>
      <c r="H176" s="262">
        <f>-(H$158*'Fixed Data'!$B$25*'Fixed Data'!H$47*'Fixed Data'!$B$24*'Fixed Data'!$B$23+H$158*'Fixed Data'!$B$26)*'Fixed Data'!O46/10^6</f>
        <v>-130.29468880664911</v>
      </c>
      <c r="I176" s="262">
        <f>-(I$158*'Fixed Data'!$B$25*'Fixed Data'!I$47*'Fixed Data'!$B$24*'Fixed Data'!$B$23+I$158*'Fixed Data'!$B$26)*'Fixed Data'!P46/10^6</f>
        <v>-133.93595877540858</v>
      </c>
      <c r="J176" s="262">
        <f>-(J$158*'Fixed Data'!$B$25*'Fixed Data'!J$47*'Fixed Data'!$B$24*'Fixed Data'!$B$23+J$158*'Fixed Data'!$B$26)*'Fixed Data'!Q46/10^6</f>
        <v>-137.68811177971605</v>
      </c>
      <c r="K176" s="262">
        <f>-(K$158*'Fixed Data'!$B$25*'Fixed Data'!K$47*'Fixed Data'!$B$24*'Fixed Data'!$B$23+K$158*'Fixed Data'!$B$26)*'Fixed Data'!R46/10^6</f>
        <v>-141.65034184490261</v>
      </c>
      <c r="L176" s="262">
        <f>-(L$158*'Fixed Data'!$B$25*'Fixed Data'!L$47*'Fixed Data'!$B$24*'Fixed Data'!$B$23+L$158*'Fixed Data'!$B$26)*'Fixed Data'!S46/10^6</f>
        <v>-145.73684162191554</v>
      </c>
      <c r="M176" s="262">
        <f>-(M$158*'Fixed Data'!$B$25*'Fixed Data'!M$47*'Fixed Data'!$B$24*'Fixed Data'!$B$23+M$158*'Fixed Data'!$B$26)*'Fixed Data'!T46/10^6</f>
        <v>-149.95200650546209</v>
      </c>
      <c r="N176" s="262">
        <f>-(N$158*'Fixed Data'!$B$25*'Fixed Data'!N$47*'Fixed Data'!$B$24*'Fixed Data'!$B$23+N$158*'Fixed Data'!$B$26)*'Fixed Data'!U46/10^6</f>
        <v>-154.30041106528972</v>
      </c>
      <c r="O176" s="262">
        <f>-(O$158*'Fixed Data'!$B$25*'Fixed Data'!O$47*'Fixed Data'!$B$24*'Fixed Data'!$B$23+O$158*'Fixed Data'!$B$26)*'Fixed Data'!V46/10^6</f>
        <v>-158.78681681522392</v>
      </c>
      <c r="P176" s="262">
        <f>-(P$158*'Fixed Data'!$B$25*'Fixed Data'!P$47*'Fixed Data'!$B$24*'Fixed Data'!$B$23+P$158*'Fixed Data'!$B$26)*'Fixed Data'!W46/10^6</f>
        <v>-163.41618157191414</v>
      </c>
      <c r="Q176" s="262">
        <f>-(Q$158*'Fixed Data'!$B$25*'Fixed Data'!Q$47*'Fixed Data'!$B$24*'Fixed Data'!$B$23+Q$158*'Fixed Data'!$B$26)*'Fixed Data'!X46/10^6</f>
        <v>-168.1936685364158</v>
      </c>
      <c r="R176" s="262">
        <f>-(R$158*'Fixed Data'!$B$25*'Fixed Data'!R$47*'Fixed Data'!$B$24*'Fixed Data'!$B$23+R$158*'Fixed Data'!$B$26)*'Fixed Data'!Y46/10^6</f>
        <v>-173.1246557451525</v>
      </c>
      <c r="S176" s="262">
        <f>-(S$158*'Fixed Data'!$B$25*'Fixed Data'!S$47*'Fixed Data'!$B$24*'Fixed Data'!$B$23+S$158*'Fixed Data'!$B$26)*'Fixed Data'!Z46/10^6</f>
        <v>-178.17464830863616</v>
      </c>
      <c r="T176" s="262">
        <f>-(T$158*'Fixed Data'!$B$25*'Fixed Data'!T$47*'Fixed Data'!$B$24*'Fixed Data'!$B$23+T$158*'Fixed Data'!$B$26)*'Fixed Data'!AA46/10^6</f>
        <v>-183.38722844345352</v>
      </c>
      <c r="U176" s="262">
        <f>-(U$158*'Fixed Data'!$B$25*'Fixed Data'!U$47*'Fixed Data'!$B$24*'Fixed Data'!$B$23+U$158*'Fixed Data'!$B$26)*'Fixed Data'!AB46/10^6</f>
        <v>-188.76836820574255</v>
      </c>
      <c r="V176" s="262">
        <f>-(V$158*'Fixed Data'!$B$25*'Fixed Data'!V$47*'Fixed Data'!$B$24*'Fixed Data'!$B$23+V$158*'Fixed Data'!$B$26)*'Fixed Data'!AC46/10^6</f>
        <v>-194.32429326729124</v>
      </c>
      <c r="W176" s="262">
        <f>-(W$158*'Fixed Data'!$B$25*'Fixed Data'!W$47*'Fixed Data'!$B$24*'Fixed Data'!$B$23+W$158*'Fixed Data'!$B$26)*'Fixed Data'!AD46/10^6</f>
        <v>-200.06149508583715</v>
      </c>
      <c r="X176" s="262">
        <f>-(X$158*'Fixed Data'!$B$25*'Fixed Data'!X$47*'Fixed Data'!$B$24*'Fixed Data'!$B$23+X$158*'Fixed Data'!$B$26)*'Fixed Data'!AE46/10^6</f>
        <v>-205.98674416676369</v>
      </c>
      <c r="Y176" s="262">
        <f>-(Y$158*'Fixed Data'!$B$25*'Fixed Data'!Y$47*'Fixed Data'!$B$24*'Fixed Data'!$B$23+Y$158*'Fixed Data'!$B$26)*'Fixed Data'!AF46/10^6</f>
        <v>-212.10710306132682</v>
      </c>
      <c r="Z176" s="262">
        <f>-(Z$158*'Fixed Data'!$B$25*'Fixed Data'!Z$47*'Fixed Data'!$B$24*'Fixed Data'!$B$23+Z$158*'Fixed Data'!$B$26)*'Fixed Data'!AG46/10^6</f>
        <v>-218.42994122715177</v>
      </c>
      <c r="AA176" s="262">
        <f>-(AA$158*'Fixed Data'!$B$25*'Fixed Data'!AA$47*'Fixed Data'!$B$24*'Fixed Data'!$B$23+AA$158*'Fixed Data'!$B$26)*'Fixed Data'!AH46/10^6</f>
        <v>-224.96294985695044</v>
      </c>
      <c r="AB176" s="262">
        <f>-(AB$158*'Fixed Data'!$B$25*'Fixed Data'!AB$47*'Fixed Data'!$B$24*'Fixed Data'!$B$23+AB$158*'Fixed Data'!$B$26)*'Fixed Data'!AI46/10^6</f>
        <v>-231.71415809169221</v>
      </c>
      <c r="AC176" s="262">
        <f>-(AC$158*'Fixed Data'!$B$25*'Fixed Data'!AC$47*'Fixed Data'!$B$24*'Fixed Data'!$B$23+AC$158*'Fixed Data'!$B$26)*'Fixed Data'!AJ46/10^6</f>
        <v>-238.53845721482134</v>
      </c>
      <c r="AD176" s="262">
        <f>-(AD$158*'Fixed Data'!$B$25*'Fixed Data'!AD$47*'Fixed Data'!$B$24*'Fixed Data'!$B$23+AD$158*'Fixed Data'!$B$26)*'Fixed Data'!AK46/10^6</f>
        <v>-245.56889911690075</v>
      </c>
      <c r="AE176" s="262">
        <f>-(AE$158*'Fixed Data'!$B$25*'Fixed Data'!AE$47*'Fixed Data'!$B$24*'Fixed Data'!$B$23+AE$158*'Fixed Data'!$B$26)*'Fixed Data'!AL46/10^6</f>
        <v>-252.79620575031993</v>
      </c>
      <c r="AF176" s="262">
        <f>-(AF$158*'Fixed Data'!$B$25*'Fixed Data'!AF$47*'Fixed Data'!$B$24*'Fixed Data'!$B$23+AF$158*'Fixed Data'!$B$26)*'Fixed Data'!AM46/10^6</f>
        <v>-260.21492291941627</v>
      </c>
      <c r="AG176" s="262">
        <f>-(AG$158*'Fixed Data'!$B$25*'Fixed Data'!AG$47*'Fixed Data'!$B$24*'Fixed Data'!$B$23+AG$158*'Fixed Data'!$B$26)*'Fixed Data'!AN46/10^6</f>
        <v>-267.82433390540359</v>
      </c>
      <c r="AH176" s="262">
        <f>-(AH$158*'Fixed Data'!$B$25*'Fixed Data'!AH$47*'Fixed Data'!$B$24*'Fixed Data'!$B$23+AH$158*'Fixed Data'!$B$26)*'Fixed Data'!AO46/10^6</f>
        <v>-275.63096343758446</v>
      </c>
      <c r="AI176" s="262">
        <f>-(AI$158*'Fixed Data'!$B$25*'Fixed Data'!AI$47*'Fixed Data'!$B$24*'Fixed Data'!$B$23+AI$158*'Fixed Data'!$B$26)*'Fixed Data'!AP46/10^6</f>
        <v>-283.65284759785231</v>
      </c>
      <c r="AJ176" s="262">
        <f>-(AJ$158*'Fixed Data'!$B$25*'Fixed Data'!AJ$47*'Fixed Data'!$B$24*'Fixed Data'!$B$23+AJ$158*'Fixed Data'!$B$26)*'Fixed Data'!AQ46/10^6</f>
        <v>-291.89170857466172</v>
      </c>
      <c r="AK176" s="262">
        <f>-(AK$158*'Fixed Data'!$B$25*'Fixed Data'!AK$47*'Fixed Data'!$B$24*'Fixed Data'!$B$23+AK$158*'Fixed Data'!$B$26)*'Fixed Data'!AR46/10^6</f>
        <v>-300.35332250009259</v>
      </c>
      <c r="AL176" s="262">
        <f>-(AL$158*'Fixed Data'!$B$25*'Fixed Data'!AL$47*'Fixed Data'!$B$24*'Fixed Data'!$B$23+AL$158*'Fixed Data'!$B$26)*'Fixed Data'!AS46/10^6</f>
        <v>-309.0458226826226</v>
      </c>
      <c r="AM176" s="262">
        <f>-(AM$158*'Fixed Data'!$B$25*'Fixed Data'!AM$47*'Fixed Data'!$B$24*'Fixed Data'!$B$23+AM$158*'Fixed Data'!$B$26)*'Fixed Data'!AT46/10^6</f>
        <v>-317.97819148043214</v>
      </c>
      <c r="AN176" s="262">
        <f>-(AN$158*'Fixed Data'!$B$25*'Fixed Data'!AN$47*'Fixed Data'!$B$24*'Fixed Data'!$B$23+AN$158*'Fixed Data'!$B$26)*'Fixed Data'!AU46/10^6</f>
        <v>-327.15902201468509</v>
      </c>
      <c r="AO176" s="262">
        <f>-(AO$158*'Fixed Data'!$B$25*'Fixed Data'!AO$47*'Fixed Data'!$B$24*'Fixed Data'!$B$23+AO$158*'Fixed Data'!$B$26)*'Fixed Data'!AV46/10^6</f>
        <v>-336.59618353584079</v>
      </c>
      <c r="AP176" s="262">
        <f>-(AP$158*'Fixed Data'!$B$25*'Fixed Data'!AP$47*'Fixed Data'!$B$24*'Fixed Data'!$B$23+AP$158*'Fixed Data'!$B$26)*'Fixed Data'!AW46/10^6</f>
        <v>-346.29880809545813</v>
      </c>
      <c r="AQ176" s="262">
        <f>-(AQ$158*'Fixed Data'!$B$25*'Fixed Data'!AQ$47*'Fixed Data'!$B$24*'Fixed Data'!$B$23+AQ$158*'Fixed Data'!$B$26)*'Fixed Data'!AX46/10^6</f>
        <v>-356.27654080510524</v>
      </c>
      <c r="AR176" s="262">
        <f>-(AR$158*'Fixed Data'!$B$25*'Fixed Data'!AR$47*'Fixed Data'!$B$24*'Fixed Data'!$B$23+AR$158*'Fixed Data'!$B$26)*'Fixed Data'!AY46/10^6</f>
        <v>-366.53927575450217</v>
      </c>
      <c r="AS176" s="262">
        <f>-(AS$158*'Fixed Data'!$B$25*'Fixed Data'!AS$47*'Fixed Data'!$B$24*'Fixed Data'!$B$23+AS$158*'Fixed Data'!$B$26)*'Fixed Data'!AZ46/10^6</f>
        <v>-377.09720500725336</v>
      </c>
      <c r="AT176" s="262">
        <f>-(AT$158*'Fixed Data'!$B$25*'Fixed Data'!AT$47*'Fixed Data'!$B$24*'Fixed Data'!$B$23+AT$158*'Fixed Data'!$B$26)*'Fixed Data'!BA46/10^6</f>
        <v>-387.96099543411736</v>
      </c>
      <c r="AU176" s="262">
        <f>-(AU$158*'Fixed Data'!$B$25*'Fixed Data'!AU$47*'Fixed Data'!$B$24*'Fixed Data'!$B$23+AU$158*'Fixed Data'!$B$26)*'Fixed Data'!BB46/10^6</f>
        <v>-399.1418813563053</v>
      </c>
      <c r="AV176" s="262">
        <f>-(AV$158*'Fixed Data'!$B$25*'Fixed Data'!AV$47*'Fixed Data'!$B$24*'Fixed Data'!$B$23+AV$158*'Fixed Data'!$B$26)*'Fixed Data'!BC46/10^6</f>
        <v>-410.65155533774208</v>
      </c>
      <c r="AW176" s="262">
        <f>-(AW$158*'Fixed Data'!$B$25*'Fixed Data'!AW$47*'Fixed Data'!$B$24*'Fixed Data'!$B$23+AW$158*'Fixed Data'!$B$26)*'Fixed Data'!BD46/10^6</f>
        <v>-422.50219432747491</v>
      </c>
      <c r="AX176" s="262">
        <f>-(AX$158*'Fixed Data'!$B$25*'Fixed Data'!AX$47*'Fixed Data'!$B$24*'Fixed Data'!$B$23+AX$158*'Fixed Data'!$B$26)*'Fixed Data'!BE46/10^6</f>
        <v>-434.70651567622042</v>
      </c>
      <c r="AY176" s="262">
        <f>-(AY$158*'Fixed Data'!$B$25*'Fixed Data'!AY$47*'Fixed Data'!$B$24*'Fixed Data'!$B$23+AY$158*'Fixed Data'!$B$26)*'Fixed Data'!BF46/10^6</f>
        <v>-447.27781532258899</v>
      </c>
      <c r="AZ176" s="262">
        <f>-(AZ$158*'Fixed Data'!$B$25*'Fixed Data'!AZ$47*'Fixed Data'!$B$24*'Fixed Data'!$B$23+AZ$158*'Fixed Data'!$B$26)*'Fixed Data'!BG46/10^6</f>
        <v>-460.2299827573616</v>
      </c>
      <c r="BA176" s="262">
        <f>-(BA$158*'Fixed Data'!$B$25*'Fixed Data'!BA$47*'Fixed Data'!$B$24*'Fixed Data'!$B$23+BA$158*'Fixed Data'!$B$26)*'Fixed Data'!BH46/10^6</f>
        <v>-473.5775202881357</v>
      </c>
      <c r="BB176" s="262">
        <f>-(BB$158*'Fixed Data'!$B$25*'Fixed Data'!BB$47*'Fixed Data'!$B$24*'Fixed Data'!$B$23+BB$158*'Fixed Data'!$B$26)*'Fixed Data'!BI46/10^6</f>
        <v>-487.25693147051072</v>
      </c>
    </row>
    <row r="177" spans="1:54" outlineLevel="2">
      <c r="A177" s="416"/>
      <c r="B177" s="135" t="s">
        <v>273</v>
      </c>
      <c r="C177" s="135"/>
      <c r="D177" s="135" t="s">
        <v>374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17"/>
      <c r="B178" s="135" t="s">
        <v>273</v>
      </c>
      <c r="C178" s="135"/>
      <c r="D178" s="135" t="s">
        <v>374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469</v>
      </c>
      <c r="B182" s="19"/>
      <c r="C182" s="19"/>
      <c r="D182" s="19"/>
      <c r="E182" s="15"/>
    </row>
    <row r="183" spans="1:54" ht="15" outlineLevel="1">
      <c r="A183" s="12"/>
      <c r="B183" s="19"/>
      <c r="C183" s="19"/>
      <c r="D183" s="19"/>
      <c r="E183" s="15"/>
    </row>
    <row r="184" spans="1:54" s="4" customFormat="1" outlineLevel="1">
      <c r="A184" s="4" t="s">
        <v>470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2" t="s">
        <v>471</v>
      </c>
      <c r="B186" s="150" t="s">
        <v>472</v>
      </c>
      <c r="C186" s="6" t="s">
        <v>473</v>
      </c>
      <c r="D186" s="10" t="s">
        <v>385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23"/>
      <c r="B187" s="150" t="s">
        <v>474</v>
      </c>
      <c r="C187" s="6" t="s">
        <v>475</v>
      </c>
      <c r="D187" s="10" t="s">
        <v>385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15" t="s">
        <v>476</v>
      </c>
      <c r="B190" s="150" t="s">
        <v>477</v>
      </c>
      <c r="C190" s="19"/>
      <c r="D190" s="135" t="s">
        <v>374</v>
      </c>
      <c r="E190" s="21">
        <f>(E133+E83)*E186</f>
        <v>-3.590778862695878E-2</v>
      </c>
      <c r="F190" s="21">
        <f t="shared" ref="F190:BB190" si="17">(F133+F83)*F186</f>
        <v>-0.26414160122698876</v>
      </c>
      <c r="G190" s="21">
        <f t="shared" si="17"/>
        <v>-0.52804712729324577</v>
      </c>
      <c r="H190" s="21">
        <f t="shared" si="17"/>
        <v>-0.85102339749110467</v>
      </c>
      <c r="I190" s="21">
        <f>(I133+I83)*I186</f>
        <v>-1.2546747596554504</v>
      </c>
      <c r="J190" s="21">
        <f t="shared" si="17"/>
        <v>-1.6523196933410138</v>
      </c>
      <c r="K190" s="21">
        <f t="shared" si="17"/>
        <v>-1.4911251921021116</v>
      </c>
      <c r="L190" s="21">
        <f t="shared" si="17"/>
        <v>-1.3412293831747322</v>
      </c>
      <c r="M190" s="21">
        <f t="shared" si="17"/>
        <v>-1.2019751281073336</v>
      </c>
      <c r="N190" s="21">
        <f t="shared" si="17"/>
        <v>-1.0727394263079797</v>
      </c>
      <c r="O190" s="21">
        <f t="shared" si="17"/>
        <v>-0.95293176926705381</v>
      </c>
      <c r="P190" s="21">
        <f t="shared" si="17"/>
        <v>-0.8419925700398363</v>
      </c>
      <c r="Q190" s="21">
        <f t="shared" si="17"/>
        <v>-0.73939166467984352</v>
      </c>
      <c r="R190" s="21">
        <f t="shared" si="17"/>
        <v>-0.64462688245497801</v>
      </c>
      <c r="S190" s="21">
        <f t="shared" si="17"/>
        <v>-0.55722268181382384</v>
      </c>
      <c r="T190" s="21">
        <f t="shared" si="17"/>
        <v>-0.47672884919905967</v>
      </c>
      <c r="U190" s="21">
        <f t="shared" si="17"/>
        <v>-0.40271925792920293</v>
      </c>
      <c r="V190" s="21">
        <f t="shared" si="17"/>
        <v>-0.33479068448894223</v>
      </c>
      <c r="W190" s="21">
        <f t="shared" si="17"/>
        <v>-0.27256167968238604</v>
      </c>
      <c r="X190" s="21">
        <f t="shared" si="17"/>
        <v>-0.21567149221286691</v>
      </c>
      <c r="Y190" s="21">
        <f t="shared" si="17"/>
        <v>-0.16377904235765928</v>
      </c>
      <c r="Z190" s="21">
        <f t="shared" si="17"/>
        <v>-0.11656194350630915</v>
      </c>
      <c r="AA190" s="21">
        <f t="shared" si="17"/>
        <v>-7.3715569427409547E-2</v>
      </c>
      <c r="AB190" s="21">
        <f t="shared" si="17"/>
        <v>-3.4952165220751057E-2</v>
      </c>
      <c r="AC190" s="21">
        <f t="shared" si="17"/>
        <v>4.2544163746040152E-17</v>
      </c>
      <c r="AD190" s="21">
        <f t="shared" si="17"/>
        <v>4.1105472218396285E-17</v>
      </c>
      <c r="AE190" s="21">
        <f t="shared" si="17"/>
        <v>3.9715432095068876E-17</v>
      </c>
      <c r="AF190" s="21">
        <f t="shared" si="17"/>
        <v>3.8372398159486837E-17</v>
      </c>
      <c r="AG190" s="21">
        <f t="shared" si="17"/>
        <v>3.707478083042206E-17</v>
      </c>
      <c r="AH190" s="21">
        <f t="shared" si="17"/>
        <v>3.5821044280601039E-17</v>
      </c>
      <c r="AI190" s="21">
        <f t="shared" si="17"/>
        <v>3.4609704618938195E-17</v>
      </c>
      <c r="AJ190" s="21">
        <f t="shared" si="17"/>
        <v>3.3601654969842905E-17</v>
      </c>
      <c r="AK190" s="21">
        <f t="shared" si="17"/>
        <v>3.262296599013875E-17</v>
      </c>
      <c r="AL190" s="21">
        <f t="shared" si="17"/>
        <v>3.1672782514697813E-17</v>
      </c>
      <c r="AM190" s="21">
        <f t="shared" si="17"/>
        <v>3.0750274286114377E-17</v>
      </c>
      <c r="AN190" s="21">
        <f t="shared" si="17"/>
        <v>2.9854635229237258E-17</v>
      </c>
      <c r="AO190" s="21">
        <f t="shared" si="17"/>
        <v>2.8985082746832292E-17</v>
      </c>
      <c r="AP190" s="21">
        <f t="shared" si="17"/>
        <v>2.8140857035759504E-17</v>
      </c>
      <c r="AQ190" s="21">
        <f t="shared" si="17"/>
        <v>2.7321220423067483E-17</v>
      </c>
      <c r="AR190" s="21">
        <f t="shared" si="17"/>
        <v>2.6525456721424742E-17</v>
      </c>
      <c r="AS190" s="21">
        <f t="shared" si="17"/>
        <v>2.575287060332499E-17</v>
      </c>
      <c r="AT190" s="21">
        <f t="shared" si="17"/>
        <v>2.5002786993519408E-17</v>
      </c>
      <c r="AU190" s="21">
        <f t="shared" si="17"/>
        <v>2.4274550479145059E-17</v>
      </c>
      <c r="AV190" s="21">
        <f t="shared" si="17"/>
        <v>2.3567524737034036E-17</v>
      </c>
      <c r="AW190" s="21">
        <f t="shared" si="17"/>
        <v>2.288109197770295E-17</v>
      </c>
      <c r="AX190" s="21">
        <f t="shared" si="17"/>
        <v>2.2214652405536842E-17</v>
      </c>
      <c r="AY190" s="21">
        <f t="shared" si="17"/>
        <v>2.1567623694695961E-17</v>
      </c>
      <c r="AZ190" s="21">
        <f t="shared" si="17"/>
        <v>2.093944048028734E-17</v>
      </c>
      <c r="BA190" s="21">
        <f t="shared" si="17"/>
        <v>2.0329553864356644E-17</v>
      </c>
      <c r="BB190" s="21">
        <f t="shared" si="17"/>
        <v>1.9737430936268584E-17</v>
      </c>
    </row>
    <row r="191" spans="1:54" outlineLevel="2">
      <c r="A191" s="416"/>
      <c r="B191" s="150" t="s">
        <v>478</v>
      </c>
      <c r="C191" s="19"/>
      <c r="D191" s="135" t="s">
        <v>374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16"/>
      <c r="B192" s="150" t="s">
        <v>548</v>
      </c>
      <c r="C192" s="19"/>
      <c r="D192" s="135" t="s">
        <v>374</v>
      </c>
      <c r="E192" s="21">
        <f>E77*E186</f>
        <v>-13.395791080726287</v>
      </c>
      <c r="F192" s="21">
        <f t="shared" ref="F192:BB192" si="19">F77*F186</f>
        <v>-13.102435104259385</v>
      </c>
      <c r="G192" s="21">
        <f t="shared" si="19"/>
        <v>-12.816299488418355</v>
      </c>
      <c r="H192" s="21">
        <f t="shared" si="19"/>
        <v>-12.537208324324988</v>
      </c>
      <c r="I192" s="21">
        <f t="shared" si="19"/>
        <v>-12.264990074606846</v>
      </c>
      <c r="J192" s="21">
        <f t="shared" si="19"/>
        <v>-11.99947748063024</v>
      </c>
      <c r="K192" s="21">
        <f t="shared" si="19"/>
        <v>-11.748418228696499</v>
      </c>
      <c r="L192" s="21">
        <f t="shared" si="19"/>
        <v>-11.503420769356934</v>
      </c>
      <c r="M192" s="21">
        <f t="shared" si="19"/>
        <v>-11.264341654554281</v>
      </c>
      <c r="N192" s="21">
        <f t="shared" si="19"/>
        <v>-11.031040948603696</v>
      </c>
      <c r="O192" s="21">
        <f t="shared" si="19"/>
        <v>-10.803382105402704</v>
      </c>
      <c r="P192" s="21">
        <f t="shared" si="19"/>
        <v>-10.581231923057326</v>
      </c>
      <c r="Q192" s="21">
        <f t="shared" si="19"/>
        <v>-10.364460459314275</v>
      </c>
      <c r="R192" s="21">
        <f t="shared" si="19"/>
        <v>-10.152940926065552</v>
      </c>
      <c r="S192" s="21">
        <f t="shared" si="19"/>
        <v>-9.9465496470898653</v>
      </c>
      <c r="T192" s="21">
        <f t="shared" si="19"/>
        <v>-9.745165957289565</v>
      </c>
      <c r="U192" s="21">
        <f t="shared" si="19"/>
        <v>-9.5486721433281865</v>
      </c>
      <c r="V192" s="21">
        <f t="shared" si="19"/>
        <v>-9.3569533706158676</v>
      </c>
      <c r="W192" s="21">
        <f t="shared" si="19"/>
        <v>-9.1698976078309968</v>
      </c>
      <c r="X192" s="21">
        <f t="shared" si="19"/>
        <v>-8.9873955771248024</v>
      </c>
      <c r="Y192" s="21">
        <f t="shared" si="19"/>
        <v>-8.8093406600435209</v>
      </c>
      <c r="Z192" s="21">
        <f t="shared" si="19"/>
        <v>-8.6356288605720408</v>
      </c>
      <c r="AA192" s="21">
        <f t="shared" si="19"/>
        <v>-8.4661587209268312</v>
      </c>
      <c r="AB192" s="21">
        <f t="shared" si="19"/>
        <v>-8.3008312824970947</v>
      </c>
      <c r="AC192" s="21">
        <f t="shared" si="19"/>
        <v>-8.1395499995985414</v>
      </c>
      <c r="AD192" s="21">
        <f t="shared" si="19"/>
        <v>-7.9822207089804866</v>
      </c>
      <c r="AE192" s="21">
        <f t="shared" si="19"/>
        <v>-7.8287515473801292</v>
      </c>
      <c r="AF192" s="21">
        <f t="shared" si="19"/>
        <v>-7.6790529149132931</v>
      </c>
      <c r="AG192" s="21">
        <f t="shared" si="19"/>
        <v>-7.5330374167700471</v>
      </c>
      <c r="AH192" s="21">
        <f t="shared" si="19"/>
        <v>-7.3906197990530389</v>
      </c>
      <c r="AI192" s="21">
        <f t="shared" si="19"/>
        <v>-7.2517169177578609</v>
      </c>
      <c r="AJ192" s="21">
        <f t="shared" si="19"/>
        <v>-7.1507925577017319</v>
      </c>
      <c r="AK192" s="21">
        <f t="shared" si="19"/>
        <v>-7.0521046410296355</v>
      </c>
      <c r="AL192" s="21">
        <f t="shared" si="19"/>
        <v>-6.9556154209596137</v>
      </c>
      <c r="AM192" s="21">
        <f t="shared" si="19"/>
        <v>-6.8612879982174375</v>
      </c>
      <c r="AN192" s="21">
        <f t="shared" si="19"/>
        <v>-6.7690862941451782</v>
      </c>
      <c r="AO192" s="21">
        <f t="shared" si="19"/>
        <v>-6.6789750563677002</v>
      </c>
      <c r="AP192" s="21">
        <f t="shared" si="19"/>
        <v>-6.59091982075042</v>
      </c>
      <c r="AQ192" s="21">
        <f t="shared" si="19"/>
        <v>-6.5048869204112165</v>
      </c>
      <c r="AR192" s="21">
        <f t="shared" si="19"/>
        <v>-6.4208434606002402</v>
      </c>
      <c r="AS192" s="21">
        <f t="shared" si="19"/>
        <v>-6.3387573076212895</v>
      </c>
      <c r="AT192" s="21">
        <f t="shared" si="19"/>
        <v>-6.2585970792415502</v>
      </c>
      <c r="AU192" s="21">
        <f t="shared" si="19"/>
        <v>-6.1803321247594853</v>
      </c>
      <c r="AV192" s="21">
        <f t="shared" si="19"/>
        <v>-6.1039325275333827</v>
      </c>
      <c r="AW192" s="21">
        <f t="shared" si="19"/>
        <v>-6.0293690810410645</v>
      </c>
      <c r="AX192" s="21">
        <f t="shared" si="19"/>
        <v>-5.956613277722794</v>
      </c>
      <c r="AY192" s="21">
        <f t="shared" si="19"/>
        <v>-5.8856373096216865</v>
      </c>
      <c r="AZ192" s="21">
        <f t="shared" si="19"/>
        <v>-5.816414042522946</v>
      </c>
      <c r="BA192" s="21">
        <f t="shared" si="19"/>
        <v>-5.7489170172566499</v>
      </c>
      <c r="BB192" s="21">
        <f t="shared" si="19"/>
        <v>-5.682203266424823</v>
      </c>
    </row>
    <row r="193" spans="1:54" outlineLevel="2">
      <c r="A193" s="416"/>
      <c r="B193" s="150" t="s">
        <v>479</v>
      </c>
      <c r="C193" s="19"/>
      <c r="D193" s="135" t="s">
        <v>374</v>
      </c>
      <c r="E193" s="21">
        <f t="shared" ref="E193:AJ193" si="20">SUMIF($B$143:$B$154,"Environmental",E$143:E$154)*E186</f>
        <v>-79.873705533769922</v>
      </c>
      <c r="F193" s="21">
        <f t="shared" si="20"/>
        <v>-79.514658434833123</v>
      </c>
      <c r="G193" s="21">
        <f t="shared" si="20"/>
        <v>-78.865996018764804</v>
      </c>
      <c r="H193" s="21">
        <f t="shared" si="20"/>
        <v>-78.212707473691168</v>
      </c>
      <c r="I193" s="21">
        <f t="shared" si="20"/>
        <v>-77.815755207333851</v>
      </c>
      <c r="J193" s="21">
        <f t="shared" si="20"/>
        <v>-77.404296151116384</v>
      </c>
      <c r="K193" s="21">
        <f t="shared" si="20"/>
        <v>-76.781972043851908</v>
      </c>
      <c r="L193" s="21">
        <f t="shared" si="20"/>
        <v>-76.40125462269647</v>
      </c>
      <c r="M193" s="21">
        <f t="shared" si="20"/>
        <v>-76.008485943310134</v>
      </c>
      <c r="N193" s="21">
        <f t="shared" si="20"/>
        <v>-75.370520712517475</v>
      </c>
      <c r="O193" s="21">
        <f t="shared" si="20"/>
        <v>-74.961218402209113</v>
      </c>
      <c r="P193" s="21">
        <f t="shared" si="20"/>
        <v>-74.542415976533377</v>
      </c>
      <c r="Q193" s="21">
        <f t="shared" si="20"/>
        <v>-74.114937576191593</v>
      </c>
      <c r="R193" s="21">
        <f t="shared" si="20"/>
        <v>-73.895012440040219</v>
      </c>
      <c r="S193" s="21">
        <f t="shared" si="20"/>
        <v>-73.44814739169081</v>
      </c>
      <c r="T193" s="21">
        <f t="shared" si="20"/>
        <v>-72.994996496821244</v>
      </c>
      <c r="U193" s="21">
        <f t="shared" si="20"/>
        <v>-72.536259404949305</v>
      </c>
      <c r="V193" s="21">
        <f t="shared" si="20"/>
        <v>-72.271155113104953</v>
      </c>
      <c r="W193" s="21">
        <f t="shared" si="20"/>
        <v>-71.79926521090573</v>
      </c>
      <c r="X193" s="21">
        <f t="shared" si="20"/>
        <v>-71.514527307634253</v>
      </c>
      <c r="Y193" s="21">
        <f t="shared" si="20"/>
        <v>-71.032344371534421</v>
      </c>
      <c r="Z193" s="21">
        <f t="shared" si="20"/>
        <v>-70.731101431396752</v>
      </c>
      <c r="AA193" s="21">
        <f t="shared" si="20"/>
        <v>-70.420907997617391</v>
      </c>
      <c r="AB193" s="21">
        <f t="shared" si="20"/>
        <v>-70.102548424381808</v>
      </c>
      <c r="AC193" s="21">
        <f t="shared" si="20"/>
        <v>-69.737299687546383</v>
      </c>
      <c r="AD193" s="21">
        <f t="shared" si="20"/>
        <v>-69.375879103722454</v>
      </c>
      <c r="AE193" s="21">
        <f t="shared" si="20"/>
        <v>-69.025907867835983</v>
      </c>
      <c r="AF193" s="21">
        <f t="shared" si="20"/>
        <v>-68.665765624493744</v>
      </c>
      <c r="AG193" s="21">
        <f t="shared" si="20"/>
        <v>-68.298271308927639</v>
      </c>
      <c r="AH193" s="21">
        <f t="shared" si="20"/>
        <v>-67.926580814014571</v>
      </c>
      <c r="AI193" s="21">
        <f t="shared" si="20"/>
        <v>-67.554663892573515</v>
      </c>
      <c r="AJ193" s="21">
        <f t="shared" si="20"/>
        <v>-67.506956940843807</v>
      </c>
      <c r="AK193" s="21">
        <f t="shared" ref="AK193:BB193" si="21">SUMIF($B$143:$B$154,"Environmental",AK$143:AK$154)*AK186</f>
        <v>-67.454417816620392</v>
      </c>
      <c r="AL193" s="21">
        <f t="shared" si="21"/>
        <v>-67.398485922432087</v>
      </c>
      <c r="AM193" s="21">
        <f t="shared" si="21"/>
        <v>-67.339972546170983</v>
      </c>
      <c r="AN193" s="21">
        <f t="shared" si="21"/>
        <v>-67.279227447034714</v>
      </c>
      <c r="AO193" s="21">
        <f t="shared" si="21"/>
        <v>-67.216402131345816</v>
      </c>
      <c r="AP193" s="21">
        <f t="shared" si="21"/>
        <v>-67.151976887920171</v>
      </c>
      <c r="AQ193" s="21">
        <f t="shared" si="21"/>
        <v>-67.086496721272155</v>
      </c>
      <c r="AR193" s="21">
        <f t="shared" si="21"/>
        <v>-67.020356990048924</v>
      </c>
      <c r="AS193" s="21">
        <f t="shared" si="21"/>
        <v>-66.953923604951271</v>
      </c>
      <c r="AT193" s="21">
        <f t="shared" si="21"/>
        <v>-66.88758641220204</v>
      </c>
      <c r="AU193" s="21">
        <f t="shared" si="21"/>
        <v>-66.821753728689359</v>
      </c>
      <c r="AV193" s="21">
        <f t="shared" si="21"/>
        <v>-66.756811526626905</v>
      </c>
      <c r="AW193" s="21">
        <f t="shared" si="21"/>
        <v>-66.693126873681592</v>
      </c>
      <c r="AX193" s="21">
        <f t="shared" si="21"/>
        <v>-66.631065643021785</v>
      </c>
      <c r="AY193" s="21">
        <f t="shared" si="21"/>
        <v>-66.570991790475674</v>
      </c>
      <c r="AZ193" s="21">
        <f t="shared" si="21"/>
        <v>-66.513262274757452</v>
      </c>
      <c r="BA193" s="21">
        <f t="shared" si="21"/>
        <v>-66.458225961740752</v>
      </c>
      <c r="BB193" s="21">
        <f t="shared" si="21"/>
        <v>-66.395509473522708</v>
      </c>
    </row>
    <row r="194" spans="1:54" outlineLevel="2">
      <c r="A194" s="416"/>
      <c r="B194" s="150" t="s">
        <v>480</v>
      </c>
      <c r="C194" s="19"/>
      <c r="D194" s="135" t="s">
        <v>374</v>
      </c>
      <c r="E194" s="21">
        <f t="shared" ref="E194:AJ194" si="22">SUM(E172:E174)*E186</f>
        <v>-40.000058251314144</v>
      </c>
      <c r="F194" s="21">
        <f t="shared" si="22"/>
        <v>-39.71989071357401</v>
      </c>
      <c r="G194" s="21">
        <f t="shared" si="22"/>
        <v>-39.44413571009671</v>
      </c>
      <c r="H194" s="21">
        <f t="shared" si="22"/>
        <v>-39.172781385480697</v>
      </c>
      <c r="I194" s="21">
        <f t="shared" si="22"/>
        <v>-38.905816761395407</v>
      </c>
      <c r="J194" s="21">
        <f t="shared" si="22"/>
        <v>-38.643231846466641</v>
      </c>
      <c r="K194" s="21">
        <f t="shared" si="22"/>
        <v>-38.410881452413896</v>
      </c>
      <c r="L194" s="21">
        <f t="shared" si="22"/>
        <v>-38.182613384478337</v>
      </c>
      <c r="M194" s="21">
        <f t="shared" si="22"/>
        <v>-37.958428880654772</v>
      </c>
      <c r="N194" s="21">
        <f t="shared" si="22"/>
        <v>-37.738330214533036</v>
      </c>
      <c r="O194" s="21">
        <f t="shared" si="22"/>
        <v>-37.522320603133146</v>
      </c>
      <c r="P194" s="21">
        <f t="shared" si="22"/>
        <v>-37.310404366410225</v>
      </c>
      <c r="Q194" s="21">
        <f t="shared" si="22"/>
        <v>-37.102586905125904</v>
      </c>
      <c r="R194" s="21">
        <f t="shared" si="22"/>
        <v>-36.898874619709197</v>
      </c>
      <c r="S194" s="21">
        <f t="shared" si="22"/>
        <v>-36.691017745043879</v>
      </c>
      <c r="T194" s="21">
        <f t="shared" si="22"/>
        <v>-36.48737208472663</v>
      </c>
      <c r="U194" s="21">
        <f t="shared" si="22"/>
        <v>-36.287944622914644</v>
      </c>
      <c r="V194" s="21">
        <f t="shared" si="22"/>
        <v>-36.092743554780867</v>
      </c>
      <c r="W194" s="21">
        <f t="shared" si="22"/>
        <v>-35.901778158183767</v>
      </c>
      <c r="X194" s="21">
        <f t="shared" si="22"/>
        <v>-35.715059040862613</v>
      </c>
      <c r="Y194" s="21">
        <f t="shared" si="22"/>
        <v>-35.532597948085076</v>
      </c>
      <c r="Z194" s="21">
        <f t="shared" si="22"/>
        <v>-35.354407928549719</v>
      </c>
      <c r="AA194" s="21">
        <f t="shared" si="22"/>
        <v>-35.180503268056626</v>
      </c>
      <c r="AB194" s="21">
        <f t="shared" si="22"/>
        <v>-35.010899653407101</v>
      </c>
      <c r="AC194" s="21">
        <f t="shared" si="22"/>
        <v>-34.823206348139102</v>
      </c>
      <c r="AD194" s="21">
        <f t="shared" si="22"/>
        <v>-34.637246772529394</v>
      </c>
      <c r="AE194" s="21">
        <f t="shared" si="22"/>
        <v>-34.450870646908776</v>
      </c>
      <c r="AF194" s="21">
        <f t="shared" si="22"/>
        <v>-34.262693393462271</v>
      </c>
      <c r="AG194" s="21">
        <f t="shared" si="22"/>
        <v>-34.072106498516042</v>
      </c>
      <c r="AH194" s="21">
        <f t="shared" si="22"/>
        <v>-33.87946973895086</v>
      </c>
      <c r="AI194" s="21">
        <f t="shared" si="22"/>
        <v>-33.686461900040307</v>
      </c>
      <c r="AJ194" s="21">
        <f t="shared" si="22"/>
        <v>-33.65524724710167</v>
      </c>
      <c r="AK194" s="21">
        <f t="shared" ref="AK194:BB194" si="23">SUM(AK172:AK174)*AK186</f>
        <v>-33.622208927503664</v>
      </c>
      <c r="AL194" s="21">
        <f t="shared" si="23"/>
        <v>-33.587637321522209</v>
      </c>
      <c r="AM194" s="21">
        <f t="shared" si="23"/>
        <v>-33.551866691546188</v>
      </c>
      <c r="AN194" s="21">
        <f t="shared" si="23"/>
        <v>-33.515139331302926</v>
      </c>
      <c r="AO194" s="21">
        <f t="shared" si="23"/>
        <v>-33.477582633346167</v>
      </c>
      <c r="AP194" s="21">
        <f t="shared" si="23"/>
        <v>-33.439415320392655</v>
      </c>
      <c r="AQ194" s="21">
        <f t="shared" si="23"/>
        <v>-33.400862437071176</v>
      </c>
      <c r="AR194" s="21">
        <f t="shared" si="23"/>
        <v>-33.362128171004869</v>
      </c>
      <c r="AS194" s="21">
        <f t="shared" si="23"/>
        <v>-33.323400894260637</v>
      </c>
      <c r="AT194" s="21">
        <f t="shared" si="23"/>
        <v>-33.284868436549381</v>
      </c>
      <c r="AU194" s="21">
        <f t="shared" si="23"/>
        <v>-33.246723765570003</v>
      </c>
      <c r="AV194" s="21">
        <f t="shared" si="23"/>
        <v>-33.209153251287901</v>
      </c>
      <c r="AW194" s="21">
        <f t="shared" si="23"/>
        <v>-33.172337434199846</v>
      </c>
      <c r="AX194" s="21">
        <f t="shared" si="23"/>
        <v>-33.136453907556543</v>
      </c>
      <c r="AY194" s="21">
        <f t="shared" si="23"/>
        <v>-33.101678338723801</v>
      </c>
      <c r="AZ194" s="21">
        <f t="shared" si="23"/>
        <v>-33.068183570086994</v>
      </c>
      <c r="BA194" s="21">
        <f t="shared" si="23"/>
        <v>-33.036139090090352</v>
      </c>
      <c r="BB194" s="21">
        <f t="shared" si="23"/>
        <v>-33.000385100192254</v>
      </c>
    </row>
    <row r="195" spans="1:54" outlineLevel="2">
      <c r="A195" s="416"/>
      <c r="B195" s="150" t="s">
        <v>481</v>
      </c>
      <c r="C195" s="19"/>
      <c r="D195" s="135" t="s">
        <v>374</v>
      </c>
      <c r="E195" s="21">
        <f>SUM(E176:E178)*E186</f>
        <v>-120.00017472551762</v>
      </c>
      <c r="F195" s="21">
        <f t="shared" ref="F195:BB195" si="24">SUM(F176:F178)*F186</f>
        <v>-119.15967211291968</v>
      </c>
      <c r="G195" s="21">
        <f t="shared" si="24"/>
        <v>-118.33240713029016</v>
      </c>
      <c r="H195" s="21">
        <f t="shared" si="24"/>
        <v>-117.51834415644208</v>
      </c>
      <c r="I195" s="21">
        <f t="shared" si="24"/>
        <v>-116.71745028418621</v>
      </c>
      <c r="J195" s="21">
        <f t="shared" si="24"/>
        <v>-115.929695513938</v>
      </c>
      <c r="K195" s="21">
        <f t="shared" si="24"/>
        <v>-115.23264435724171</v>
      </c>
      <c r="L195" s="21">
        <f t="shared" si="24"/>
        <v>-114.54784015343499</v>
      </c>
      <c r="M195" s="21">
        <f t="shared" si="24"/>
        <v>-113.87528661806229</v>
      </c>
      <c r="N195" s="21">
        <f t="shared" si="24"/>
        <v>-113.21499062019213</v>
      </c>
      <c r="O195" s="21">
        <f t="shared" si="24"/>
        <v>-112.56696180939944</v>
      </c>
      <c r="P195" s="21">
        <f t="shared" si="24"/>
        <v>-111.9312131216832</v>
      </c>
      <c r="Q195" s="21">
        <f t="shared" si="24"/>
        <v>-111.30776071537774</v>
      </c>
      <c r="R195" s="21">
        <f t="shared" si="24"/>
        <v>-110.69662385912758</v>
      </c>
      <c r="S195" s="21">
        <f t="shared" si="24"/>
        <v>-110.07305321402583</v>
      </c>
      <c r="T195" s="21">
        <f t="shared" si="24"/>
        <v>-109.4621162335014</v>
      </c>
      <c r="U195" s="21">
        <f t="shared" si="24"/>
        <v>-108.86383388900545</v>
      </c>
      <c r="V195" s="21">
        <f t="shared" si="24"/>
        <v>-108.27823064448786</v>
      </c>
      <c r="W195" s="21">
        <f t="shared" si="24"/>
        <v>-107.70533447455129</v>
      </c>
      <c r="X195" s="21">
        <f t="shared" si="24"/>
        <v>-107.14517712258781</v>
      </c>
      <c r="Y195" s="21">
        <f t="shared" si="24"/>
        <v>-106.59779384425522</v>
      </c>
      <c r="Z195" s="21">
        <f t="shared" si="24"/>
        <v>-106.06322376732501</v>
      </c>
      <c r="AA195" s="21">
        <f t="shared" si="24"/>
        <v>-105.54150982213437</v>
      </c>
      <c r="AB195" s="21">
        <f t="shared" si="24"/>
        <v>-105.0326989602213</v>
      </c>
      <c r="AC195" s="21">
        <f t="shared" si="24"/>
        <v>-104.46961904540427</v>
      </c>
      <c r="AD195" s="21">
        <f t="shared" si="24"/>
        <v>-103.91174031966217</v>
      </c>
      <c r="AE195" s="21">
        <f t="shared" si="24"/>
        <v>-103.35261194408166</v>
      </c>
      <c r="AF195" s="21">
        <f t="shared" si="24"/>
        <v>-102.78808018527685</v>
      </c>
      <c r="AG195" s="21">
        <f t="shared" si="24"/>
        <v>-102.21631949905355</v>
      </c>
      <c r="AH195" s="21">
        <f t="shared" si="24"/>
        <v>-101.63840922114525</v>
      </c>
      <c r="AI195" s="21">
        <f t="shared" si="24"/>
        <v>-101.05938570497992</v>
      </c>
      <c r="AJ195" s="21">
        <f t="shared" si="24"/>
        <v>-100.9657417465737</v>
      </c>
      <c r="AK195" s="21">
        <f t="shared" si="24"/>
        <v>-100.86662678806083</v>
      </c>
      <c r="AL195" s="21">
        <f t="shared" si="24"/>
        <v>-100.7629119703693</v>
      </c>
      <c r="AM195" s="21">
        <f t="shared" si="24"/>
        <v>-100.65560008085846</v>
      </c>
      <c r="AN195" s="21">
        <f t="shared" si="24"/>
        <v>-100.54541800046502</v>
      </c>
      <c r="AO195" s="21">
        <f t="shared" si="24"/>
        <v>-100.43274790689844</v>
      </c>
      <c r="AP195" s="21">
        <f t="shared" si="24"/>
        <v>-100.31824596833701</v>
      </c>
      <c r="AQ195" s="21">
        <f t="shared" si="24"/>
        <v>-100.20258731867624</v>
      </c>
      <c r="AR195" s="21">
        <f t="shared" si="24"/>
        <v>-100.08638452077763</v>
      </c>
      <c r="AS195" s="21">
        <f t="shared" si="24"/>
        <v>-99.970202690827435</v>
      </c>
      <c r="AT195" s="21">
        <f t="shared" si="24"/>
        <v>-99.854605317969273</v>
      </c>
      <c r="AU195" s="21">
        <f t="shared" si="24"/>
        <v>-99.740171305301999</v>
      </c>
      <c r="AV195" s="21">
        <f t="shared" si="24"/>
        <v>-99.627459762720449</v>
      </c>
      <c r="AW195" s="21">
        <f t="shared" si="24"/>
        <v>-99.517012311713771</v>
      </c>
      <c r="AX195" s="21">
        <f t="shared" si="24"/>
        <v>-99.409361732034455</v>
      </c>
      <c r="AY195" s="21">
        <f t="shared" si="24"/>
        <v>-99.305035025781436</v>
      </c>
      <c r="AZ195" s="21">
        <f t="shared" si="24"/>
        <v>-99.204550720110689</v>
      </c>
      <c r="BA195" s="21">
        <f t="shared" si="24"/>
        <v>-99.108417280355027</v>
      </c>
      <c r="BB195" s="21">
        <f t="shared" si="24"/>
        <v>-99.001155310888123</v>
      </c>
    </row>
    <row r="196" spans="1:54" outlineLevel="2">
      <c r="A196" s="416"/>
      <c r="B196" s="150" t="s">
        <v>276</v>
      </c>
      <c r="C196" s="19"/>
      <c r="D196" s="135" t="s">
        <v>374</v>
      </c>
      <c r="E196" s="21">
        <f t="shared" ref="E196:AJ196" si="25">SUMIF($B$143:$B$154,"Safety",E$143:E$154)*E187</f>
        <v>-7.9961784895118608</v>
      </c>
      <c r="F196" s="21">
        <f t="shared" si="25"/>
        <v>-8.1245694593135944</v>
      </c>
      <c r="G196" s="21">
        <f t="shared" si="25"/>
        <v>-8.2564712494775598</v>
      </c>
      <c r="H196" s="21">
        <f t="shared" si="25"/>
        <v>-8.3919872595668608</v>
      </c>
      <c r="I196" s="21">
        <f t="shared" si="25"/>
        <v>-8.5312242677715719</v>
      </c>
      <c r="J196" s="21">
        <f t="shared" si="25"/>
        <v>-8.6742925239221318</v>
      </c>
      <c r="K196" s="21">
        <f t="shared" si="25"/>
        <v>-8.8218797913733127</v>
      </c>
      <c r="L196" s="21">
        <f t="shared" si="25"/>
        <v>-8.9735584726603808</v>
      </c>
      <c r="M196" s="21">
        <f t="shared" si="25"/>
        <v>-9.1294513749051891</v>
      </c>
      <c r="N196" s="21">
        <f t="shared" si="25"/>
        <v>-9.2896854140047331</v>
      </c>
      <c r="O196" s="21">
        <f t="shared" si="25"/>
        <v>-9.4543915967624326</v>
      </c>
      <c r="P196" s="21">
        <f t="shared" si="25"/>
        <v>-9.6237053412883107</v>
      </c>
      <c r="Q196" s="21">
        <f t="shared" si="25"/>
        <v>-9.797766500704137</v>
      </c>
      <c r="R196" s="21">
        <f t="shared" si="25"/>
        <v>-9.9767195619028346</v>
      </c>
      <c r="S196" s="21">
        <f t="shared" si="25"/>
        <v>-10.160713781498977</v>
      </c>
      <c r="T196" s="21">
        <f t="shared" si="25"/>
        <v>-10.349903354544411</v>
      </c>
      <c r="U196" s="21">
        <f t="shared" si="25"/>
        <v>-10.544447644801329</v>
      </c>
      <c r="V196" s="21">
        <f t="shared" si="25"/>
        <v>-10.744511261732185</v>
      </c>
      <c r="W196" s="21">
        <f t="shared" si="25"/>
        <v>-10.950264305278841</v>
      </c>
      <c r="X196" s="21">
        <f t="shared" si="25"/>
        <v>-11.161882506674356</v>
      </c>
      <c r="Y196" s="21">
        <f t="shared" si="25"/>
        <v>-11.379547508389983</v>
      </c>
      <c r="Z196" s="21">
        <f t="shared" si="25"/>
        <v>-11.603446953197029</v>
      </c>
      <c r="AA196" s="21">
        <f t="shared" si="25"/>
        <v>-11.833774757464989</v>
      </c>
      <c r="AB196" s="21">
        <f t="shared" si="25"/>
        <v>-12.070731340748427</v>
      </c>
      <c r="AC196" s="21">
        <f t="shared" si="25"/>
        <v>-12.314523812265415</v>
      </c>
      <c r="AD196" s="21">
        <f t="shared" si="25"/>
        <v>-12.565366181521664</v>
      </c>
      <c r="AE196" s="21">
        <f t="shared" si="25"/>
        <v>-12.8234796461294</v>
      </c>
      <c r="AF196" s="21">
        <f t="shared" si="25"/>
        <v>-13.089092844080191</v>
      </c>
      <c r="AG196" s="21">
        <f t="shared" si="25"/>
        <v>-13.362442056027552</v>
      </c>
      <c r="AH196" s="21">
        <f t="shared" si="25"/>
        <v>-13.643771476872772</v>
      </c>
      <c r="AI196" s="21">
        <f t="shared" si="25"/>
        <v>-13.933333561072933</v>
      </c>
      <c r="AJ196" s="21">
        <f t="shared" si="25"/>
        <v>-14.261457684687505</v>
      </c>
      <c r="AK196" s="21">
        <f t="shared" ref="AK196:BB196" si="26">SUMIF($B$143:$B$154,"Safety",AK$143:AK$154)*AK187</f>
        <v>-14.599706492377356</v>
      </c>
      <c r="AL196" s="21">
        <f t="shared" si="26"/>
        <v>-14.948420437367549</v>
      </c>
      <c r="AM196" s="21">
        <f t="shared" si="26"/>
        <v>-15.307952077796926</v>
      </c>
      <c r="AN196" s="21">
        <f t="shared" si="26"/>
        <v>-15.678666537866699</v>
      </c>
      <c r="AO196" s="21">
        <f t="shared" si="26"/>
        <v>-16.060941887603317</v>
      </c>
      <c r="AP196" s="21">
        <f t="shared" si="26"/>
        <v>-16.45516972051098</v>
      </c>
      <c r="AQ196" s="21">
        <f t="shared" si="26"/>
        <v>-16.861755572783483</v>
      </c>
      <c r="AR196" s="21">
        <f t="shared" si="26"/>
        <v>-17.281119425316447</v>
      </c>
      <c r="AS196" s="21">
        <f t="shared" si="26"/>
        <v>-17.713696327941996</v>
      </c>
      <c r="AT196" s="21">
        <f t="shared" si="26"/>
        <v>-18.159936821907383</v>
      </c>
      <c r="AU196" s="21">
        <f t="shared" si="26"/>
        <v>-18.620307604059281</v>
      </c>
      <c r="AV196" s="21">
        <f t="shared" si="26"/>
        <v>-19.095292093403994</v>
      </c>
      <c r="AW196" s="21">
        <f t="shared" si="26"/>
        <v>-19.58539098891438</v>
      </c>
      <c r="AX196" s="21">
        <f t="shared" si="26"/>
        <v>-20.091123016834551</v>
      </c>
      <c r="AY196" s="21">
        <f t="shared" si="26"/>
        <v>-20.613025461054249</v>
      </c>
      <c r="AZ196" s="21">
        <f t="shared" si="26"/>
        <v>-21.151654954632289</v>
      </c>
      <c r="BA196" s="21">
        <f t="shared" si="26"/>
        <v>-21.707588127687828</v>
      </c>
      <c r="BB196" s="21">
        <f t="shared" si="26"/>
        <v>-22.278133003400509</v>
      </c>
    </row>
    <row r="197" spans="1:54" outlineLevel="2">
      <c r="A197" s="416"/>
      <c r="B197" s="150" t="s">
        <v>279</v>
      </c>
      <c r="C197" s="19"/>
      <c r="D197" s="135" t="s">
        <v>374</v>
      </c>
      <c r="E197" s="21">
        <f>SUMIF($B$143:$B$154,"Financial",E$143:E$154)*E186</f>
        <v>-73.156397429000009</v>
      </c>
      <c r="F197" s="21">
        <f t="shared" ref="F197:BB197" si="27">SUMIF($B$143:$B$154,"Financial",F$143:F$154)*F186</f>
        <v>-72.421524705314027</v>
      </c>
      <c r="G197" s="21">
        <f t="shared" si="27"/>
        <v>-71.704780995589161</v>
      </c>
      <c r="H197" s="21">
        <f t="shared" si="27"/>
        <v>-71.005740885164343</v>
      </c>
      <c r="I197" s="21">
        <f t="shared" si="27"/>
        <v>-70.323991965344078</v>
      </c>
      <c r="J197" s="21">
        <f t="shared" si="27"/>
        <v>-69.659134514428274</v>
      </c>
      <c r="K197" s="21">
        <f t="shared" si="27"/>
        <v>-69.044967820796714</v>
      </c>
      <c r="L197" s="21">
        <f t="shared" si="27"/>
        <v>-68.446599588236225</v>
      </c>
      <c r="M197" s="21">
        <f t="shared" si="27"/>
        <v>-67.863676829766192</v>
      </c>
      <c r="N197" s="21">
        <f t="shared" si="27"/>
        <v>-67.295857690829891</v>
      </c>
      <c r="O197" s="21">
        <f t="shared" si="27"/>
        <v>-66.742811118410913</v>
      </c>
      <c r="P197" s="21">
        <f t="shared" si="27"/>
        <v>-66.204216508363118</v>
      </c>
      <c r="Q197" s="21">
        <f t="shared" si="27"/>
        <v>-65.679763488239132</v>
      </c>
      <c r="R197" s="21">
        <f t="shared" si="27"/>
        <v>-65.169151509259052</v>
      </c>
      <c r="S197" s="21">
        <f t="shared" si="27"/>
        <v>-64.672089701970449</v>
      </c>
      <c r="T197" s="21">
        <f t="shared" si="27"/>
        <v>-64.188296465232369</v>
      </c>
      <c r="U197" s="21">
        <f t="shared" si="27"/>
        <v>-63.717499327692707</v>
      </c>
      <c r="V197" s="21">
        <f t="shared" si="27"/>
        <v>-63.259434588422693</v>
      </c>
      <c r="W197" s="21">
        <f t="shared" si="27"/>
        <v>-62.813847139839766</v>
      </c>
      <c r="X197" s="21">
        <f t="shared" si="27"/>
        <v>-62.380490191700055</v>
      </c>
      <c r="Y197" s="21">
        <f t="shared" si="27"/>
        <v>-61.959125054735402</v>
      </c>
      <c r="Z197" s="21">
        <f t="shared" si="27"/>
        <v>-61.54952091853675</v>
      </c>
      <c r="AA197" s="21">
        <f t="shared" si="27"/>
        <v>-61.15145457782544</v>
      </c>
      <c r="AB197" s="21">
        <f t="shared" si="27"/>
        <v>-60.764710389219204</v>
      </c>
      <c r="AC197" s="21">
        <f t="shared" si="27"/>
        <v>-60.389079788608029</v>
      </c>
      <c r="AD197" s="21">
        <f t="shared" si="27"/>
        <v>-60.024361432843783</v>
      </c>
      <c r="AE197" s="21">
        <f t="shared" si="27"/>
        <v>-59.670360659582769</v>
      </c>
      <c r="AF197" s="21">
        <f t="shared" si="27"/>
        <v>-59.326889598652158</v>
      </c>
      <c r="AG197" s="21">
        <f t="shared" si="27"/>
        <v>-58.993766850472284</v>
      </c>
      <c r="AH197" s="21">
        <f t="shared" si="27"/>
        <v>-58.670817269813256</v>
      </c>
      <c r="AI197" s="21">
        <f t="shared" si="27"/>
        <v>-58.357871923242776</v>
      </c>
      <c r="AJ197" s="21">
        <f t="shared" si="27"/>
        <v>-58.336587085506736</v>
      </c>
      <c r="AK197" s="21">
        <f t="shared" si="27"/>
        <v>-58.32349883375165</v>
      </c>
      <c r="AL197" s="21">
        <f t="shared" si="27"/>
        <v>-58.318580971320927</v>
      </c>
      <c r="AM197" s="21">
        <f t="shared" si="27"/>
        <v>-58.321811419431377</v>
      </c>
      <c r="AN197" s="21">
        <f t="shared" si="27"/>
        <v>-58.333171820346806</v>
      </c>
      <c r="AO197" s="21">
        <f t="shared" si="27"/>
        <v>-58.352647783615957</v>
      </c>
      <c r="AP197" s="21">
        <f t="shared" si="27"/>
        <v>-58.380228780610736</v>
      </c>
      <c r="AQ197" s="21">
        <f t="shared" si="27"/>
        <v>-58.415908018849912</v>
      </c>
      <c r="AR197" s="21">
        <f t="shared" si="27"/>
        <v>-58.459682589166107</v>
      </c>
      <c r="AS197" s="21">
        <f t="shared" si="27"/>
        <v>-58.511553288413531</v>
      </c>
      <c r="AT197" s="21">
        <f t="shared" si="27"/>
        <v>-58.57152467011457</v>
      </c>
      <c r="AU197" s="21">
        <f t="shared" si="27"/>
        <v>-58.639605027716144</v>
      </c>
      <c r="AV197" s="21">
        <f t="shared" si="27"/>
        <v>-58.71580634237079</v>
      </c>
      <c r="AW197" s="21">
        <f t="shared" si="27"/>
        <v>-58.80014437988671</v>
      </c>
      <c r="AX197" s="21">
        <f t="shared" si="27"/>
        <v>-58.892638480738007</v>
      </c>
      <c r="AY197" s="21">
        <f t="shared" si="27"/>
        <v>-58.993311726746192</v>
      </c>
      <c r="AZ197" s="21">
        <f t="shared" si="27"/>
        <v>-59.102190892718831</v>
      </c>
      <c r="BA197" s="21">
        <f t="shared" si="27"/>
        <v>-59.219306347995698</v>
      </c>
      <c r="BB197" s="21">
        <f t="shared" si="27"/>
        <v>-59.336747239295427</v>
      </c>
    </row>
    <row r="198" spans="1:54" outlineLevel="2">
      <c r="A198" s="417"/>
      <c r="B198" s="150" t="s">
        <v>461</v>
      </c>
      <c r="C198" s="19"/>
      <c r="D198" s="135" t="s">
        <v>374</v>
      </c>
      <c r="E198" s="21">
        <f>SUMIF($B$143:$B$154,"Other",E$143:E$154)*E186</f>
        <v>0</v>
      </c>
      <c r="F198" s="21">
        <f t="shared" ref="F198:BB198" si="28">SUMIF($B$143:$B$154,"Other",F$143:F$154)*F186</f>
        <v>0</v>
      </c>
      <c r="G198" s="21">
        <f t="shared" si="28"/>
        <v>0</v>
      </c>
      <c r="H198" s="21">
        <f t="shared" si="28"/>
        <v>0</v>
      </c>
      <c r="I198" s="21">
        <f t="shared" si="28"/>
        <v>0</v>
      </c>
      <c r="J198" s="21">
        <f t="shared" si="28"/>
        <v>0</v>
      </c>
      <c r="K198" s="21">
        <f t="shared" si="28"/>
        <v>0</v>
      </c>
      <c r="L198" s="21">
        <f t="shared" si="28"/>
        <v>0</v>
      </c>
      <c r="M198" s="21">
        <f t="shared" si="28"/>
        <v>0</v>
      </c>
      <c r="N198" s="21">
        <f t="shared" si="28"/>
        <v>0</v>
      </c>
      <c r="O198" s="21">
        <f t="shared" si="28"/>
        <v>0</v>
      </c>
      <c r="P198" s="21">
        <f t="shared" si="28"/>
        <v>0</v>
      </c>
      <c r="Q198" s="21">
        <f t="shared" si="28"/>
        <v>0</v>
      </c>
      <c r="R198" s="21">
        <f t="shared" si="28"/>
        <v>0</v>
      </c>
      <c r="S198" s="21">
        <f t="shared" si="28"/>
        <v>0</v>
      </c>
      <c r="T198" s="21">
        <f t="shared" si="28"/>
        <v>0</v>
      </c>
      <c r="U198" s="21">
        <f t="shared" si="28"/>
        <v>0</v>
      </c>
      <c r="V198" s="21">
        <f t="shared" si="28"/>
        <v>0</v>
      </c>
      <c r="W198" s="21">
        <f t="shared" si="28"/>
        <v>0</v>
      </c>
      <c r="X198" s="21">
        <f t="shared" si="28"/>
        <v>0</v>
      </c>
      <c r="Y198" s="21">
        <f t="shared" si="28"/>
        <v>0</v>
      </c>
      <c r="Z198" s="21">
        <f t="shared" si="28"/>
        <v>0</v>
      </c>
      <c r="AA198" s="21">
        <f t="shared" si="28"/>
        <v>0</v>
      </c>
      <c r="AB198" s="21">
        <f t="shared" si="28"/>
        <v>0</v>
      </c>
      <c r="AC198" s="21">
        <f t="shared" si="28"/>
        <v>0</v>
      </c>
      <c r="AD198" s="21">
        <f t="shared" si="28"/>
        <v>0</v>
      </c>
      <c r="AE198" s="21">
        <f t="shared" si="28"/>
        <v>0</v>
      </c>
      <c r="AF198" s="21">
        <f t="shared" si="28"/>
        <v>0</v>
      </c>
      <c r="AG198" s="21">
        <f t="shared" si="28"/>
        <v>0</v>
      </c>
      <c r="AH198" s="21">
        <f t="shared" si="28"/>
        <v>0</v>
      </c>
      <c r="AI198" s="21">
        <f t="shared" si="28"/>
        <v>0</v>
      </c>
      <c r="AJ198" s="21">
        <f t="shared" si="28"/>
        <v>0</v>
      </c>
      <c r="AK198" s="21">
        <f t="shared" si="28"/>
        <v>0</v>
      </c>
      <c r="AL198" s="21">
        <f t="shared" si="28"/>
        <v>0</v>
      </c>
      <c r="AM198" s="21">
        <f t="shared" si="28"/>
        <v>0</v>
      </c>
      <c r="AN198" s="21">
        <f t="shared" si="28"/>
        <v>0</v>
      </c>
      <c r="AO198" s="21">
        <f t="shared" si="28"/>
        <v>0</v>
      </c>
      <c r="AP198" s="21">
        <f t="shared" si="28"/>
        <v>0</v>
      </c>
      <c r="AQ198" s="21">
        <f t="shared" si="28"/>
        <v>0</v>
      </c>
      <c r="AR198" s="21">
        <f t="shared" si="28"/>
        <v>0</v>
      </c>
      <c r="AS198" s="21">
        <f t="shared" si="28"/>
        <v>0</v>
      </c>
      <c r="AT198" s="21">
        <f t="shared" si="28"/>
        <v>0</v>
      </c>
      <c r="AU198" s="21">
        <f t="shared" si="28"/>
        <v>0</v>
      </c>
      <c r="AV198" s="21">
        <f t="shared" si="28"/>
        <v>0</v>
      </c>
      <c r="AW198" s="21">
        <f t="shared" si="28"/>
        <v>0</v>
      </c>
      <c r="AX198" s="21">
        <f t="shared" si="28"/>
        <v>0</v>
      </c>
      <c r="AY198" s="21">
        <f t="shared" si="28"/>
        <v>0</v>
      </c>
      <c r="AZ198" s="21">
        <f t="shared" si="28"/>
        <v>0</v>
      </c>
      <c r="BA198" s="21">
        <f t="shared" si="28"/>
        <v>0</v>
      </c>
      <c r="BB198" s="21">
        <f t="shared" si="28"/>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15" t="s">
        <v>482</v>
      </c>
      <c r="B200" s="150" t="s">
        <v>483</v>
      </c>
      <c r="C200" s="19"/>
      <c r="D200" s="135" t="s">
        <v>374</v>
      </c>
      <c r="E200" s="21">
        <f>SUM(E190:E193,E196:E198)</f>
        <v>-174.45798032163503</v>
      </c>
      <c r="F200" s="21">
        <f t="shared" ref="F200:BB200" si="29">SUM(F190:F193,F196:F198)</f>
        <v>-173.42732930494711</v>
      </c>
      <c r="G200" s="21">
        <f t="shared" si="29"/>
        <v>-172.17159487954314</v>
      </c>
      <c r="H200" s="21">
        <f t="shared" si="29"/>
        <v>-170.99866734023846</v>
      </c>
      <c r="I200" s="21">
        <f t="shared" si="29"/>
        <v>-170.19063627471181</v>
      </c>
      <c r="J200" s="21">
        <f t="shared" si="29"/>
        <v>-169.38952036343804</v>
      </c>
      <c r="K200" s="21">
        <f t="shared" si="29"/>
        <v>-167.88836307682055</v>
      </c>
      <c r="L200" s="21">
        <f t="shared" si="29"/>
        <v>-166.66606283612475</v>
      </c>
      <c r="M200" s="21">
        <f t="shared" si="29"/>
        <v>-165.46793093064315</v>
      </c>
      <c r="N200" s="21">
        <f t="shared" si="29"/>
        <v>-164.05984419226377</v>
      </c>
      <c r="O200" s="21">
        <f t="shared" si="29"/>
        <v>-162.91473499205222</v>
      </c>
      <c r="P200" s="21">
        <f t="shared" si="29"/>
        <v>-161.79356231928199</v>
      </c>
      <c r="Q200" s="21">
        <f t="shared" si="29"/>
        <v>-160.69631968912898</v>
      </c>
      <c r="R200" s="21">
        <f t="shared" si="29"/>
        <v>-159.83845131972265</v>
      </c>
      <c r="S200" s="21">
        <f t="shared" si="29"/>
        <v>-158.78472320406394</v>
      </c>
      <c r="T200" s="21">
        <f t="shared" si="29"/>
        <v>-157.75509112308663</v>
      </c>
      <c r="U200" s="21">
        <f t="shared" si="29"/>
        <v>-156.74959777870072</v>
      </c>
      <c r="V200" s="21">
        <f t="shared" si="29"/>
        <v>-155.96684501836464</v>
      </c>
      <c r="W200" s="21">
        <f t="shared" si="29"/>
        <v>-155.0058359435377</v>
      </c>
      <c r="X200" s="21">
        <f t="shared" si="29"/>
        <v>-154.25996707534634</v>
      </c>
      <c r="Y200" s="21">
        <f t="shared" si="29"/>
        <v>-153.34413663706098</v>
      </c>
      <c r="Z200" s="21">
        <f t="shared" si="29"/>
        <v>-152.6362601072089</v>
      </c>
      <c r="AA200" s="21">
        <f t="shared" si="29"/>
        <v>-151.94601162326205</v>
      </c>
      <c r="AB200" s="21">
        <f t="shared" si="29"/>
        <v>-151.27377360206728</v>
      </c>
      <c r="AC200" s="21">
        <f t="shared" si="29"/>
        <v>-150.58045328801836</v>
      </c>
      <c r="AD200" s="21">
        <f t="shared" si="29"/>
        <v>-149.9478274270684</v>
      </c>
      <c r="AE200" s="21">
        <f t="shared" si="29"/>
        <v>-149.34849972092826</v>
      </c>
      <c r="AF200" s="21">
        <f t="shared" si="29"/>
        <v>-148.76080098213941</v>
      </c>
      <c r="AG200" s="21">
        <f t="shared" si="29"/>
        <v>-148.18751763219751</v>
      </c>
      <c r="AH200" s="21">
        <f t="shared" si="29"/>
        <v>-147.63178935975364</v>
      </c>
      <c r="AI200" s="21">
        <f t="shared" si="29"/>
        <v>-147.09758629464707</v>
      </c>
      <c r="AJ200" s="21">
        <f t="shared" si="29"/>
        <v>-147.25579426873978</v>
      </c>
      <c r="AK200" s="21">
        <f t="shared" si="29"/>
        <v>-147.42972778377901</v>
      </c>
      <c r="AL200" s="21">
        <f t="shared" si="29"/>
        <v>-147.62110275208016</v>
      </c>
      <c r="AM200" s="21">
        <f t="shared" si="29"/>
        <v>-147.83102404161673</v>
      </c>
      <c r="AN200" s="21">
        <f t="shared" si="29"/>
        <v>-148.06015209939341</v>
      </c>
      <c r="AO200" s="21">
        <f t="shared" si="29"/>
        <v>-148.30896685893279</v>
      </c>
      <c r="AP200" s="21">
        <f t="shared" si="29"/>
        <v>-148.57829520979232</v>
      </c>
      <c r="AQ200" s="21">
        <f t="shared" si="29"/>
        <v>-148.86904723331676</v>
      </c>
      <c r="AR200" s="21">
        <f t="shared" si="29"/>
        <v>-149.18200246513172</v>
      </c>
      <c r="AS200" s="21">
        <f t="shared" si="29"/>
        <v>-149.51793052892808</v>
      </c>
      <c r="AT200" s="21">
        <f t="shared" si="29"/>
        <v>-149.87764498346553</v>
      </c>
      <c r="AU200" s="21">
        <f t="shared" si="29"/>
        <v>-150.26199848522427</v>
      </c>
      <c r="AV200" s="21">
        <f t="shared" si="29"/>
        <v>-150.67184248993507</v>
      </c>
      <c r="AW200" s="21">
        <f t="shared" si="29"/>
        <v>-151.10803132352376</v>
      </c>
      <c r="AX200" s="21">
        <f t="shared" si="29"/>
        <v>-151.57144041831714</v>
      </c>
      <c r="AY200" s="21">
        <f t="shared" si="29"/>
        <v>-152.06296628789781</v>
      </c>
      <c r="AZ200" s="21">
        <f t="shared" si="29"/>
        <v>-152.58352216463152</v>
      </c>
      <c r="BA200" s="21">
        <f t="shared" si="29"/>
        <v>-153.13403745468094</v>
      </c>
      <c r="BB200" s="21">
        <f t="shared" si="29"/>
        <v>-153.69259298264348</v>
      </c>
    </row>
    <row r="201" spans="1:54" outlineLevel="2">
      <c r="A201" s="416"/>
      <c r="B201" s="150" t="s">
        <v>484</v>
      </c>
      <c r="C201" s="19"/>
      <c r="D201" s="135" t="s">
        <v>374</v>
      </c>
      <c r="E201" s="21">
        <f>SUM(E190:E192,E194,E196:E198)</f>
        <v>-134.58433303917926</v>
      </c>
      <c r="F201" s="21">
        <f t="shared" ref="F201:BB201" si="30">SUM(F190:F192,F194,F196:F198)</f>
        <v>-133.63256158368802</v>
      </c>
      <c r="G201" s="21">
        <f t="shared" si="30"/>
        <v>-132.74973457087503</v>
      </c>
      <c r="H201" s="21">
        <f t="shared" si="30"/>
        <v>-131.95874125202801</v>
      </c>
      <c r="I201" s="21">
        <f t="shared" si="30"/>
        <v>-131.28069782877336</v>
      </c>
      <c r="J201" s="21">
        <f t="shared" si="30"/>
        <v>-130.62845605878829</v>
      </c>
      <c r="K201" s="21">
        <f t="shared" si="30"/>
        <v>-129.51727248538253</v>
      </c>
      <c r="L201" s="21">
        <f t="shared" si="30"/>
        <v>-128.44742159790661</v>
      </c>
      <c r="M201" s="21">
        <f t="shared" si="30"/>
        <v>-127.41787386798777</v>
      </c>
      <c r="N201" s="21">
        <f t="shared" si="30"/>
        <v>-126.42765369427934</v>
      </c>
      <c r="O201" s="21">
        <f t="shared" si="30"/>
        <v>-125.47583719297626</v>
      </c>
      <c r="P201" s="21">
        <f t="shared" si="30"/>
        <v>-124.56155070915882</v>
      </c>
      <c r="Q201" s="21">
        <f t="shared" si="30"/>
        <v>-123.68396901806329</v>
      </c>
      <c r="R201" s="21">
        <f t="shared" si="30"/>
        <v>-122.84231349939162</v>
      </c>
      <c r="S201" s="21">
        <f t="shared" si="30"/>
        <v>-122.02759355741699</v>
      </c>
      <c r="T201" s="21">
        <f t="shared" si="30"/>
        <v>-121.24746671099203</v>
      </c>
      <c r="U201" s="21">
        <f t="shared" si="30"/>
        <v>-120.50128299666608</v>
      </c>
      <c r="V201" s="21">
        <f t="shared" si="30"/>
        <v>-119.78843346004055</v>
      </c>
      <c r="W201" s="21">
        <f t="shared" si="30"/>
        <v>-119.10834889081576</v>
      </c>
      <c r="X201" s="21">
        <f t="shared" si="30"/>
        <v>-118.4604988085747</v>
      </c>
      <c r="Y201" s="21">
        <f t="shared" si="30"/>
        <v>-117.84439021361163</v>
      </c>
      <c r="Z201" s="21">
        <f t="shared" si="30"/>
        <v>-117.25956660436185</v>
      </c>
      <c r="AA201" s="21">
        <f t="shared" si="30"/>
        <v>-116.70560689370129</v>
      </c>
      <c r="AB201" s="21">
        <f t="shared" si="30"/>
        <v>-116.18212483109258</v>
      </c>
      <c r="AC201" s="21">
        <f t="shared" si="30"/>
        <v>-115.66635994861109</v>
      </c>
      <c r="AD201" s="21">
        <f t="shared" si="30"/>
        <v>-115.20919509587532</v>
      </c>
      <c r="AE201" s="21">
        <f t="shared" si="30"/>
        <v>-114.77346250000107</v>
      </c>
      <c r="AF201" s="21">
        <f t="shared" si="30"/>
        <v>-114.35772875110791</v>
      </c>
      <c r="AG201" s="21">
        <f t="shared" si="30"/>
        <v>-113.96135282178594</v>
      </c>
      <c r="AH201" s="21">
        <f t="shared" si="30"/>
        <v>-113.58467828468993</v>
      </c>
      <c r="AI201" s="21">
        <f t="shared" si="30"/>
        <v>-113.22938430211389</v>
      </c>
      <c r="AJ201" s="21">
        <f t="shared" si="30"/>
        <v>-113.40408457499765</v>
      </c>
      <c r="AK201" s="21">
        <f t="shared" si="30"/>
        <v>-113.5975188946623</v>
      </c>
      <c r="AL201" s="21">
        <f t="shared" si="30"/>
        <v>-113.8102541511703</v>
      </c>
      <c r="AM201" s="21">
        <f t="shared" si="30"/>
        <v>-114.04291818699193</v>
      </c>
      <c r="AN201" s="21">
        <f t="shared" si="30"/>
        <v>-114.29606398366161</v>
      </c>
      <c r="AO201" s="21">
        <f t="shared" si="30"/>
        <v>-114.57014736093313</v>
      </c>
      <c r="AP201" s="21">
        <f t="shared" si="30"/>
        <v>-114.86573364226479</v>
      </c>
      <c r="AQ201" s="21">
        <f t="shared" si="30"/>
        <v>-115.18341294911579</v>
      </c>
      <c r="AR201" s="21">
        <f t="shared" si="30"/>
        <v>-115.52377364608766</v>
      </c>
      <c r="AS201" s="21">
        <f t="shared" si="30"/>
        <v>-115.88740781823745</v>
      </c>
      <c r="AT201" s="21">
        <f t="shared" si="30"/>
        <v>-116.27492700781288</v>
      </c>
      <c r="AU201" s="21">
        <f t="shared" si="30"/>
        <v>-116.68696852210492</v>
      </c>
      <c r="AV201" s="21">
        <f t="shared" si="30"/>
        <v>-117.12418421459606</v>
      </c>
      <c r="AW201" s="21">
        <f t="shared" si="30"/>
        <v>-117.58724188404202</v>
      </c>
      <c r="AX201" s="21">
        <f t="shared" si="30"/>
        <v>-118.0768286828519</v>
      </c>
      <c r="AY201" s="21">
        <f t="shared" si="30"/>
        <v>-118.59365283614594</v>
      </c>
      <c r="AZ201" s="21">
        <f t="shared" si="30"/>
        <v>-119.13844345996105</v>
      </c>
      <c r="BA201" s="21">
        <f t="shared" si="30"/>
        <v>-119.71195058303053</v>
      </c>
      <c r="BB201" s="21">
        <f t="shared" si="30"/>
        <v>-120.297468609313</v>
      </c>
    </row>
    <row r="202" spans="1:54" outlineLevel="2">
      <c r="A202" s="417"/>
      <c r="B202" s="150" t="s">
        <v>485</v>
      </c>
      <c r="C202" s="19"/>
      <c r="D202" s="135" t="s">
        <v>374</v>
      </c>
      <c r="E202" s="21">
        <f>SUM(E190:E192,E195:E198)</f>
        <v>-214.58444951338274</v>
      </c>
      <c r="F202" s="21">
        <f t="shared" ref="F202:BB202" si="31">SUM(F190:F192,F195:F198)</f>
        <v>-213.07234298303368</v>
      </c>
      <c r="G202" s="21">
        <f t="shared" si="31"/>
        <v>-211.6380059910685</v>
      </c>
      <c r="H202" s="21">
        <f t="shared" si="31"/>
        <v>-210.30430402298936</v>
      </c>
      <c r="I202" s="21">
        <f t="shared" si="31"/>
        <v>-209.09233135156416</v>
      </c>
      <c r="J202" s="21">
        <f t="shared" si="31"/>
        <v>-207.91491972625965</v>
      </c>
      <c r="K202" s="21">
        <f t="shared" si="31"/>
        <v>-206.33903539021037</v>
      </c>
      <c r="L202" s="21">
        <f t="shared" si="31"/>
        <v>-204.81264836686324</v>
      </c>
      <c r="M202" s="21">
        <f t="shared" si="31"/>
        <v>-203.33473160539529</v>
      </c>
      <c r="N202" s="21">
        <f t="shared" si="31"/>
        <v>-201.9043140999384</v>
      </c>
      <c r="O202" s="21">
        <f t="shared" si="31"/>
        <v>-200.52047839924253</v>
      </c>
      <c r="P202" s="21">
        <f t="shared" si="31"/>
        <v>-199.18235946443178</v>
      </c>
      <c r="Q202" s="21">
        <f t="shared" si="31"/>
        <v>-197.88914282831513</v>
      </c>
      <c r="R202" s="21">
        <f t="shared" si="31"/>
        <v>-196.64006273881</v>
      </c>
      <c r="S202" s="21">
        <f t="shared" si="31"/>
        <v>-195.40962902639893</v>
      </c>
      <c r="T202" s="21">
        <f t="shared" si="31"/>
        <v>-194.22221085976679</v>
      </c>
      <c r="U202" s="21">
        <f t="shared" si="31"/>
        <v>-193.07717226275687</v>
      </c>
      <c r="V202" s="21">
        <f t="shared" si="31"/>
        <v>-191.97392054974753</v>
      </c>
      <c r="W202" s="21">
        <f t="shared" si="31"/>
        <v>-190.91190520718328</v>
      </c>
      <c r="X202" s="21">
        <f t="shared" si="31"/>
        <v>-189.8906168902999</v>
      </c>
      <c r="Y202" s="21">
        <f t="shared" si="31"/>
        <v>-188.9095861097818</v>
      </c>
      <c r="Z202" s="21">
        <f t="shared" si="31"/>
        <v>-187.96838244313716</v>
      </c>
      <c r="AA202" s="21">
        <f t="shared" si="31"/>
        <v>-187.06661344777905</v>
      </c>
      <c r="AB202" s="21">
        <f t="shared" si="31"/>
        <v>-186.20392413790677</v>
      </c>
      <c r="AC202" s="21">
        <f t="shared" si="31"/>
        <v>-185.31277264587627</v>
      </c>
      <c r="AD202" s="21">
        <f t="shared" si="31"/>
        <v>-184.48368864300812</v>
      </c>
      <c r="AE202" s="21">
        <f t="shared" si="31"/>
        <v>-183.67520379717394</v>
      </c>
      <c r="AF202" s="21">
        <f t="shared" si="31"/>
        <v>-182.8831155429225</v>
      </c>
      <c r="AG202" s="21">
        <f t="shared" si="31"/>
        <v>-182.10556582232343</v>
      </c>
      <c r="AH202" s="21">
        <f t="shared" si="31"/>
        <v>-181.34361776688434</v>
      </c>
      <c r="AI202" s="21">
        <f t="shared" si="31"/>
        <v>-180.60230810705349</v>
      </c>
      <c r="AJ202" s="21">
        <f t="shared" si="31"/>
        <v>-180.71457907446967</v>
      </c>
      <c r="AK202" s="21">
        <f t="shared" si="31"/>
        <v>-180.84193675521945</v>
      </c>
      <c r="AL202" s="21">
        <f t="shared" si="31"/>
        <v>-180.98552880001739</v>
      </c>
      <c r="AM202" s="21">
        <f t="shared" si="31"/>
        <v>-181.14665157630421</v>
      </c>
      <c r="AN202" s="21">
        <f t="shared" si="31"/>
        <v>-181.32634265282371</v>
      </c>
      <c r="AO202" s="21">
        <f t="shared" si="31"/>
        <v>-181.52531263448543</v>
      </c>
      <c r="AP202" s="21">
        <f t="shared" si="31"/>
        <v>-181.74456429020915</v>
      </c>
      <c r="AQ202" s="21">
        <f t="shared" si="31"/>
        <v>-181.98513783072084</v>
      </c>
      <c r="AR202" s="21">
        <f t="shared" si="31"/>
        <v>-182.24802999586041</v>
      </c>
      <c r="AS202" s="21">
        <f t="shared" si="31"/>
        <v>-182.53420961480424</v>
      </c>
      <c r="AT202" s="21">
        <f t="shared" si="31"/>
        <v>-182.84466388923278</v>
      </c>
      <c r="AU202" s="21">
        <f t="shared" si="31"/>
        <v>-183.18041606183692</v>
      </c>
      <c r="AV202" s="21">
        <f t="shared" si="31"/>
        <v>-183.54249072602863</v>
      </c>
      <c r="AW202" s="21">
        <f t="shared" si="31"/>
        <v>-183.93191676155593</v>
      </c>
      <c r="AX202" s="21">
        <f t="shared" si="31"/>
        <v>-184.34973650732982</v>
      </c>
      <c r="AY202" s="21">
        <f t="shared" si="31"/>
        <v>-184.79700952320357</v>
      </c>
      <c r="AZ202" s="21">
        <f t="shared" si="31"/>
        <v>-185.27481060998477</v>
      </c>
      <c r="BA202" s="21">
        <f t="shared" si="31"/>
        <v>-185.78422877329518</v>
      </c>
      <c r="BB202" s="21">
        <f t="shared" si="31"/>
        <v>-186.29823882000889</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15" t="s">
        <v>486</v>
      </c>
      <c r="B204" s="150" t="s">
        <v>487</v>
      </c>
      <c r="C204" s="19"/>
      <c r="D204" s="135" t="s">
        <v>374</v>
      </c>
      <c r="E204" s="21">
        <f>E200</f>
        <v>-174.45798032163503</v>
      </c>
      <c r="F204" s="21">
        <f>F200+E204</f>
        <v>-347.88530962658217</v>
      </c>
      <c r="G204" s="21">
        <f t="shared" ref="G204:BB206" si="32">G200+F204</f>
        <v>-520.05690450612531</v>
      </c>
      <c r="H204" s="21">
        <f t="shared" si="32"/>
        <v>-691.05557184636382</v>
      </c>
      <c r="I204" s="21">
        <f t="shared" si="32"/>
        <v>-861.2462081210756</v>
      </c>
      <c r="J204" s="21">
        <f t="shared" si="32"/>
        <v>-1030.6357284845137</v>
      </c>
      <c r="K204" s="21">
        <f t="shared" si="32"/>
        <v>-1198.5240915613342</v>
      </c>
      <c r="L204" s="21">
        <f t="shared" si="32"/>
        <v>-1365.1901543974591</v>
      </c>
      <c r="M204" s="21">
        <f t="shared" si="32"/>
        <v>-1530.6580853281023</v>
      </c>
      <c r="N204" s="21">
        <f t="shared" si="32"/>
        <v>-1694.7179295203659</v>
      </c>
      <c r="O204" s="21">
        <f t="shared" si="32"/>
        <v>-1857.6326645124182</v>
      </c>
      <c r="P204" s="21">
        <f t="shared" si="32"/>
        <v>-2019.4262268317002</v>
      </c>
      <c r="Q204" s="21">
        <f t="shared" si="32"/>
        <v>-2180.122546520829</v>
      </c>
      <c r="R204" s="21">
        <f t="shared" si="32"/>
        <v>-2339.9609978405515</v>
      </c>
      <c r="S204" s="21">
        <f t="shared" si="32"/>
        <v>-2498.7457210446155</v>
      </c>
      <c r="T204" s="21">
        <f t="shared" si="32"/>
        <v>-2656.500812167702</v>
      </c>
      <c r="U204" s="21">
        <f t="shared" si="32"/>
        <v>-2813.2504099464027</v>
      </c>
      <c r="V204" s="21">
        <f t="shared" si="32"/>
        <v>-2969.2172549647671</v>
      </c>
      <c r="W204" s="21">
        <f t="shared" si="32"/>
        <v>-3124.2230909083046</v>
      </c>
      <c r="X204" s="21">
        <f t="shared" si="32"/>
        <v>-3278.4830579836507</v>
      </c>
      <c r="Y204" s="21">
        <f t="shared" si="32"/>
        <v>-3431.8271946207119</v>
      </c>
      <c r="Z204" s="21">
        <f t="shared" si="32"/>
        <v>-3584.4634547279206</v>
      </c>
      <c r="AA204" s="21">
        <f t="shared" si="32"/>
        <v>-3736.4094663511828</v>
      </c>
      <c r="AB204" s="21">
        <f t="shared" si="32"/>
        <v>-3887.68323995325</v>
      </c>
      <c r="AC204" s="21">
        <f t="shared" si="32"/>
        <v>-4038.2636932412684</v>
      </c>
      <c r="AD204" s="21">
        <f t="shared" si="32"/>
        <v>-4188.2115206683366</v>
      </c>
      <c r="AE204" s="21">
        <f t="shared" si="32"/>
        <v>-4337.5600203892645</v>
      </c>
      <c r="AF204" s="21">
        <f t="shared" si="32"/>
        <v>-4486.3208213714042</v>
      </c>
      <c r="AG204" s="21">
        <f t="shared" si="32"/>
        <v>-4634.5083390036016</v>
      </c>
      <c r="AH204" s="21">
        <f t="shared" si="32"/>
        <v>-4782.140128363355</v>
      </c>
      <c r="AI204" s="21">
        <f t="shared" si="32"/>
        <v>-4929.237714658002</v>
      </c>
      <c r="AJ204" s="21">
        <f t="shared" si="32"/>
        <v>-5076.4935089267419</v>
      </c>
      <c r="AK204" s="21">
        <f t="shared" si="32"/>
        <v>-5223.9232367105205</v>
      </c>
      <c r="AL204" s="21">
        <f t="shared" si="32"/>
        <v>-5371.5443394626009</v>
      </c>
      <c r="AM204" s="21">
        <f t="shared" si="32"/>
        <v>-5519.3753635042176</v>
      </c>
      <c r="AN204" s="21">
        <f t="shared" si="32"/>
        <v>-5667.4355156036108</v>
      </c>
      <c r="AO204" s="21">
        <f t="shared" si="32"/>
        <v>-5815.7444824625436</v>
      </c>
      <c r="AP204" s="21">
        <f t="shared" si="32"/>
        <v>-5964.3227776723361</v>
      </c>
      <c r="AQ204" s="21">
        <f t="shared" si="32"/>
        <v>-6113.1918249056525</v>
      </c>
      <c r="AR204" s="21">
        <f t="shared" si="32"/>
        <v>-6262.3738273707841</v>
      </c>
      <c r="AS204" s="21">
        <f t="shared" si="32"/>
        <v>-6411.8917578997125</v>
      </c>
      <c r="AT204" s="21">
        <f t="shared" si="32"/>
        <v>-6561.7694028831784</v>
      </c>
      <c r="AU204" s="21">
        <f t="shared" si="32"/>
        <v>-6712.0314013684028</v>
      </c>
      <c r="AV204" s="21">
        <f t="shared" si="32"/>
        <v>-6862.7032438583383</v>
      </c>
      <c r="AW204" s="21">
        <f t="shared" si="32"/>
        <v>-7013.8112751818617</v>
      </c>
      <c r="AX204" s="21">
        <f t="shared" si="32"/>
        <v>-7165.3827156001789</v>
      </c>
      <c r="AY204" s="21">
        <f t="shared" si="32"/>
        <v>-7317.4456818880772</v>
      </c>
      <c r="AZ204" s="21">
        <f t="shared" si="32"/>
        <v>-7470.0292040527083</v>
      </c>
      <c r="BA204" s="21">
        <f t="shared" si="32"/>
        <v>-7623.1632415073891</v>
      </c>
      <c r="BB204" s="21">
        <f t="shared" si="32"/>
        <v>-7776.855834490033</v>
      </c>
    </row>
    <row r="205" spans="1:54" outlineLevel="2">
      <c r="A205" s="416"/>
      <c r="B205" s="150" t="s">
        <v>488</v>
      </c>
      <c r="C205" s="19"/>
      <c r="D205" s="135" t="s">
        <v>374</v>
      </c>
      <c r="E205" s="21">
        <f>E201</f>
        <v>-134.58433303917926</v>
      </c>
      <c r="F205" s="21">
        <f t="shared" ref="F205:U206" si="33">F201+E205</f>
        <v>-268.21689462286724</v>
      </c>
      <c r="G205" s="21">
        <f t="shared" si="33"/>
        <v>-400.96662919374228</v>
      </c>
      <c r="H205" s="21">
        <f t="shared" si="33"/>
        <v>-532.92537044577034</v>
      </c>
      <c r="I205" s="21">
        <f t="shared" si="33"/>
        <v>-664.20606827454367</v>
      </c>
      <c r="J205" s="21">
        <f t="shared" si="33"/>
        <v>-794.83452433333196</v>
      </c>
      <c r="K205" s="21">
        <f t="shared" si="33"/>
        <v>-924.35179681871455</v>
      </c>
      <c r="L205" s="21">
        <f t="shared" si="33"/>
        <v>-1052.7992184166212</v>
      </c>
      <c r="M205" s="21">
        <f t="shared" si="33"/>
        <v>-1180.217092284609</v>
      </c>
      <c r="N205" s="21">
        <f t="shared" si="33"/>
        <v>-1306.6447459788883</v>
      </c>
      <c r="O205" s="21">
        <f t="shared" si="33"/>
        <v>-1432.1205831718646</v>
      </c>
      <c r="P205" s="21">
        <f t="shared" si="33"/>
        <v>-1556.6821338810234</v>
      </c>
      <c r="Q205" s="21">
        <f t="shared" si="33"/>
        <v>-1680.3661028990869</v>
      </c>
      <c r="R205" s="21">
        <f t="shared" si="33"/>
        <v>-1803.2084163984784</v>
      </c>
      <c r="S205" s="21">
        <f t="shared" si="33"/>
        <v>-1925.2360099558955</v>
      </c>
      <c r="T205" s="21">
        <f t="shared" si="33"/>
        <v>-2046.4834766668876</v>
      </c>
      <c r="U205" s="21">
        <f t="shared" si="33"/>
        <v>-2166.9847596635536</v>
      </c>
      <c r="V205" s="21">
        <f t="shared" si="32"/>
        <v>-2286.773193123594</v>
      </c>
      <c r="W205" s="21">
        <f t="shared" si="32"/>
        <v>-2405.8815420144097</v>
      </c>
      <c r="X205" s="21">
        <f t="shared" si="32"/>
        <v>-2524.3420408229845</v>
      </c>
      <c r="Y205" s="21">
        <f t="shared" si="32"/>
        <v>-2642.1864310365963</v>
      </c>
      <c r="Z205" s="21">
        <f t="shared" si="32"/>
        <v>-2759.445997640958</v>
      </c>
      <c r="AA205" s="21">
        <f t="shared" si="32"/>
        <v>-2876.1516045346593</v>
      </c>
      <c r="AB205" s="21">
        <f t="shared" si="32"/>
        <v>-2992.3337293657519</v>
      </c>
      <c r="AC205" s="21">
        <f t="shared" si="32"/>
        <v>-3108.0000893143629</v>
      </c>
      <c r="AD205" s="21">
        <f t="shared" si="32"/>
        <v>-3223.2092844102381</v>
      </c>
      <c r="AE205" s="21">
        <f t="shared" si="32"/>
        <v>-3337.9827469102393</v>
      </c>
      <c r="AF205" s="21">
        <f t="shared" si="32"/>
        <v>-3452.3404756613472</v>
      </c>
      <c r="AG205" s="21">
        <f t="shared" si="32"/>
        <v>-3566.3018284831332</v>
      </c>
      <c r="AH205" s="21">
        <f t="shared" si="32"/>
        <v>-3679.886506767823</v>
      </c>
      <c r="AI205" s="21">
        <f t="shared" si="32"/>
        <v>-3793.1158910699369</v>
      </c>
      <c r="AJ205" s="21">
        <f t="shared" si="32"/>
        <v>-3906.5199756449347</v>
      </c>
      <c r="AK205" s="21">
        <f t="shared" si="32"/>
        <v>-4020.1174945395969</v>
      </c>
      <c r="AL205" s="21">
        <f t="shared" si="32"/>
        <v>-4133.9277486907677</v>
      </c>
      <c r="AM205" s="21">
        <f t="shared" si="32"/>
        <v>-4247.9706668777599</v>
      </c>
      <c r="AN205" s="21">
        <f t="shared" si="32"/>
        <v>-4362.2667308614218</v>
      </c>
      <c r="AO205" s="21">
        <f t="shared" si="32"/>
        <v>-4476.8368782223552</v>
      </c>
      <c r="AP205" s="21">
        <f t="shared" si="32"/>
        <v>-4591.7026118646199</v>
      </c>
      <c r="AQ205" s="21">
        <f t="shared" si="32"/>
        <v>-4706.8860248137353</v>
      </c>
      <c r="AR205" s="21">
        <f t="shared" si="32"/>
        <v>-4822.4097984598229</v>
      </c>
      <c r="AS205" s="21">
        <f t="shared" si="32"/>
        <v>-4938.29720627806</v>
      </c>
      <c r="AT205" s="21">
        <f t="shared" si="32"/>
        <v>-5054.572133285873</v>
      </c>
      <c r="AU205" s="21">
        <f t="shared" si="32"/>
        <v>-5171.2591018079775</v>
      </c>
      <c r="AV205" s="21">
        <f t="shared" si="32"/>
        <v>-5288.3832860225739</v>
      </c>
      <c r="AW205" s="21">
        <f t="shared" si="32"/>
        <v>-5405.9705279066156</v>
      </c>
      <c r="AX205" s="21">
        <f t="shared" si="32"/>
        <v>-5524.0473565894672</v>
      </c>
      <c r="AY205" s="21">
        <f t="shared" si="32"/>
        <v>-5642.6410094256134</v>
      </c>
      <c r="AZ205" s="21">
        <f t="shared" si="32"/>
        <v>-5761.7794528855748</v>
      </c>
      <c r="BA205" s="21">
        <f t="shared" si="32"/>
        <v>-5881.4914034686053</v>
      </c>
      <c r="BB205" s="21">
        <f t="shared" si="32"/>
        <v>-6001.7888720779183</v>
      </c>
    </row>
    <row r="206" spans="1:54" outlineLevel="2">
      <c r="A206" s="417"/>
      <c r="B206" s="150" t="s">
        <v>489</v>
      </c>
      <c r="C206" s="19"/>
      <c r="D206" s="135" t="s">
        <v>374</v>
      </c>
      <c r="E206" s="21">
        <f>E202</f>
        <v>-214.58444951338274</v>
      </c>
      <c r="F206" s="21">
        <f t="shared" si="33"/>
        <v>-427.65679249641641</v>
      </c>
      <c r="G206" s="21">
        <f t="shared" si="32"/>
        <v>-639.29479848748497</v>
      </c>
      <c r="H206" s="21">
        <f t="shared" si="32"/>
        <v>-849.59910251047427</v>
      </c>
      <c r="I206" s="21">
        <f t="shared" si="32"/>
        <v>-1058.6914338620384</v>
      </c>
      <c r="J206" s="21">
        <f t="shared" si="32"/>
        <v>-1266.6063535882981</v>
      </c>
      <c r="K206" s="21">
        <f t="shared" si="32"/>
        <v>-1472.9453889785086</v>
      </c>
      <c r="L206" s="21">
        <f t="shared" si="32"/>
        <v>-1677.7580373453718</v>
      </c>
      <c r="M206" s="21">
        <f t="shared" si="32"/>
        <v>-1881.0927689507671</v>
      </c>
      <c r="N206" s="21">
        <f t="shared" si="32"/>
        <v>-2082.9970830507054</v>
      </c>
      <c r="O206" s="21">
        <f t="shared" si="32"/>
        <v>-2283.5175614499481</v>
      </c>
      <c r="P206" s="21">
        <f t="shared" si="32"/>
        <v>-2482.6999209143796</v>
      </c>
      <c r="Q206" s="21">
        <f t="shared" si="32"/>
        <v>-2680.5890637426946</v>
      </c>
      <c r="R206" s="21">
        <f t="shared" si="32"/>
        <v>-2877.2291264815049</v>
      </c>
      <c r="S206" s="21">
        <f t="shared" si="32"/>
        <v>-3072.6387555079036</v>
      </c>
      <c r="T206" s="21">
        <f t="shared" si="32"/>
        <v>-3266.8609663676702</v>
      </c>
      <c r="U206" s="21">
        <f t="shared" si="32"/>
        <v>-3459.9381386304271</v>
      </c>
      <c r="V206" s="21">
        <f t="shared" si="32"/>
        <v>-3651.9120591801748</v>
      </c>
      <c r="W206" s="21">
        <f t="shared" si="32"/>
        <v>-3842.823964387358</v>
      </c>
      <c r="X206" s="21">
        <f t="shared" si="32"/>
        <v>-4032.714581277658</v>
      </c>
      <c r="Y206" s="21">
        <f t="shared" si="32"/>
        <v>-4221.6241673874401</v>
      </c>
      <c r="Z206" s="21">
        <f t="shared" si="32"/>
        <v>-4409.5925498305769</v>
      </c>
      <c r="AA206" s="21">
        <f t="shared" si="32"/>
        <v>-4596.6591632783557</v>
      </c>
      <c r="AB206" s="21">
        <f t="shared" si="32"/>
        <v>-4782.8630874162627</v>
      </c>
      <c r="AC206" s="21">
        <f t="shared" si="32"/>
        <v>-4968.1758600621388</v>
      </c>
      <c r="AD206" s="21">
        <f t="shared" si="32"/>
        <v>-5152.6595487051472</v>
      </c>
      <c r="AE206" s="21">
        <f t="shared" si="32"/>
        <v>-5336.334752502321</v>
      </c>
      <c r="AF206" s="21">
        <f t="shared" si="32"/>
        <v>-5519.2178680452434</v>
      </c>
      <c r="AG206" s="21">
        <f t="shared" si="32"/>
        <v>-5701.3234338675666</v>
      </c>
      <c r="AH206" s="21">
        <f t="shared" si="32"/>
        <v>-5882.6670516344511</v>
      </c>
      <c r="AI206" s="21">
        <f t="shared" si="32"/>
        <v>-6063.2693597415046</v>
      </c>
      <c r="AJ206" s="21">
        <f t="shared" si="32"/>
        <v>-6243.9839388159744</v>
      </c>
      <c r="AK206" s="21">
        <f t="shared" si="32"/>
        <v>-6424.825875571194</v>
      </c>
      <c r="AL206" s="21">
        <f t="shared" si="32"/>
        <v>-6605.8114043712112</v>
      </c>
      <c r="AM206" s="21">
        <f t="shared" si="32"/>
        <v>-6786.9580559475153</v>
      </c>
      <c r="AN206" s="21">
        <f t="shared" si="32"/>
        <v>-6968.284398600339</v>
      </c>
      <c r="AO206" s="21">
        <f t="shared" si="32"/>
        <v>-7149.8097112348241</v>
      </c>
      <c r="AP206" s="21">
        <f t="shared" si="32"/>
        <v>-7331.5542755250335</v>
      </c>
      <c r="AQ206" s="21">
        <f t="shared" si="32"/>
        <v>-7513.5394133557547</v>
      </c>
      <c r="AR206" s="21">
        <f t="shared" si="32"/>
        <v>-7695.7874433516154</v>
      </c>
      <c r="AS206" s="21">
        <f t="shared" si="32"/>
        <v>-7878.3216529664196</v>
      </c>
      <c r="AT206" s="21">
        <f t="shared" si="32"/>
        <v>-8061.1663168556524</v>
      </c>
      <c r="AU206" s="21">
        <f t="shared" si="32"/>
        <v>-8244.3467329174891</v>
      </c>
      <c r="AV206" s="21">
        <f t="shared" si="32"/>
        <v>-8427.8892236435186</v>
      </c>
      <c r="AW206" s="21">
        <f t="shared" si="32"/>
        <v>-8611.8211404050744</v>
      </c>
      <c r="AX206" s="21">
        <f t="shared" si="32"/>
        <v>-8796.1708769124034</v>
      </c>
      <c r="AY206" s="21">
        <f t="shared" si="32"/>
        <v>-8980.9678864356065</v>
      </c>
      <c r="AZ206" s="21">
        <f t="shared" si="32"/>
        <v>-9166.2426970455908</v>
      </c>
      <c r="BA206" s="21">
        <f t="shared" si="32"/>
        <v>-9352.0269258188855</v>
      </c>
      <c r="BB206" s="21">
        <f t="shared" si="32"/>
        <v>-9538.3251646388944</v>
      </c>
    </row>
    <row r="207" spans="1:54" outlineLevel="1">
      <c r="B207" s="150"/>
      <c r="C207" s="19"/>
      <c r="D207" s="19"/>
      <c r="E207" s="15"/>
    </row>
    <row r="208" spans="1:54" outlineLevel="1">
      <c r="A208" s="4" t="s">
        <v>549</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5" t="s">
        <v>476</v>
      </c>
      <c r="B210" s="150" t="s">
        <v>550</v>
      </c>
      <c r="C210" s="19"/>
      <c r="D210" s="135" t="s">
        <v>374</v>
      </c>
      <c r="E210" s="21">
        <f>E190-Baseline!E190</f>
        <v>-3.590778862695878E-2</v>
      </c>
      <c r="F210" s="21">
        <f>F190-Baseline!F190</f>
        <v>-0.26414160122698876</v>
      </c>
      <c r="G210" s="21">
        <f>G190-Baseline!G190</f>
        <v>-0.52804712729324577</v>
      </c>
      <c r="H210" s="21">
        <f>H190-Baseline!H190</f>
        <v>-0.85102339749110467</v>
      </c>
      <c r="I210" s="21">
        <f>I190-Baseline!I190</f>
        <v>-1.2546747596554504</v>
      </c>
      <c r="J210" s="21">
        <f>J190-Baseline!J190</f>
        <v>-1.6523196933410138</v>
      </c>
      <c r="K210" s="21">
        <f>K190-Baseline!K190</f>
        <v>-1.4911251921021116</v>
      </c>
      <c r="L210" s="21">
        <f>L190-Baseline!L190</f>
        <v>-1.3412293831747322</v>
      </c>
      <c r="M210" s="21">
        <f>M190-Baseline!M190</f>
        <v>-1.2019751281073336</v>
      </c>
      <c r="N210" s="21">
        <f>N190-Baseline!N190</f>
        <v>-1.0727394263079797</v>
      </c>
      <c r="O210" s="21">
        <f>O190-Baseline!O190</f>
        <v>-0.95293176926705381</v>
      </c>
      <c r="P210" s="21">
        <f>P190-Baseline!P190</f>
        <v>-0.8419925700398363</v>
      </c>
      <c r="Q210" s="21">
        <f>Q190-Baseline!Q190</f>
        <v>-0.73939166467984352</v>
      </c>
      <c r="R210" s="21">
        <f>R190-Baseline!R190</f>
        <v>-0.64462688245497801</v>
      </c>
      <c r="S210" s="21">
        <f>S190-Baseline!S190</f>
        <v>-0.55722268181382384</v>
      </c>
      <c r="T210" s="21">
        <f>T190-Baseline!T190</f>
        <v>-0.47672884919905967</v>
      </c>
      <c r="U210" s="21">
        <f>U190-Baseline!U190</f>
        <v>-0.40271925792920293</v>
      </c>
      <c r="V210" s="21">
        <f>V190-Baseline!V190</f>
        <v>-0.33479068448894223</v>
      </c>
      <c r="W210" s="21">
        <f>W190-Baseline!W190</f>
        <v>-0.27256167968238604</v>
      </c>
      <c r="X210" s="21">
        <f>X190-Baseline!X190</f>
        <v>-0.21567149221286691</v>
      </c>
      <c r="Y210" s="21">
        <f>Y190-Baseline!Y190</f>
        <v>-0.16377904235765928</v>
      </c>
      <c r="Z210" s="21">
        <f>Z190-Baseline!Z190</f>
        <v>-0.11656194350630915</v>
      </c>
      <c r="AA210" s="21">
        <f>AA190-Baseline!AA190</f>
        <v>-7.3715569427409547E-2</v>
      </c>
      <c r="AB210" s="21">
        <f>AB190-Baseline!AB190</f>
        <v>-3.4952165220751057E-2</v>
      </c>
      <c r="AC210" s="21">
        <f>AC190-Baseline!AC190</f>
        <v>4.2544163746040152E-17</v>
      </c>
      <c r="AD210" s="21">
        <f>AD190-Baseline!AD190</f>
        <v>4.1105472218396285E-17</v>
      </c>
      <c r="AE210" s="21">
        <f>AE190-Baseline!AE190</f>
        <v>3.9715432095068876E-17</v>
      </c>
      <c r="AF210" s="21">
        <f>AF190-Baseline!AF190</f>
        <v>3.8372398159486837E-17</v>
      </c>
      <c r="AG210" s="21">
        <f>AG190-Baseline!AG190</f>
        <v>3.707478083042206E-17</v>
      </c>
      <c r="AH210" s="21">
        <f>AH190-Baseline!AH190</f>
        <v>3.5821044280601039E-17</v>
      </c>
      <c r="AI210" s="21">
        <f>AI190-Baseline!AI190</f>
        <v>3.4609704618938195E-17</v>
      </c>
      <c r="AJ210" s="21">
        <f>AJ190-Baseline!AJ190</f>
        <v>3.3601654969842905E-17</v>
      </c>
      <c r="AK210" s="21">
        <f>AK190-Baseline!AK190</f>
        <v>3.262296599013875E-17</v>
      </c>
      <c r="AL210" s="21">
        <f>AL190-Baseline!AL190</f>
        <v>3.1672782514697813E-17</v>
      </c>
      <c r="AM210" s="21">
        <f>AM190-Baseline!AM190</f>
        <v>3.0750274286114377E-17</v>
      </c>
      <c r="AN210" s="21">
        <f>AN190-Baseline!AN190</f>
        <v>2.9854635229237258E-17</v>
      </c>
      <c r="AO210" s="21">
        <f>AO190-Baseline!AO190</f>
        <v>2.8985082746832292E-17</v>
      </c>
      <c r="AP210" s="21">
        <f>AP190-Baseline!AP190</f>
        <v>2.8140857035759504E-17</v>
      </c>
      <c r="AQ210" s="21">
        <f>AQ190-Baseline!AQ190</f>
        <v>2.7321220423067483E-17</v>
      </c>
      <c r="AR210" s="21">
        <f>AR190-Baseline!AR190</f>
        <v>2.6525456721424742E-17</v>
      </c>
      <c r="AS210" s="21">
        <f>AS190-Baseline!AS190</f>
        <v>2.575287060332499E-17</v>
      </c>
      <c r="AT210" s="21">
        <f>AT190-Baseline!AT190</f>
        <v>2.5002786993519408E-17</v>
      </c>
      <c r="AU210" s="21">
        <f>AU190-Baseline!AU190</f>
        <v>2.4274550479145059E-17</v>
      </c>
      <c r="AV210" s="21">
        <f>AV190-Baseline!AV190</f>
        <v>2.3567524737034036E-17</v>
      </c>
      <c r="AW210" s="21">
        <f>AW190-Baseline!AW190</f>
        <v>2.288109197770295E-17</v>
      </c>
      <c r="AX210" s="21">
        <f>AX190-Baseline!AX190</f>
        <v>2.2214652405536842E-17</v>
      </c>
      <c r="AY210" s="21">
        <f>AY190-Baseline!AY190</f>
        <v>2.1567623694695961E-17</v>
      </c>
      <c r="AZ210" s="21">
        <f>AZ190-Baseline!AZ190</f>
        <v>2.093944048028734E-17</v>
      </c>
      <c r="BA210" s="21">
        <f>BA190-Baseline!BA190</f>
        <v>2.0329553864356644E-17</v>
      </c>
      <c r="BB210" s="21">
        <f>BB190-Baseline!BB190</f>
        <v>1.9737430936268584E-17</v>
      </c>
    </row>
    <row r="211" spans="1:54" outlineLevel="2">
      <c r="A211" s="466"/>
      <c r="B211" s="150" t="s">
        <v>478</v>
      </c>
      <c r="C211" s="19"/>
      <c r="D211" s="135" t="s">
        <v>374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6"/>
      <c r="B212" s="150" t="s">
        <v>548</v>
      </c>
      <c r="C212" s="19"/>
      <c r="D212" s="135" t="s">
        <v>374</v>
      </c>
      <c r="E212" s="21">
        <f>E192-Baseline!E192</f>
        <v>0</v>
      </c>
      <c r="F212" s="21">
        <f>F77*F186-Baseline!F77*Baseline!F186</f>
        <v>8.7766171905752088E-3</v>
      </c>
      <c r="G212" s="21">
        <f>G77*G186-Baseline!G77*Baseline!G186</f>
        <v>1.7189829510005694E-2</v>
      </c>
      <c r="H212" s="21">
        <f>H77*H186-Baseline!H77*Baseline!H186</f>
        <v>2.5252743819297763E-2</v>
      </c>
      <c r="I212" s="21">
        <f>I77*I186-Baseline!I77*Baseline!I186</f>
        <v>3.2978065597776052E-2</v>
      </c>
      <c r="J212" s="21">
        <f>J77*J186-Baseline!J77*Baseline!J186</f>
        <v>4.0378074768948835E-2</v>
      </c>
      <c r="K212" s="21">
        <f>K77*K186-Baseline!K77*Baseline!K186</f>
        <v>3.9553906192137944E-2</v>
      </c>
      <c r="L212" s="21">
        <f>L77*L186-Baseline!L77*Baseline!L186</f>
        <v>3.874959060772909E-2</v>
      </c>
      <c r="M212" s="21">
        <f>M77*M186-Baseline!M77*Baseline!M186</f>
        <v>3.7964665192548708E-2</v>
      </c>
      <c r="N212" s="21">
        <f>N77*N186-Baseline!N77*Baseline!N186</f>
        <v>3.7198668192370832E-2</v>
      </c>
      <c r="O212" s="21">
        <f>O77*O186-Baseline!O77*Baseline!O186</f>
        <v>3.6451161263638454E-2</v>
      </c>
      <c r="P212" s="21">
        <f>P77*P186-Baseline!P77*Baseline!P186</f>
        <v>3.5721721661222006E-2</v>
      </c>
      <c r="Q212" s="21">
        <f>Q77*Q186-Baseline!Q77*Baseline!Q186</f>
        <v>3.5009905909676675E-2</v>
      </c>
      <c r="R212" s="21">
        <f>R77*R186-Baseline!R77*Baseline!R186</f>
        <v>3.4315316770353377E-2</v>
      </c>
      <c r="S212" s="21">
        <f>S77*S186-Baseline!S77*Baseline!S186</f>
        <v>3.3637545696779014E-2</v>
      </c>
      <c r="T212" s="21">
        <f>T77*T186-Baseline!T77*Baseline!T186</f>
        <v>3.2976202537408739E-2</v>
      </c>
      <c r="U212" s="21">
        <f>U77*U186-Baseline!U77*Baseline!U186</f>
        <v>3.2330900512153704E-2</v>
      </c>
      <c r="V212" s="21">
        <f>V77*V186-Baseline!V77*Baseline!V186</f>
        <v>3.1701269152106804E-2</v>
      </c>
      <c r="W212" s="21">
        <f>W77*W186-Baseline!W77*Baseline!W186</f>
        <v>3.1086948481364729E-2</v>
      </c>
      <c r="X212" s="21">
        <f>X77*X186-Baseline!X77*Baseline!X186</f>
        <v>3.0487568573702717E-2</v>
      </c>
      <c r="Y212" s="21">
        <f>Y77*Y186-Baseline!Y77*Baseline!Y186</f>
        <v>2.9902797360687572E-2</v>
      </c>
      <c r="Z212" s="21">
        <f>Z77*Z186-Baseline!Z77*Baseline!Z186</f>
        <v>2.9332287803340407E-2</v>
      </c>
      <c r="AA212" s="21">
        <f>AA77*AA186-Baseline!AA77*Baseline!AA186</f>
        <v>2.8775712779582463E-2</v>
      </c>
      <c r="AB212" s="21">
        <f>AB77*AB186-Baseline!AB77*Baseline!AB186</f>
        <v>2.8232745553065541E-2</v>
      </c>
      <c r="AC212" s="21">
        <f>AC77*AC186-Baseline!AC77*Baseline!AC186</f>
        <v>2.7703080150674353E-2</v>
      </c>
      <c r="AD212" s="21">
        <f>AD77*AD186-Baseline!AD77*Baseline!AD186</f>
        <v>2.7186396817420189E-2</v>
      </c>
      <c r="AE212" s="21">
        <f>AE77*AE186-Baseline!AE77*Baseline!AE186</f>
        <v>2.668240792664367E-2</v>
      </c>
      <c r="AF212" s="21">
        <f>AF77*AF186-Baseline!AF77*Baseline!AF186</f>
        <v>2.6190814758654035E-2</v>
      </c>
      <c r="AG212" s="21">
        <f>AG77*AG186-Baseline!AG77*Baseline!AG186</f>
        <v>2.5711335665579149E-2</v>
      </c>
      <c r="AH212" s="21">
        <f>AH77*AH186-Baseline!AH77*Baseline!AH186</f>
        <v>2.524369276374383E-2</v>
      </c>
      <c r="AI212" s="21">
        <f>AI77*AI186-Baseline!AI77*Baseline!AI186</f>
        <v>2.4787611817601807E-2</v>
      </c>
      <c r="AJ212" s="21">
        <f>AJ77*AJ186-Baseline!AJ77*Baseline!AJ186</f>
        <v>2.4461001584679565E-2</v>
      </c>
      <c r="AK212" s="21">
        <f>AK77*AK186-Baseline!AK77*Baseline!AK186</f>
        <v>2.4141782077389706E-2</v>
      </c>
      <c r="AL212" s="21">
        <f>AL77*AL186-Baseline!AL77*Baseline!AL186</f>
        <v>2.3829839794886176E-2</v>
      </c>
      <c r="AM212" s="21">
        <f>AM77*AM186-Baseline!AM77*Baseline!AM186</f>
        <v>2.3525046526068571E-2</v>
      </c>
      <c r="AN212" s="21">
        <f>AN77*AN186-Baseline!AN77*Baseline!AN186</f>
        <v>2.3227293608839794E-2</v>
      </c>
      <c r="AO212" s="21">
        <f>AO77*AO186-Baseline!AO77*Baseline!AO186</f>
        <v>2.2936462108843259E-2</v>
      </c>
      <c r="AP212" s="21">
        <f>AP77*AP186-Baseline!AP77*Baseline!AP186</f>
        <v>2.2652443674474831E-2</v>
      </c>
      <c r="AQ212" s="21">
        <f>AQ77*AQ186-Baseline!AQ77*Baseline!AQ186</f>
        <v>2.2375130410456912E-2</v>
      </c>
      <c r="AR212" s="21">
        <f>AR77*AR186-Baseline!AR77*Baseline!AR186</f>
        <v>2.2104414598673294E-2</v>
      </c>
      <c r="AS212" s="21">
        <f>AS77*AS186-Baseline!AS77*Baseline!AS186</f>
        <v>2.1840194438932592E-2</v>
      </c>
      <c r="AT212" s="21">
        <f>AT77*AT186-Baseline!AT77*Baseline!AT186</f>
        <v>2.1582365250727875E-2</v>
      </c>
      <c r="AU212" s="21">
        <f>AU77*AU186-Baseline!AU77*Baseline!AU186</f>
        <v>2.133083466798702E-2</v>
      </c>
      <c r="AV212" s="21">
        <f>AV77*AV186-Baseline!AV77*Baseline!AV186</f>
        <v>2.1085500584535843E-2</v>
      </c>
      <c r="AW212" s="21">
        <f>AW77*AW186-Baseline!AW77*Baseline!AW186</f>
        <v>2.0846271729793919E-2</v>
      </c>
      <c r="AX212" s="21">
        <f>AX77*AX186-Baseline!AX77*Baseline!AX186</f>
        <v>2.0613058998483424E-2</v>
      </c>
      <c r="AY212" s="21">
        <f>AY77*AY186-Baseline!AY77*Baseline!AY186</f>
        <v>2.0385768159203899E-2</v>
      </c>
      <c r="AZ212" s="21">
        <f>AZ77*AZ186-Baseline!AZ77*Baseline!AZ186</f>
        <v>2.0164316478176403E-2</v>
      </c>
      <c r="BA212" s="21">
        <f>BA77*BA186-Baseline!BA77*Baseline!BA186</f>
        <v>1.9948615054081742E-2</v>
      </c>
      <c r="BB212" s="21">
        <f>BB77*BB186-Baseline!BB77*Baseline!BB186</f>
        <v>1.9735204482886459E-2</v>
      </c>
    </row>
    <row r="213" spans="1:54" outlineLevel="2">
      <c r="A213" s="466"/>
      <c r="B213" s="150" t="s">
        <v>479</v>
      </c>
      <c r="C213" s="19"/>
      <c r="D213" s="135" t="s">
        <v>374</v>
      </c>
      <c r="E213" s="21">
        <f>E193-Baseline!E193</f>
        <v>0</v>
      </c>
      <c r="F213" s="21">
        <f>F193-Baseline!F193</f>
        <v>5.3262596804984241E-2</v>
      </c>
      <c r="G213" s="21">
        <f>G193-Baseline!G193</f>
        <v>0.10577881914545628</v>
      </c>
      <c r="H213" s="21">
        <f>H193-Baseline!H193</f>
        <v>0.15753789951905617</v>
      </c>
      <c r="I213" s="21">
        <f>I193-Baseline!I193</f>
        <v>0.20923075062906094</v>
      </c>
      <c r="J213" s="21">
        <f>J193-Baseline!J193</f>
        <v>0.26046437959254831</v>
      </c>
      <c r="K213" s="21">
        <f>K193-Baseline!K193</f>
        <v>0.25850517579053189</v>
      </c>
      <c r="L213" s="21">
        <f>L193-Baseline!L193</f>
        <v>0.25735973654315103</v>
      </c>
      <c r="M213" s="21">
        <f>M193-Baseline!M193</f>
        <v>0.25617446710377578</v>
      </c>
      <c r="N213" s="21">
        <f>N193-Baseline!N193</f>
        <v>0.25416304812340229</v>
      </c>
      <c r="O213" s="21">
        <f>O193-Baseline!O193</f>
        <v>0.25292296744102316</v>
      </c>
      <c r="P213" s="21">
        <f>P193-Baseline!P193</f>
        <v>0.2516515519961473</v>
      </c>
      <c r="Q213" s="21">
        <f>Q193-Baseline!Q193</f>
        <v>0.25035138116736277</v>
      </c>
      <c r="R213" s="21">
        <f>R193-Baseline!R193</f>
        <v>0.24975332547433027</v>
      </c>
      <c r="S213" s="21">
        <f>S193-Baseline!S193</f>
        <v>0.24838919041182805</v>
      </c>
      <c r="T213" s="21">
        <f>T193-Baseline!T193</f>
        <v>0.24700428902353622</v>
      </c>
      <c r="U213" s="21">
        <f>U193-Baseline!U193</f>
        <v>0.24560091195340306</v>
      </c>
      <c r="V213" s="21">
        <f>V193-Baseline!V193</f>
        <v>0.24485398712884887</v>
      </c>
      <c r="W213" s="21">
        <f>W193-Baseline!W193</f>
        <v>0.24340730442889935</v>
      </c>
      <c r="X213" s="21">
        <f>X193-Baseline!X193</f>
        <v>0.24259575942744505</v>
      </c>
      <c r="Y213" s="21">
        <f>Y193-Baseline!Y193</f>
        <v>0.24111518463925563</v>
      </c>
      <c r="Z213" s="21">
        <f>Z193-Baseline!Z193</f>
        <v>0.2402494430145623</v>
      </c>
      <c r="AA213" s="21">
        <f>AA193-Baseline!AA193</f>
        <v>0.23935433872836143</v>
      </c>
      <c r="AB213" s="21">
        <f>AB193-Baseline!AB193</f>
        <v>0.23843243464787633</v>
      </c>
      <c r="AC213" s="21">
        <f>AC193-Baseline!AC193</f>
        <v>0.23735194240848045</v>
      </c>
      <c r="AD213" s="21">
        <f>AD193-Baseline!AD193</f>
        <v>0.23628514515380061</v>
      </c>
      <c r="AE213" s="21">
        <f>AE193-Baseline!AE193</f>
        <v>0.23525812769635479</v>
      </c>
      <c r="AF213" s="21">
        <f>AF193-Baseline!AF193</f>
        <v>0.234197155255913</v>
      </c>
      <c r="AG213" s="21">
        <f>AG193-Baseline!AG193</f>
        <v>0.23311178238584773</v>
      </c>
      <c r="AH213" s="21">
        <f>AH193-Baseline!AH193</f>
        <v>0.23201271113694588</v>
      </c>
      <c r="AI213" s="21">
        <f>AI193-Baseline!AI193</f>
        <v>0.2309134242316162</v>
      </c>
      <c r="AJ213" s="21">
        <f>AJ193-Baseline!AJ193</f>
        <v>0.23092374270153471</v>
      </c>
      <c r="AK213" s="21">
        <f>AK193-Baseline!AK193</f>
        <v>0.23091969532210044</v>
      </c>
      <c r="AL213" s="21">
        <f>AL193-Baseline!AL193</f>
        <v>0.23090625699485656</v>
      </c>
      <c r="AM213" s="21">
        <f>AM193-Baseline!AM193</f>
        <v>0.23088609421792228</v>
      </c>
      <c r="AN213" s="21">
        <f>AN193-Baseline!AN193</f>
        <v>0.23086045911985309</v>
      </c>
      <c r="AO213" s="21">
        <f>AO193-Baseline!AO193</f>
        <v>0.23082979762118327</v>
      </c>
      <c r="AP213" s="21">
        <f>AP193-Baseline!AP193</f>
        <v>0.23079576378611932</v>
      </c>
      <c r="AQ213" s="21">
        <f>AQ193-Baseline!AQ193</f>
        <v>0.23076021632429899</v>
      </c>
      <c r="AR213" s="21">
        <f>AR193-Baseline!AR193</f>
        <v>0.23072447826359621</v>
      </c>
      <c r="AS213" s="21">
        <f>AS193-Baseline!AS193</f>
        <v>0.23068980858809596</v>
      </c>
      <c r="AT213" s="21">
        <f>AT193-Baseline!AT193</f>
        <v>0.2306574943889359</v>
      </c>
      <c r="AU213" s="21">
        <f>AU193-Baseline!AU193</f>
        <v>0.23062899407968018</v>
      </c>
      <c r="AV213" s="21">
        <f>AV193-Baseline!AV193</f>
        <v>0.23060556159769874</v>
      </c>
      <c r="AW213" s="21">
        <f>AW193-Baseline!AW193</f>
        <v>0.23058847893226186</v>
      </c>
      <c r="AX213" s="21">
        <f>AX193-Baseline!AX193</f>
        <v>0.23057902589849277</v>
      </c>
      <c r="AY213" s="21">
        <f>AY193-Baseline!AY193</f>
        <v>0.23057839506191158</v>
      </c>
      <c r="AZ213" s="21">
        <f>AZ193-Baseline!AZ193</f>
        <v>0.23058786061287151</v>
      </c>
      <c r="BA213" s="21">
        <f>BA193-Baseline!BA193</f>
        <v>0.23060857599931239</v>
      </c>
      <c r="BB213" s="21">
        <f>BB193-Baseline!BB193</f>
        <v>0.23060226724865629</v>
      </c>
    </row>
    <row r="214" spans="1:54" outlineLevel="2">
      <c r="A214" s="466"/>
      <c r="B214" s="150" t="s">
        <v>480</v>
      </c>
      <c r="C214" s="19"/>
      <c r="D214" s="135" t="s">
        <v>374</v>
      </c>
      <c r="E214" s="21">
        <f>E194-Baseline!E194</f>
        <v>0</v>
      </c>
      <c r="F214" s="21">
        <f>F194-Baseline!F194</f>
        <v>2.6606220360598343E-2</v>
      </c>
      <c r="G214" s="21">
        <f>G194-Baseline!G194</f>
        <v>5.2904347985844424E-2</v>
      </c>
      <c r="H214" s="21">
        <f>H194-Baseline!H194</f>
        <v>7.8902749912643344E-2</v>
      </c>
      <c r="I214" s="21">
        <f>I194-Baseline!I194</f>
        <v>0.10460983412851022</v>
      </c>
      <c r="J214" s="21">
        <f>J194-Baseline!J194</f>
        <v>0.13003393750511094</v>
      </c>
      <c r="K214" s="21">
        <f>K194-Baseline!K194</f>
        <v>0.12931957069889677</v>
      </c>
      <c r="L214" s="21">
        <f>L194-Baseline!L194</f>
        <v>0.12861918786133941</v>
      </c>
      <c r="M214" s="21">
        <f>M194-Baseline!M194</f>
        <v>0.12793282447240273</v>
      </c>
      <c r="N214" s="21">
        <f>N194-Baseline!N194</f>
        <v>0.12726048523664701</v>
      </c>
      <c r="O214" s="21">
        <f>O194-Baseline!O194</f>
        <v>0.12660222011464128</v>
      </c>
      <c r="P214" s="21">
        <f>P194-Baseline!P194</f>
        <v>0.12595810105439398</v>
      </c>
      <c r="Q214" s="21">
        <f>Q194-Baseline!Q194</f>
        <v>0.12532809417847801</v>
      </c>
      <c r="R214" s="21">
        <f>R194-Baseline!R194</f>
        <v>0.12471229570480347</v>
      </c>
      <c r="S214" s="21">
        <f>S194-Baseline!S194</f>
        <v>0.12408280558086204</v>
      </c>
      <c r="T214" s="21">
        <f>T194-Baseline!T194</f>
        <v>0.12346787906918166</v>
      </c>
      <c r="U214" s="21">
        <f>U194-Baseline!U194</f>
        <v>0.12286754742268613</v>
      </c>
      <c r="V214" s="21">
        <f>V194-Baseline!V194</f>
        <v>0.12228187237323596</v>
      </c>
      <c r="W214" s="21">
        <f>W194-Baseline!W194</f>
        <v>0.12171092587114885</v>
      </c>
      <c r="X214" s="21">
        <f>X194-Baseline!X194</f>
        <v>0.12115471075886575</v>
      </c>
      <c r="Y214" s="21">
        <f>Y194-Baseline!Y194</f>
        <v>0.12061334861979844</v>
      </c>
      <c r="Z214" s="21">
        <f>Z194-Baseline!Z194</f>
        <v>0.12008687325733547</v>
      </c>
      <c r="AA214" s="21">
        <f>AA194-Baseline!AA194</f>
        <v>0.11957536952152026</v>
      </c>
      <c r="AB214" s="21">
        <f>AB194-Baseline!AB194</f>
        <v>0.11907889557793538</v>
      </c>
      <c r="AC214" s="21">
        <f>AC194-Baseline!AC194</f>
        <v>0.11852130358725077</v>
      </c>
      <c r="AD214" s="21">
        <f>AD194-Baseline!AD194</f>
        <v>0.11796991961916348</v>
      </c>
      <c r="AE214" s="21">
        <f>AE194-Baseline!AE194</f>
        <v>0.1174174679660851</v>
      </c>
      <c r="AF214" s="21">
        <f>AF194-Baseline!AF194</f>
        <v>0.11685918377485649</v>
      </c>
      <c r="AG214" s="21">
        <f>AG194-Baseline!AG194</f>
        <v>0.11629297965073704</v>
      </c>
      <c r="AH214" s="21">
        <f>AH194-Baseline!AH194</f>
        <v>0.11572005438545574</v>
      </c>
      <c r="AI214" s="21">
        <f>AI194-Baseline!AI194</f>
        <v>0.11514610271698444</v>
      </c>
      <c r="AJ214" s="21">
        <f>AJ194-Baseline!AJ194</f>
        <v>0.11512584788344782</v>
      </c>
      <c r="AK214" s="21">
        <f>AK194-Baseline!AK194</f>
        <v>0.11510039657746063</v>
      </c>
      <c r="AL214" s="21">
        <f>AL194-Baseline!AL194</f>
        <v>0.115070769158514</v>
      </c>
      <c r="AM214" s="21">
        <f>AM194-Baseline!AM194</f>
        <v>0.11503805483170026</v>
      </c>
      <c r="AN214" s="21">
        <f>AN194-Baseline!AN194</f>
        <v>0.11500311087223736</v>
      </c>
      <c r="AO214" s="21">
        <f>AO194-Baseline!AO194</f>
        <v>0.11496633826073577</v>
      </c>
      <c r="AP214" s="21">
        <f>AP194-Baseline!AP194</f>
        <v>0.11492849141750128</v>
      </c>
      <c r="AQ214" s="21">
        <f>AQ194-Baseline!AQ194</f>
        <v>0.11489033737176158</v>
      </c>
      <c r="AR214" s="21">
        <f>AR194-Baseline!AR194</f>
        <v>0.11485256065051175</v>
      </c>
      <c r="AS214" s="21">
        <f>AS194-Baseline!AS194</f>
        <v>0.1148158100361556</v>
      </c>
      <c r="AT214" s="21">
        <f>AT194-Baseline!AT194</f>
        <v>0.11478070545597774</v>
      </c>
      <c r="AU214" s="21">
        <f>AU194-Baseline!AU194</f>
        <v>0.11474793806865335</v>
      </c>
      <c r="AV214" s="21">
        <f>AV194-Baseline!AV194</f>
        <v>0.11471811281224831</v>
      </c>
      <c r="AW214" s="21">
        <f>AW194-Baseline!AW194</f>
        <v>0.11469186091795081</v>
      </c>
      <c r="AX214" s="21">
        <f>AX194-Baseline!AX194</f>
        <v>0.11466980439229246</v>
      </c>
      <c r="AY214" s="21">
        <f>AY194-Baseline!AY194</f>
        <v>0.11465251846060909</v>
      </c>
      <c r="AZ214" s="21">
        <f>AZ194-Baseline!AZ194</f>
        <v>0.11464062117840967</v>
      </c>
      <c r="BA214" s="21">
        <f>BA194-Baseline!BA194</f>
        <v>0.11463467286151285</v>
      </c>
      <c r="BB214" s="21">
        <f>BB194-Baseline!BB194</f>
        <v>0.1146156371797602</v>
      </c>
    </row>
    <row r="215" spans="1:54" outlineLevel="2">
      <c r="A215" s="466"/>
      <c r="B215" s="150" t="s">
        <v>481</v>
      </c>
      <c r="C215" s="19"/>
      <c r="D215" s="135" t="s">
        <v>374</v>
      </c>
      <c r="E215" s="21">
        <f>E195-Baseline!E195</f>
        <v>0</v>
      </c>
      <c r="F215" s="21">
        <f>F195-Baseline!F195</f>
        <v>7.9818661063185914E-2</v>
      </c>
      <c r="G215" s="21">
        <f>G195-Baseline!G195</f>
        <v>0.15871304395751906</v>
      </c>
      <c r="H215" s="21">
        <f>H195-Baseline!H195</f>
        <v>0.23670824973794424</v>
      </c>
      <c r="I215" s="21">
        <f>I195-Baseline!I195</f>
        <v>0.31382950238551643</v>
      </c>
      <c r="J215" s="21">
        <f>J195-Baseline!J195</f>
        <v>0.39010181242962005</v>
      </c>
      <c r="K215" s="21">
        <f>K195-Baseline!K195</f>
        <v>0.38795871209669031</v>
      </c>
      <c r="L215" s="21">
        <f>L195-Baseline!L195</f>
        <v>0.38585756358401113</v>
      </c>
      <c r="M215" s="21">
        <f>M195-Baseline!M195</f>
        <v>0.38379847333665396</v>
      </c>
      <c r="N215" s="21">
        <f>N195-Baseline!N195</f>
        <v>0.38178145563099974</v>
      </c>
      <c r="O215" s="21">
        <f>O195-Baseline!O195</f>
        <v>0.37980666034390254</v>
      </c>
      <c r="P215" s="21">
        <f>P195-Baseline!P195</f>
        <v>0.37787430323898263</v>
      </c>
      <c r="Q215" s="21">
        <f>Q195-Baseline!Q195</f>
        <v>0.37598428253541272</v>
      </c>
      <c r="R215" s="21">
        <f>R195-Baseline!R195</f>
        <v>0.3741368871144175</v>
      </c>
      <c r="S215" s="21">
        <f>S195-Baseline!S195</f>
        <v>0.37224841667121211</v>
      </c>
      <c r="T215" s="21">
        <f>T195-Baseline!T195</f>
        <v>0.37040363713757074</v>
      </c>
      <c r="U215" s="21">
        <f>U195-Baseline!U195</f>
        <v>0.36860264233665418</v>
      </c>
      <c r="V215" s="21">
        <f>V195-Baseline!V195</f>
        <v>0.3668456170524621</v>
      </c>
      <c r="W215" s="21">
        <f>W195-Baseline!W195</f>
        <v>0.36513277761348206</v>
      </c>
      <c r="X215" s="21">
        <f>X195-Baseline!X195</f>
        <v>0.36346413227661856</v>
      </c>
      <c r="Y215" s="21">
        <f>Y195-Baseline!Y195</f>
        <v>0.36184004585940954</v>
      </c>
      <c r="Z215" s="21">
        <f>Z195-Baseline!Z195</f>
        <v>0.36026061970977707</v>
      </c>
      <c r="AA215" s="21">
        <f>AA195-Baseline!AA195</f>
        <v>0.35872610862566034</v>
      </c>
      <c r="AB215" s="21">
        <f>AB195-Baseline!AB195</f>
        <v>0.35723668673381326</v>
      </c>
      <c r="AC215" s="21">
        <f>AC195-Baseline!AC195</f>
        <v>0.35556391076507055</v>
      </c>
      <c r="AD215" s="21">
        <f>AD195-Baseline!AD195</f>
        <v>0.35390975886457454</v>
      </c>
      <c r="AE215" s="21">
        <f>AE195-Baseline!AE195</f>
        <v>0.35225240390965951</v>
      </c>
      <c r="AF215" s="21">
        <f>AF195-Baseline!AF195</f>
        <v>0.35057755134128854</v>
      </c>
      <c r="AG215" s="21">
        <f>AG195-Baseline!AG195</f>
        <v>0.34887893896419087</v>
      </c>
      <c r="AH215" s="21">
        <f>AH195-Baseline!AH195</f>
        <v>0.34716016317105414</v>
      </c>
      <c r="AI215" s="21">
        <f>AI195-Baseline!AI195</f>
        <v>0.34543830816755872</v>
      </c>
      <c r="AJ215" s="21">
        <f>AJ195-Baseline!AJ195</f>
        <v>0.34537754366839124</v>
      </c>
      <c r="AK215" s="21">
        <f>AK195-Baseline!AK195</f>
        <v>0.34530118975139601</v>
      </c>
      <c r="AL215" s="21">
        <f>AL195-Baseline!AL195</f>
        <v>0.34521230749543008</v>
      </c>
      <c r="AM215" s="21">
        <f>AM195-Baseline!AM195</f>
        <v>0.34511416451643129</v>
      </c>
      <c r="AN215" s="21">
        <f>AN195-Baseline!AN195</f>
        <v>0.34500933263920786</v>
      </c>
      <c r="AO215" s="21">
        <f>AO195-Baseline!AO195</f>
        <v>0.34489901480577601</v>
      </c>
      <c r="AP215" s="21">
        <f>AP195-Baseline!AP195</f>
        <v>0.34478547427711703</v>
      </c>
      <c r="AQ215" s="21">
        <f>AQ195-Baseline!AQ195</f>
        <v>0.34467101214096374</v>
      </c>
      <c r="AR215" s="21">
        <f>AR195-Baseline!AR195</f>
        <v>0.34455768197825876</v>
      </c>
      <c r="AS215" s="21">
        <f>AS195-Baseline!AS195</f>
        <v>0.34444743013619927</v>
      </c>
      <c r="AT215" s="21">
        <f>AT195-Baseline!AT195</f>
        <v>0.34434211639664625</v>
      </c>
      <c r="AU215" s="21">
        <f>AU195-Baseline!AU195</f>
        <v>0.34424381423562522</v>
      </c>
      <c r="AV215" s="21">
        <f>AV195-Baseline!AV195</f>
        <v>0.344154338467348</v>
      </c>
      <c r="AW215" s="21">
        <f>AW195-Baseline!AW195</f>
        <v>0.34407558278536499</v>
      </c>
      <c r="AX215" s="21">
        <f>AX195-Baseline!AX195</f>
        <v>0.34400941320927814</v>
      </c>
      <c r="AY215" s="21">
        <f>AY195-Baseline!AY195</f>
        <v>0.34395755541510198</v>
      </c>
      <c r="AZ215" s="21">
        <f>AZ195-Baseline!AZ195</f>
        <v>0.3439218635693635</v>
      </c>
      <c r="BA215" s="21">
        <f>BA195-Baseline!BA195</f>
        <v>0.3439040186195399</v>
      </c>
      <c r="BB215" s="21">
        <f>BB195-Baseline!BB195</f>
        <v>0.34384691157512748</v>
      </c>
    </row>
    <row r="216" spans="1:54" outlineLevel="2">
      <c r="A216" s="466"/>
      <c r="B216" s="150" t="s">
        <v>276</v>
      </c>
      <c r="C216" s="19"/>
      <c r="D216" s="135" t="s">
        <v>374</v>
      </c>
      <c r="E216" s="21">
        <f>E196-Baseline!E196</f>
        <v>0</v>
      </c>
      <c r="F216" s="21">
        <f>F196-Baseline!F196</f>
        <v>5.0004244885393234E-4</v>
      </c>
      <c r="G216" s="21">
        <f>G196-Baseline!G196</f>
        <v>1.0240812876443073E-3</v>
      </c>
      <c r="H216" s="21">
        <f>H196-Baseline!H196</f>
        <v>1.5732902374008262E-3</v>
      </c>
      <c r="I216" s="21">
        <f>I196-Baseline!I196</f>
        <v>2.1488435393468563E-3</v>
      </c>
      <c r="J216" s="21">
        <f>J196-Baseline!J196</f>
        <v>2.7519961964781459E-3</v>
      </c>
      <c r="K216" s="21">
        <f>K196-Baseline!K196</f>
        <v>2.8101985267348084E-3</v>
      </c>
      <c r="L216" s="21">
        <f>L196-Baseline!L196</f>
        <v>2.8699722840244135E-3</v>
      </c>
      <c r="M216" s="21">
        <f>M196-Baseline!M196</f>
        <v>2.9314219372285066E-3</v>
      </c>
      <c r="N216" s="21">
        <f>N196-Baseline!N196</f>
        <v>2.9945252847767279E-3</v>
      </c>
      <c r="O216" s="21">
        <f>O196-Baseline!O196</f>
        <v>3.0594132761425641E-3</v>
      </c>
      <c r="P216" s="21">
        <f>P196-Baseline!P196</f>
        <v>3.1260916626081325E-3</v>
      </c>
      <c r="Q216" s="21">
        <f>Q196-Baseline!Q196</f>
        <v>3.1946191494789389E-3</v>
      </c>
      <c r="R216" s="21">
        <f>R196-Baseline!R196</f>
        <v>3.2650475209479168E-3</v>
      </c>
      <c r="S216" s="21">
        <f>S196-Baseline!S196</f>
        <v>3.3374586882004564E-3</v>
      </c>
      <c r="T216" s="21">
        <f>T196-Baseline!T196</f>
        <v>3.4119264366889723E-3</v>
      </c>
      <c r="U216" s="21">
        <f>U196-Baseline!U196</f>
        <v>3.4884813428792683E-3</v>
      </c>
      <c r="V216" s="21">
        <f>V196-Baseline!V196</f>
        <v>3.5672004498383814E-3</v>
      </c>
      <c r="W216" s="21">
        <f>W196-Baseline!W196</f>
        <v>3.6481698717256705E-3</v>
      </c>
      <c r="X216" s="21">
        <f>X196-Baseline!X196</f>
        <v>3.7314502173959596E-3</v>
      </c>
      <c r="Y216" s="21">
        <f>Y196-Baseline!Y196</f>
        <v>3.8170937102322E-3</v>
      </c>
      <c r="Z216" s="21">
        <f>Z196-Baseline!Z196</f>
        <v>3.9052118915954281E-3</v>
      </c>
      <c r="AA216" s="21">
        <f>AA196-Baseline!AA196</f>
        <v>3.9958726401163602E-3</v>
      </c>
      <c r="AB216" s="21">
        <f>AB196-Baseline!AB196</f>
        <v>4.0891356163452741E-3</v>
      </c>
      <c r="AC216" s="21">
        <f>AC196-Baseline!AC196</f>
        <v>4.1850997367873788E-3</v>
      </c>
      <c r="AD216" s="21">
        <f>AD196-Baseline!AD196</f>
        <v>4.2838684316865994E-3</v>
      </c>
      <c r="AE216" s="21">
        <f>AE196-Baseline!AE196</f>
        <v>4.3855195880837528E-3</v>
      </c>
      <c r="AF216" s="21">
        <f>AF196-Baseline!AF196</f>
        <v>4.4901211781791517E-3</v>
      </c>
      <c r="AG216" s="21">
        <f>AG196-Baseline!AG196</f>
        <v>4.5977914600197067E-3</v>
      </c>
      <c r="AH216" s="21">
        <f>AH196-Baseline!AH196</f>
        <v>4.7086363181314539E-3</v>
      </c>
      <c r="AI216" s="21">
        <f>AI196-Baseline!AI196</f>
        <v>4.822750086205474E-3</v>
      </c>
      <c r="AJ216" s="21">
        <f>AJ196-Baseline!AJ196</f>
        <v>4.9506821734883744E-3</v>
      </c>
      <c r="AK216" s="21">
        <f>AK196-Baseline!AK196</f>
        <v>5.0826136847152981E-3</v>
      </c>
      <c r="AL216" s="21">
        <f>AL196-Baseline!AL196</f>
        <v>5.2187119287410155E-3</v>
      </c>
      <c r="AM216" s="21">
        <f>AM196-Baseline!AM196</f>
        <v>5.3591176081848602E-3</v>
      </c>
      <c r="AN216" s="21">
        <f>AN196-Baseline!AN196</f>
        <v>5.5039591312358027E-3</v>
      </c>
      <c r="AO216" s="21">
        <f>AO196-Baseline!AO196</f>
        <v>5.6534064247770743E-3</v>
      </c>
      <c r="AP216" s="21">
        <f>AP196-Baseline!AP196</f>
        <v>5.8076021045785353E-3</v>
      </c>
      <c r="AQ216" s="21">
        <f>AQ196-Baseline!AQ196</f>
        <v>5.966715189561711E-3</v>
      </c>
      <c r="AR216" s="21">
        <f>AR196-Baseline!AR196</f>
        <v>6.1309386512959918E-3</v>
      </c>
      <c r="AS216" s="21">
        <f>AS196-Baseline!AS196</f>
        <v>6.3004245247100243E-3</v>
      </c>
      <c r="AT216" s="21">
        <f>AT196-Baseline!AT196</f>
        <v>6.475361038834393E-3</v>
      </c>
      <c r="AU216" s="21">
        <f>AU196-Baseline!AU196</f>
        <v>6.6559449447787244E-3</v>
      </c>
      <c r="AV216" s="21">
        <f>AV196-Baseline!AV196</f>
        <v>6.8423567537081453E-3</v>
      </c>
      <c r="AW216" s="21">
        <f>AW196-Baseline!AW196</f>
        <v>7.0348209130024486E-3</v>
      </c>
      <c r="AX216" s="21">
        <f>AX196-Baseline!AX196</f>
        <v>7.2335197622486191E-3</v>
      </c>
      <c r="AY216" s="21">
        <f>AY196-Baseline!AY196</f>
        <v>7.438701384781865E-3</v>
      </c>
      <c r="AZ216" s="21">
        <f>AZ196-Baseline!AZ196</f>
        <v>7.6505818696332994E-3</v>
      </c>
      <c r="BA216" s="21">
        <f>BA196-Baseline!BA196</f>
        <v>7.8693930248334709E-3</v>
      </c>
      <c r="BB216" s="21">
        <f>BB196-Baseline!BB196</f>
        <v>8.0944212371285573E-3</v>
      </c>
    </row>
    <row r="217" spans="1:54" outlineLevel="2">
      <c r="A217" s="466"/>
      <c r="B217" s="150" t="s">
        <v>279</v>
      </c>
      <c r="C217" s="19"/>
      <c r="D217" s="135"/>
      <c r="E217" s="21">
        <f>E197-Baseline!E197</f>
        <v>0</v>
      </c>
      <c r="F217" s="21">
        <f>F197-Baseline!F197</f>
        <v>3.5043306280172715E-2</v>
      </c>
      <c r="G217" s="21">
        <f>G197-Baseline!G197</f>
        <v>6.9719123433458208E-2</v>
      </c>
      <c r="H217" s="21">
        <f>H197-Baseline!H197</f>
        <v>0.10403892965103978</v>
      </c>
      <c r="I217" s="21">
        <f>I197-Baseline!I197</f>
        <v>0.1380140902742113</v>
      </c>
      <c r="J217" s="21">
        <f>J197-Baseline!J197</f>
        <v>0.1716557739452611</v>
      </c>
      <c r="K217" s="21">
        <f>K197-Baseline!K197</f>
        <v>0.17078828742951657</v>
      </c>
      <c r="L217" s="21">
        <f>L197-Baseline!L197</f>
        <v>0.16993933826276475</v>
      </c>
      <c r="M217" s="21">
        <f>M197-Baseline!M197</f>
        <v>0.16910873843445984</v>
      </c>
      <c r="N217" s="21">
        <f>N197-Baseline!N197</f>
        <v>0.16829631919956967</v>
      </c>
      <c r="O217" s="21">
        <f>O197-Baseline!O197</f>
        <v>0.16750188401975663</v>
      </c>
      <c r="P217" s="21">
        <f>P197-Baseline!P197</f>
        <v>0.16672528965854383</v>
      </c>
      <c r="Q217" s="21">
        <f>Q197-Baseline!Q197</f>
        <v>0.16596632838668768</v>
      </c>
      <c r="R217" s="21">
        <f>R197-Baseline!R197</f>
        <v>0.16522488933711088</v>
      </c>
      <c r="S217" s="21">
        <f>S197-Baseline!S197</f>
        <v>0.16450077411418818</v>
      </c>
      <c r="T217" s="21">
        <f>T197-Baseline!T197</f>
        <v>0.16379387382673372</v>
      </c>
      <c r="U217" s="21">
        <f>U197-Baseline!U197</f>
        <v>0.16310401035752164</v>
      </c>
      <c r="V217" s="21">
        <f>V197-Baseline!V197</f>
        <v>0.16243105602092101</v>
      </c>
      <c r="W217" s="21">
        <f>W197-Baseline!W197</f>
        <v>0.16177487638987742</v>
      </c>
      <c r="X217" s="21">
        <f>X197-Baseline!X197</f>
        <v>0.16113534186060008</v>
      </c>
      <c r="Y217" s="21">
        <f>Y197-Baseline!Y197</f>
        <v>0.16051233267217668</v>
      </c>
      <c r="Z217" s="21">
        <f>Z197-Baseline!Z197</f>
        <v>0.15990571145851362</v>
      </c>
      <c r="AA217" s="21">
        <f>AA197-Baseline!AA197</f>
        <v>0.15931540177425774</v>
      </c>
      <c r="AB217" s="21">
        <f>AB197-Baseline!AB197</f>
        <v>0.15874122495056753</v>
      </c>
      <c r="AC217" s="21">
        <f>AC197-Baseline!AC197</f>
        <v>0.15818316725888337</v>
      </c>
      <c r="AD217" s="21">
        <f>AD197-Baseline!AD197</f>
        <v>0.15764101160910116</v>
      </c>
      <c r="AE217" s="21">
        <f>AE197-Baseline!AE197</f>
        <v>0.15711474613112841</v>
      </c>
      <c r="AF217" s="21">
        <f>AF197-Baseline!AF197</f>
        <v>0.15660427634118435</v>
      </c>
      <c r="AG217" s="21">
        <f>AG197-Baseline!AG197</f>
        <v>0.1561094671277985</v>
      </c>
      <c r="AH217" s="21">
        <f>AH197-Baseline!AH197</f>
        <v>0.1556302638997451</v>
      </c>
      <c r="AI217" s="21">
        <f>AI197-Baseline!AI197</f>
        <v>0.15516658216466084</v>
      </c>
      <c r="AJ217" s="21">
        <f>AJ197-Baseline!AJ197</f>
        <v>0.1554694134245338</v>
      </c>
      <c r="AK217" s="21">
        <f>AK197-Baseline!AK197</f>
        <v>0.1557870588029715</v>
      </c>
      <c r="AL217" s="21">
        <f>AL197-Baseline!AL197</f>
        <v>0.15611965915790904</v>
      </c>
      <c r="AM217" s="21">
        <f>AM197-Baseline!AM197</f>
        <v>0.15646731597702512</v>
      </c>
      <c r="AN217" s="21">
        <f>AN197-Baseline!AN197</f>
        <v>0.15683025786664473</v>
      </c>
      <c r="AO217" s="21">
        <f>AO197-Baseline!AO197</f>
        <v>0.15720862152286941</v>
      </c>
      <c r="AP217" s="21">
        <f>AP197-Baseline!AP197</f>
        <v>0.15760255059130657</v>
      </c>
      <c r="AQ217" s="21">
        <f>AQ197-Baseline!AQ197</f>
        <v>0.15801223385130925</v>
      </c>
      <c r="AR217" s="21">
        <f>AR197-Baseline!AR197</f>
        <v>0.1584378374202231</v>
      </c>
      <c r="AS217" s="21">
        <f>AS197-Baseline!AS197</f>
        <v>0.15887953030007651</v>
      </c>
      <c r="AT217" s="21">
        <f>AT197-Baseline!AT197</f>
        <v>0.1593374973646533</v>
      </c>
      <c r="AU217" s="21">
        <f>AU197-Baseline!AU197</f>
        <v>0.15981194539439514</v>
      </c>
      <c r="AV217" s="21">
        <f>AV197-Baseline!AV197</f>
        <v>0.16030309944568444</v>
      </c>
      <c r="AW217" s="21">
        <f>AW197-Baseline!AW197</f>
        <v>0.16081109410895067</v>
      </c>
      <c r="AX217" s="21">
        <f>AX197-Baseline!AX197</f>
        <v>0.16133617947876644</v>
      </c>
      <c r="AY217" s="21">
        <f>AY197-Baseline!AY197</f>
        <v>0.16187856280173207</v>
      </c>
      <c r="AZ217" s="21">
        <f>AZ197-Baseline!AZ197</f>
        <v>0.16243846345614799</v>
      </c>
      <c r="BA217" s="21">
        <f>BA197-Baseline!BA197</f>
        <v>0.16301611320036358</v>
      </c>
      <c r="BB217" s="21">
        <f>BB197-Baseline!BB197</f>
        <v>0.16359523576716128</v>
      </c>
    </row>
    <row r="218" spans="1:54" outlineLevel="2">
      <c r="A218" s="467"/>
      <c r="B218" s="150" t="s">
        <v>461</v>
      </c>
      <c r="C218" s="19"/>
      <c r="D218" s="135" t="s">
        <v>374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5" t="s">
        <v>482</v>
      </c>
      <c r="B220" s="150" t="s">
        <v>483</v>
      </c>
      <c r="C220" s="19"/>
      <c r="D220" s="135" t="s">
        <v>374</v>
      </c>
      <c r="E220" s="21">
        <f>E200-Baseline!E200</f>
        <v>-3.5907788626957426E-2</v>
      </c>
      <c r="F220" s="21">
        <f>F200-Baseline!F200</f>
        <v>-0.16655903850238474</v>
      </c>
      <c r="G220" s="21">
        <f>G200-Baseline!G200</f>
        <v>-0.33433527391667894</v>
      </c>
      <c r="H220" s="21">
        <f>H200-Baseline!H200</f>
        <v>-0.56262053426428338</v>
      </c>
      <c r="I220" s="21">
        <f>I200-Baseline!I200</f>
        <v>-0.87230300961508078</v>
      </c>
      <c r="J220" s="21">
        <f>J200-Baseline!J200</f>
        <v>-1.1770694688377716</v>
      </c>
      <c r="K220" s="21">
        <f>K200-Baseline!K200</f>
        <v>-1.0194676241632123</v>
      </c>
      <c r="L220" s="21">
        <f>L200-Baseline!L200</f>
        <v>-0.87231074547707976</v>
      </c>
      <c r="M220" s="21">
        <f>M200-Baseline!M200</f>
        <v>-0.73579583543931903</v>
      </c>
      <c r="N220" s="21">
        <f>N200-Baseline!N200</f>
        <v>-0.61008686550786706</v>
      </c>
      <c r="O220" s="21">
        <f>O200-Baseline!O200</f>
        <v>-0.49299634326649766</v>
      </c>
      <c r="P220" s="21">
        <f>P200-Baseline!P200</f>
        <v>-0.38476791506133168</v>
      </c>
      <c r="Q220" s="21">
        <f>Q200-Baseline!Q200</f>
        <v>-0.28486943006663523</v>
      </c>
      <c r="R220" s="21">
        <f>R200-Baseline!R200</f>
        <v>-0.19206830335224367</v>
      </c>
      <c r="S220" s="21">
        <f>S200-Baseline!S200</f>
        <v>-0.10735771290285356</v>
      </c>
      <c r="T220" s="21">
        <f>T200-Baseline!T200</f>
        <v>-2.9542557374668377E-2</v>
      </c>
      <c r="U220" s="21">
        <f>U200-Baseline!U200</f>
        <v>4.180504623676029E-2</v>
      </c>
      <c r="V220" s="21">
        <f>V200-Baseline!V200</f>
        <v>0.10776282826279271</v>
      </c>
      <c r="W220" s="21">
        <f>W200-Baseline!W200</f>
        <v>0.1673556194894843</v>
      </c>
      <c r="X220" s="21">
        <f>X200-Baseline!X200</f>
        <v>0.22227862786627384</v>
      </c>
      <c r="Y220" s="21">
        <f>Y200-Baseline!Y200</f>
        <v>0.27156836602469525</v>
      </c>
      <c r="Z220" s="21">
        <f>Z200-Baseline!Z200</f>
        <v>0.31683071066169077</v>
      </c>
      <c r="AA220" s="21">
        <f>AA200-Baseline!AA200</f>
        <v>0.357725756494915</v>
      </c>
      <c r="AB220" s="21">
        <f>AB200-Baseline!AB200</f>
        <v>0.3945433755471015</v>
      </c>
      <c r="AC220" s="21">
        <f>AC200-Baseline!AC200</f>
        <v>0.42742328955483799</v>
      </c>
      <c r="AD220" s="21">
        <f>AD200-Baseline!AD200</f>
        <v>0.42539642201199968</v>
      </c>
      <c r="AE220" s="21">
        <f>AE200-Baseline!AE200</f>
        <v>0.42344080134222395</v>
      </c>
      <c r="AF220" s="21">
        <f>AF200-Baseline!AF200</f>
        <v>0.42148236753391188</v>
      </c>
      <c r="AG220" s="21">
        <f>AG200-Baseline!AG200</f>
        <v>0.4195303766392442</v>
      </c>
      <c r="AH220" s="21">
        <f>AH200-Baseline!AH200</f>
        <v>0.41759530411854939</v>
      </c>
      <c r="AI220" s="21">
        <f>AI200-Baseline!AI200</f>
        <v>0.41569036830009054</v>
      </c>
      <c r="AJ220" s="21">
        <f>AJ200-Baseline!AJ200</f>
        <v>0.41580483988425954</v>
      </c>
      <c r="AK220" s="21">
        <f>AK200-Baseline!AK200</f>
        <v>0.41593114988720004</v>
      </c>
      <c r="AL220" s="21">
        <f>AL200-Baseline!AL200</f>
        <v>0.41607446787639901</v>
      </c>
      <c r="AM220" s="21">
        <f>AM200-Baseline!AM200</f>
        <v>0.41623757432918751</v>
      </c>
      <c r="AN220" s="21">
        <f>AN200-Baseline!AN200</f>
        <v>0.41642196972657075</v>
      </c>
      <c r="AO220" s="21">
        <f>AO200-Baseline!AO200</f>
        <v>0.41662828767766769</v>
      </c>
      <c r="AP220" s="21">
        <f>AP200-Baseline!AP200</f>
        <v>0.41685836015648192</v>
      </c>
      <c r="AQ220" s="21">
        <f>AQ200-Baseline!AQ200</f>
        <v>0.41711429577563308</v>
      </c>
      <c r="AR220" s="21">
        <f>AR200-Baseline!AR200</f>
        <v>0.4173976689337735</v>
      </c>
      <c r="AS220" s="21">
        <f>AS200-Baseline!AS200</f>
        <v>0.41770995785182663</v>
      </c>
      <c r="AT220" s="21">
        <f>AT200-Baseline!AT200</f>
        <v>0.4180527180431568</v>
      </c>
      <c r="AU220" s="21">
        <f>AU200-Baseline!AU200</f>
        <v>0.41842771908684995</v>
      </c>
      <c r="AV220" s="21">
        <f>AV200-Baseline!AV200</f>
        <v>0.4188365183816245</v>
      </c>
      <c r="AW220" s="21">
        <f>AW200-Baseline!AW200</f>
        <v>0.41928066568399913</v>
      </c>
      <c r="AX220" s="21">
        <f>AX200-Baseline!AX200</f>
        <v>0.41976178413798948</v>
      </c>
      <c r="AY220" s="21">
        <f>AY200-Baseline!AY200</f>
        <v>0.42028142740761609</v>
      </c>
      <c r="AZ220" s="21">
        <f>AZ200-Baseline!AZ200</f>
        <v>0.42084122241681143</v>
      </c>
      <c r="BA220" s="21">
        <f>BA200-Baseline!BA200</f>
        <v>0.42144269727859296</v>
      </c>
      <c r="BB220" s="21">
        <f>BB200-Baseline!BB200</f>
        <v>0.42202712873580595</v>
      </c>
    </row>
    <row r="221" spans="1:54" outlineLevel="2">
      <c r="A221" s="466"/>
      <c r="B221" s="150" t="s">
        <v>484</v>
      </c>
      <c r="C221" s="19"/>
      <c r="D221" s="135" t="s">
        <v>374</v>
      </c>
      <c r="E221" s="21">
        <f>E201-Baseline!E201</f>
        <v>-3.5907788626957426E-2</v>
      </c>
      <c r="F221" s="21">
        <f>F201-Baseline!F201</f>
        <v>-0.19321541494679195</v>
      </c>
      <c r="G221" s="21">
        <f>G201-Baseline!G201</f>
        <v>-0.3872097450762908</v>
      </c>
      <c r="H221" s="21">
        <f>H201-Baseline!H201</f>
        <v>-0.64125568387072462</v>
      </c>
      <c r="I221" s="21">
        <f>I201-Baseline!I201</f>
        <v>-0.97692392611560308</v>
      </c>
      <c r="J221" s="21">
        <f>J201-Baseline!J201</f>
        <v>-1.3074999109252019</v>
      </c>
      <c r="K221" s="21">
        <f>K201-Baseline!K201</f>
        <v>-1.1486532292548191</v>
      </c>
      <c r="L221" s="21">
        <f>L201-Baseline!L201</f>
        <v>-1.0010512941588843</v>
      </c>
      <c r="M221" s="21">
        <f>M201-Baseline!M201</f>
        <v>-0.86403747807068498</v>
      </c>
      <c r="N221" s="21">
        <f>N201-Baseline!N201</f>
        <v>-0.73698942839462234</v>
      </c>
      <c r="O221" s="21">
        <f>O201-Baseline!O201</f>
        <v>-0.61931709059288664</v>
      </c>
      <c r="P221" s="21">
        <f>P201-Baseline!P201</f>
        <v>-0.51046136600307079</v>
      </c>
      <c r="Q221" s="21">
        <f>Q201-Baseline!Q201</f>
        <v>-0.4098927170555271</v>
      </c>
      <c r="R221" s="21">
        <f>R201-Baseline!R201</f>
        <v>-0.31710933312177758</v>
      </c>
      <c r="S221" s="21">
        <f>S201-Baseline!S201</f>
        <v>-0.23166409773378405</v>
      </c>
      <c r="T221" s="21">
        <f>T201-Baseline!T201</f>
        <v>-0.15307896732903714</v>
      </c>
      <c r="U221" s="21">
        <f>U201-Baseline!U201</f>
        <v>-8.0928318293970847E-2</v>
      </c>
      <c r="V221" s="21">
        <f>V201-Baseline!V201</f>
        <v>-1.4809286492834417E-2</v>
      </c>
      <c r="W221" s="21">
        <f>W201-Baseline!W201</f>
        <v>4.5659240931726686E-2</v>
      </c>
      <c r="X221" s="21">
        <f>X201-Baseline!X201</f>
        <v>0.10083757919770164</v>
      </c>
      <c r="Y221" s="21">
        <f>Y201-Baseline!Y201</f>
        <v>0.15106653000523806</v>
      </c>
      <c r="Z221" s="21">
        <f>Z201-Baseline!Z201</f>
        <v>0.19666814090447815</v>
      </c>
      <c r="AA221" s="21">
        <f>AA201-Baseline!AA201</f>
        <v>0.23794678728808094</v>
      </c>
      <c r="AB221" s="21">
        <f>AB201-Baseline!AB201</f>
        <v>0.27518983647715345</v>
      </c>
      <c r="AC221" s="21">
        <f>AC201-Baseline!AC201</f>
        <v>0.30859265073358699</v>
      </c>
      <c r="AD221" s="21">
        <f>AD201-Baseline!AD201</f>
        <v>0.30708119647738386</v>
      </c>
      <c r="AE221" s="21">
        <f>AE201-Baseline!AE201</f>
        <v>0.30560014161193294</v>
      </c>
      <c r="AF221" s="21">
        <f>AF201-Baseline!AF201</f>
        <v>0.30414439605287669</v>
      </c>
      <c r="AG221" s="21">
        <f>AG201-Baseline!AG201</f>
        <v>0.3027115739041335</v>
      </c>
      <c r="AH221" s="21">
        <f>AH201-Baseline!AH201</f>
        <v>0.30130264736708057</v>
      </c>
      <c r="AI221" s="21">
        <f>AI201-Baseline!AI201</f>
        <v>0.29992304678543746</v>
      </c>
      <c r="AJ221" s="21">
        <f>AJ201-Baseline!AJ201</f>
        <v>0.30000694506614423</v>
      </c>
      <c r="AK221" s="21">
        <f>AK201-Baseline!AK201</f>
        <v>0.3001118511425318</v>
      </c>
      <c r="AL221" s="21">
        <f>AL201-Baseline!AL201</f>
        <v>0.30023898004004934</v>
      </c>
      <c r="AM221" s="21">
        <f>AM201-Baseline!AM201</f>
        <v>0.30038953494297971</v>
      </c>
      <c r="AN221" s="21">
        <f>AN201-Baseline!AN201</f>
        <v>0.30056462147895502</v>
      </c>
      <c r="AO221" s="21">
        <f>AO201-Baseline!AO201</f>
        <v>0.30076482831722728</v>
      </c>
      <c r="AP221" s="21">
        <f>AP201-Baseline!AP201</f>
        <v>0.30099108778786388</v>
      </c>
      <c r="AQ221" s="21">
        <f>AQ201-Baseline!AQ201</f>
        <v>0.30124441682309566</v>
      </c>
      <c r="AR221" s="21">
        <f>AR201-Baseline!AR201</f>
        <v>0.30152575132071036</v>
      </c>
      <c r="AS221" s="21">
        <f>AS201-Baseline!AS201</f>
        <v>0.30183595929987916</v>
      </c>
      <c r="AT221" s="21">
        <f>AT201-Baseline!AT201</f>
        <v>0.30217592911019153</v>
      </c>
      <c r="AU221" s="21">
        <f>AU201-Baseline!AU201</f>
        <v>0.3025466630758018</v>
      </c>
      <c r="AV221" s="21">
        <f>AV201-Baseline!AV201</f>
        <v>0.30294906959619539</v>
      </c>
      <c r="AW221" s="21">
        <f>AW201-Baseline!AW201</f>
        <v>0.30338404766968097</v>
      </c>
      <c r="AX221" s="21">
        <f>AX201-Baseline!AX201</f>
        <v>0.30385256263178917</v>
      </c>
      <c r="AY221" s="21">
        <f>AY201-Baseline!AY201</f>
        <v>0.30435555080632071</v>
      </c>
      <c r="AZ221" s="21">
        <f>AZ201-Baseline!AZ201</f>
        <v>0.30489398298237802</v>
      </c>
      <c r="BA221" s="21">
        <f>BA201-Baseline!BA201</f>
        <v>0.30546879414077921</v>
      </c>
      <c r="BB221" s="21">
        <f>BB201-Baseline!BB201</f>
        <v>0.30604049866694538</v>
      </c>
    </row>
    <row r="222" spans="1:54" outlineLevel="2">
      <c r="A222" s="467"/>
      <c r="B222" s="150" t="s">
        <v>485</v>
      </c>
      <c r="C222" s="19"/>
      <c r="D222" s="135" t="s">
        <v>374</v>
      </c>
      <c r="E222" s="21">
        <f>E202-Baseline!E202</f>
        <v>-3.5907788626957426E-2</v>
      </c>
      <c r="F222" s="21">
        <f>F202-Baseline!F202</f>
        <v>-0.14000297424419728</v>
      </c>
      <c r="G222" s="21">
        <f>G202-Baseline!G202</f>
        <v>-0.28140104910460195</v>
      </c>
      <c r="H222" s="21">
        <f>H202-Baseline!H202</f>
        <v>-0.48345018404540951</v>
      </c>
      <c r="I222" s="21">
        <f>I202-Baseline!I202</f>
        <v>-0.76770425785861107</v>
      </c>
      <c r="J222" s="21">
        <f>J202-Baseline!J202</f>
        <v>-1.0474320360007141</v>
      </c>
      <c r="K222" s="21">
        <f>K202-Baseline!K202</f>
        <v>-0.89001408785705394</v>
      </c>
      <c r="L222" s="21">
        <f>L202-Baseline!L202</f>
        <v>-0.74381291843616282</v>
      </c>
      <c r="M222" s="21">
        <f>M202-Baseline!M202</f>
        <v>-0.60817182920646928</v>
      </c>
      <c r="N222" s="21">
        <f>N202-Baseline!N202</f>
        <v>-0.4824684580002554</v>
      </c>
      <c r="O222" s="21">
        <f>O202-Baseline!O202</f>
        <v>-0.36611265036358986</v>
      </c>
      <c r="P222" s="21">
        <f>P202-Baseline!P202</f>
        <v>-0.25854516381849635</v>
      </c>
      <c r="Q222" s="21">
        <f>Q202-Baseline!Q202</f>
        <v>-0.15923652869861371</v>
      </c>
      <c r="R222" s="21">
        <f>R202-Baseline!R202</f>
        <v>-6.7684741712156438E-2</v>
      </c>
      <c r="S222" s="21">
        <f>S202-Baseline!S202</f>
        <v>1.6501513356587338E-2</v>
      </c>
      <c r="T222" s="21">
        <f>T202-Baseline!T202</f>
        <v>9.3856790739380358E-2</v>
      </c>
      <c r="U222" s="21">
        <f>U202-Baseline!U202</f>
        <v>0.16480677662002563</v>
      </c>
      <c r="V222" s="21">
        <f>V202-Baseline!V202</f>
        <v>0.22975445818642015</v>
      </c>
      <c r="W222" s="21">
        <f>W202-Baseline!W202</f>
        <v>0.2890810926740528</v>
      </c>
      <c r="X222" s="21">
        <f>X202-Baseline!X202</f>
        <v>0.34314700071544735</v>
      </c>
      <c r="Y222" s="21">
        <f>Y202-Baseline!Y202</f>
        <v>0.39229322724483495</v>
      </c>
      <c r="Z222" s="21">
        <f>Z202-Baseline!Z202</f>
        <v>0.43684188735690554</v>
      </c>
      <c r="AA222" s="21">
        <f>AA202-Baseline!AA202</f>
        <v>0.4770975263921855</v>
      </c>
      <c r="AB222" s="21">
        <f>AB202-Baseline!AB202</f>
        <v>0.51334762763303843</v>
      </c>
      <c r="AC222" s="21">
        <f>AC202-Baseline!AC202</f>
        <v>0.54563525791141387</v>
      </c>
      <c r="AD222" s="21">
        <f>AD202-Baseline!AD202</f>
        <v>0.5430210357227736</v>
      </c>
      <c r="AE222" s="21">
        <f>AE202-Baseline!AE202</f>
        <v>0.54043507755554288</v>
      </c>
      <c r="AF222" s="21">
        <f>AF202-Baseline!AF202</f>
        <v>0.53786276361930163</v>
      </c>
      <c r="AG222" s="21">
        <f>AG202-Baseline!AG202</f>
        <v>0.53529753321760154</v>
      </c>
      <c r="AH222" s="21">
        <f>AH202-Baseline!AH202</f>
        <v>0.53274275615265765</v>
      </c>
      <c r="AI222" s="21">
        <f>AI202-Baseline!AI202</f>
        <v>0.53021525223601884</v>
      </c>
      <c r="AJ222" s="21">
        <f>AJ202-Baseline!AJ202</f>
        <v>0.53025864085111607</v>
      </c>
      <c r="AK222" s="21">
        <f>AK202-Baseline!AK202</f>
        <v>0.53031264431649561</v>
      </c>
      <c r="AL222" s="21">
        <f>AL202-Baseline!AL202</f>
        <v>0.53038051837697253</v>
      </c>
      <c r="AM222" s="21">
        <f>AM202-Baseline!AM202</f>
        <v>0.53046564462769652</v>
      </c>
      <c r="AN222" s="21">
        <f>AN202-Baseline!AN202</f>
        <v>0.53057084324592552</v>
      </c>
      <c r="AO222" s="21">
        <f>AO202-Baseline!AO202</f>
        <v>0.53069750486224621</v>
      </c>
      <c r="AP222" s="21">
        <f>AP202-Baseline!AP202</f>
        <v>0.53084807064746542</v>
      </c>
      <c r="AQ222" s="21">
        <f>AQ202-Baseline!AQ202</f>
        <v>0.53102509159228362</v>
      </c>
      <c r="AR222" s="21">
        <f>AR202-Baseline!AR202</f>
        <v>0.53123087264845026</v>
      </c>
      <c r="AS222" s="21">
        <f>AS202-Baseline!AS202</f>
        <v>0.53146757939992995</v>
      </c>
      <c r="AT222" s="21">
        <f>AT202-Baseline!AT202</f>
        <v>0.53173734005085294</v>
      </c>
      <c r="AU222" s="21">
        <f>AU202-Baseline!AU202</f>
        <v>0.53204253924275235</v>
      </c>
      <c r="AV222" s="21">
        <f>AV202-Baseline!AV202</f>
        <v>0.53238529525125955</v>
      </c>
      <c r="AW222" s="21">
        <f>AW202-Baseline!AW202</f>
        <v>0.53276776953711646</v>
      </c>
      <c r="AX222" s="21">
        <f>AX202-Baseline!AX202</f>
        <v>0.53319217144874642</v>
      </c>
      <c r="AY222" s="21">
        <f>AY202-Baseline!AY202</f>
        <v>0.53366058776080649</v>
      </c>
      <c r="AZ222" s="21">
        <f>AZ202-Baseline!AZ202</f>
        <v>0.53417522537330342</v>
      </c>
      <c r="BA222" s="21">
        <f>BA202-Baseline!BA202</f>
        <v>0.53473813989884889</v>
      </c>
      <c r="BB222" s="21">
        <f>BB202-Baseline!BB202</f>
        <v>0.53527177306227713</v>
      </c>
    </row>
    <row r="223" spans="1:54" outlineLevel="2">
      <c r="B223" s="19"/>
      <c r="C223" s="19"/>
      <c r="D223" s="19"/>
      <c r="E223" s="15"/>
    </row>
    <row r="224" spans="1:54" outlineLevel="2">
      <c r="A224" s="465" t="s">
        <v>486</v>
      </c>
      <c r="B224" s="150" t="s">
        <v>483</v>
      </c>
      <c r="C224" s="19"/>
      <c r="D224" s="135" t="s">
        <v>374</v>
      </c>
      <c r="E224" s="21">
        <f>E204-Baseline!E204</f>
        <v>-3.5907788626957426E-2</v>
      </c>
      <c r="F224" s="21">
        <f>F204-Baseline!F204</f>
        <v>-0.20246682712934216</v>
      </c>
      <c r="G224" s="21">
        <f>G204-Baseline!G204</f>
        <v>-0.53680210104596426</v>
      </c>
      <c r="H224" s="21">
        <f>H204-Baseline!H204</f>
        <v>-1.0994226353102476</v>
      </c>
      <c r="I224" s="21">
        <f>I204-Baseline!I204</f>
        <v>-1.9717256449253</v>
      </c>
      <c r="J224" s="21">
        <f>J204-Baseline!J204</f>
        <v>-3.1487951137630716</v>
      </c>
      <c r="K224" s="21">
        <f>K204-Baseline!K204</f>
        <v>-4.1682627379261703</v>
      </c>
      <c r="L224" s="21">
        <f>L204-Baseline!L204</f>
        <v>-5.0405734834034774</v>
      </c>
      <c r="M224" s="21">
        <f>M204-Baseline!M204</f>
        <v>-5.7763693188428533</v>
      </c>
      <c r="N224" s="21">
        <f>N204-Baseline!N204</f>
        <v>-6.3864561843506635</v>
      </c>
      <c r="O224" s="21">
        <f>O204-Baseline!O204</f>
        <v>-6.8794525276171044</v>
      </c>
      <c r="P224" s="21">
        <f>P204-Baseline!P204</f>
        <v>-7.2642204426783792</v>
      </c>
      <c r="Q224" s="21">
        <f>Q204-Baseline!Q204</f>
        <v>-7.5490898727448439</v>
      </c>
      <c r="R224" s="21">
        <f>R204-Baseline!R204</f>
        <v>-7.7411581760970876</v>
      </c>
      <c r="S224" s="21">
        <f>S204-Baseline!S204</f>
        <v>-7.8485158889998274</v>
      </c>
      <c r="T224" s="21">
        <f>T204-Baseline!T204</f>
        <v>-7.8780584463743253</v>
      </c>
      <c r="U224" s="21">
        <f>U204-Baseline!U204</f>
        <v>-7.8362534001375934</v>
      </c>
      <c r="V224" s="21">
        <f>V204-Baseline!V204</f>
        <v>-7.7284905718747723</v>
      </c>
      <c r="W224" s="21">
        <f>W204-Baseline!W204</f>
        <v>-7.5611349523851459</v>
      </c>
      <c r="X224" s="21">
        <f>X204-Baseline!X204</f>
        <v>-7.3388563245184741</v>
      </c>
      <c r="Y224" s="21">
        <f>Y204-Baseline!Y204</f>
        <v>-7.0672879584940347</v>
      </c>
      <c r="Z224" s="21">
        <f>Z204-Baseline!Z204</f>
        <v>-6.7504572478324008</v>
      </c>
      <c r="AA224" s="21">
        <f>AA204-Baseline!AA204</f>
        <v>-6.3927314913375994</v>
      </c>
      <c r="AB224" s="21">
        <f>AB204-Baseline!AB204</f>
        <v>-5.9981881157905264</v>
      </c>
      <c r="AC224" s="21">
        <f>AC204-Baseline!AC204</f>
        <v>-5.5707648262355178</v>
      </c>
      <c r="AD224" s="21">
        <f>AD204-Baseline!AD204</f>
        <v>-5.1453684042235182</v>
      </c>
      <c r="AE224" s="21">
        <f>AE204-Baseline!AE204</f>
        <v>-4.7219276028808963</v>
      </c>
      <c r="AF224" s="21">
        <f>AF204-Baseline!AF204</f>
        <v>-4.3004452353470697</v>
      </c>
      <c r="AG224" s="21">
        <f>AG204-Baseline!AG204</f>
        <v>-3.8809148587079108</v>
      </c>
      <c r="AH224" s="21">
        <f>AH204-Baseline!AH204</f>
        <v>-3.4633195545893614</v>
      </c>
      <c r="AI224" s="21">
        <f>AI204-Baseline!AI204</f>
        <v>-3.0476291862896687</v>
      </c>
      <c r="AJ224" s="21">
        <f>AJ204-Baseline!AJ204</f>
        <v>-2.631824346405665</v>
      </c>
      <c r="AK224" s="21">
        <f>AK204-Baseline!AK204</f>
        <v>-2.2158931965177544</v>
      </c>
      <c r="AL224" s="21">
        <f>AL204-Baseline!AL204</f>
        <v>-1.7998187286411849</v>
      </c>
      <c r="AM224" s="21">
        <f>AM204-Baseline!AM204</f>
        <v>-1.3835811543121963</v>
      </c>
      <c r="AN224" s="21">
        <f>AN204-Baseline!AN204</f>
        <v>-0.96715918458539818</v>
      </c>
      <c r="AO224" s="21">
        <f>AO204-Baseline!AO204</f>
        <v>-0.55053089690773049</v>
      </c>
      <c r="AP224" s="21">
        <f>AP204-Baseline!AP204</f>
        <v>-0.13367253675096435</v>
      </c>
      <c r="AQ224" s="21">
        <f>AQ204-Baseline!AQ204</f>
        <v>0.28344175902475399</v>
      </c>
      <c r="AR224" s="21">
        <f>AR204-Baseline!AR204</f>
        <v>0.7008394279582717</v>
      </c>
      <c r="AS224" s="21">
        <f>AS204-Baseline!AS204</f>
        <v>1.1185493858092741</v>
      </c>
      <c r="AT224" s="21">
        <f>AT204-Baseline!AT204</f>
        <v>1.5366021038516919</v>
      </c>
      <c r="AU224" s="21">
        <f>AU204-Baseline!AU204</f>
        <v>1.9550298229387408</v>
      </c>
      <c r="AV224" s="21">
        <f>AV204-Baseline!AV204</f>
        <v>2.3738663413196264</v>
      </c>
      <c r="AW224" s="21">
        <f>AW204-Baseline!AW204</f>
        <v>2.793147007004336</v>
      </c>
      <c r="AX224" s="21">
        <f>AX204-Baseline!AX204</f>
        <v>3.2129087911425813</v>
      </c>
      <c r="AY224" s="21">
        <f>AY204-Baseline!AY204</f>
        <v>3.6331902185502258</v>
      </c>
      <c r="AZ224" s="21">
        <f>AZ204-Baseline!AZ204</f>
        <v>4.0540314409672646</v>
      </c>
      <c r="BA224" s="21">
        <f>BA204-Baseline!BA204</f>
        <v>4.4754741382457723</v>
      </c>
      <c r="BB224" s="21">
        <f>BB204-Baseline!BB204</f>
        <v>4.8975012669807256</v>
      </c>
    </row>
    <row r="225" spans="1:54" outlineLevel="2">
      <c r="A225" s="466"/>
      <c r="B225" s="150" t="s">
        <v>484</v>
      </c>
      <c r="C225" s="19"/>
      <c r="D225" s="135" t="s">
        <v>374</v>
      </c>
      <c r="E225" s="21">
        <f>E205-Baseline!E205</f>
        <v>-3.5907788626957426E-2</v>
      </c>
      <c r="F225" s="21">
        <f>F205-Baseline!F205</f>
        <v>-0.22912320357374938</v>
      </c>
      <c r="G225" s="21">
        <f>G205-Baseline!G205</f>
        <v>-0.61633294865004018</v>
      </c>
      <c r="H225" s="21">
        <f>H205-Baseline!H205</f>
        <v>-1.2575886325207648</v>
      </c>
      <c r="I225" s="21">
        <f>I205-Baseline!I205</f>
        <v>-2.234512558636311</v>
      </c>
      <c r="J225" s="21">
        <f>J205-Baseline!J205</f>
        <v>-3.5420124695615414</v>
      </c>
      <c r="K225" s="21">
        <f>K205-Baseline!K205</f>
        <v>-4.6906656988164741</v>
      </c>
      <c r="L225" s="21">
        <f>L205-Baseline!L205</f>
        <v>-5.6917169929754436</v>
      </c>
      <c r="M225" s="21">
        <f>M205-Baseline!M205</f>
        <v>-6.5557544710461571</v>
      </c>
      <c r="N225" s="21">
        <f>N205-Baseline!N205</f>
        <v>-7.2927438994406657</v>
      </c>
      <c r="O225" s="21">
        <f>O205-Baseline!O205</f>
        <v>-7.9120609900335239</v>
      </c>
      <c r="P225" s="21">
        <f>P205-Baseline!P205</f>
        <v>-8.4225223560365521</v>
      </c>
      <c r="Q225" s="21">
        <f>Q205-Baseline!Q205</f>
        <v>-8.8324150730923066</v>
      </c>
      <c r="R225" s="21">
        <f>R205-Baseline!R205</f>
        <v>-9.149524406214141</v>
      </c>
      <c r="S225" s="21">
        <f>S205-Baseline!S205</f>
        <v>-9.3811885039478966</v>
      </c>
      <c r="T225" s="21">
        <f>T205-Baseline!T205</f>
        <v>-9.5342674712769622</v>
      </c>
      <c r="U225" s="21">
        <f>U205-Baseline!U205</f>
        <v>-9.615195789570862</v>
      </c>
      <c r="V225" s="21">
        <f>V205-Baseline!V205</f>
        <v>-9.6300050760632985</v>
      </c>
      <c r="W225" s="21">
        <f>W205-Baseline!W205</f>
        <v>-9.5843458351314439</v>
      </c>
      <c r="X225" s="21">
        <f>X205-Baseline!X205</f>
        <v>-9.4835082559338844</v>
      </c>
      <c r="Y225" s="21">
        <f>Y205-Baseline!Y205</f>
        <v>-9.3324417259286747</v>
      </c>
      <c r="Z225" s="21">
        <f>Z205-Baseline!Z205</f>
        <v>-9.1357735850242534</v>
      </c>
      <c r="AA225" s="21">
        <f>AA205-Baseline!AA205</f>
        <v>-8.897826797736343</v>
      </c>
      <c r="AB225" s="21">
        <f>AB205-Baseline!AB205</f>
        <v>-8.6226369612591043</v>
      </c>
      <c r="AC225" s="21">
        <f>AC205-Baseline!AC205</f>
        <v>-8.3140443105253325</v>
      </c>
      <c r="AD225" s="21">
        <f>AD205-Baseline!AD205</f>
        <v>-8.0069631140477213</v>
      </c>
      <c r="AE225" s="21">
        <f>AE205-Baseline!AE205</f>
        <v>-7.7013629724360726</v>
      </c>
      <c r="AF225" s="21">
        <f>AF205-Baseline!AF205</f>
        <v>-7.3972185763832385</v>
      </c>
      <c r="AG225" s="21">
        <f>AG205-Baseline!AG205</f>
        <v>-7.0945070024790766</v>
      </c>
      <c r="AH225" s="21">
        <f>AH205-Baseline!AH205</f>
        <v>-6.7932043551118113</v>
      </c>
      <c r="AI225" s="21">
        <f>AI205-Baseline!AI205</f>
        <v>-6.4932813083264591</v>
      </c>
      <c r="AJ225" s="21">
        <f>AJ205-Baseline!AJ205</f>
        <v>-6.1932743632605707</v>
      </c>
      <c r="AK225" s="21">
        <f>AK205-Baseline!AK205</f>
        <v>-5.8931625121181241</v>
      </c>
      <c r="AL225" s="21">
        <f>AL205-Baseline!AL205</f>
        <v>-5.5929235320782027</v>
      </c>
      <c r="AM225" s="21">
        <f>AM205-Baseline!AM205</f>
        <v>-5.2925339971352514</v>
      </c>
      <c r="AN225" s="21">
        <f>AN205-Baseline!AN205</f>
        <v>-4.9919693756564811</v>
      </c>
      <c r="AO225" s="21">
        <f>AO205-Baseline!AO205</f>
        <v>-4.6912045473391117</v>
      </c>
      <c r="AP225" s="21">
        <f>AP205-Baseline!AP205</f>
        <v>-4.3902134595509779</v>
      </c>
      <c r="AQ225" s="21">
        <f>AQ205-Baseline!AQ205</f>
        <v>-4.0889690427275127</v>
      </c>
      <c r="AR225" s="21">
        <f>AR205-Baseline!AR205</f>
        <v>-3.7874432914068166</v>
      </c>
      <c r="AS225" s="21">
        <f>AS205-Baseline!AS205</f>
        <v>-3.4856073321061558</v>
      </c>
      <c r="AT225" s="21">
        <f>AT205-Baseline!AT205</f>
        <v>-3.1834314029956658</v>
      </c>
      <c r="AU225" s="21">
        <f>AU205-Baseline!AU205</f>
        <v>-2.8808847399195656</v>
      </c>
      <c r="AV225" s="21">
        <f>AV205-Baseline!AV205</f>
        <v>-2.5779356703233134</v>
      </c>
      <c r="AW225" s="21">
        <f>AW205-Baseline!AW205</f>
        <v>-2.2745516226532345</v>
      </c>
      <c r="AX225" s="21">
        <f>AX205-Baseline!AX205</f>
        <v>-1.9706990600207064</v>
      </c>
      <c r="AY225" s="21">
        <f>AY205-Baseline!AY205</f>
        <v>-1.6663435092150394</v>
      </c>
      <c r="AZ225" s="21">
        <f>AZ205-Baseline!AZ205</f>
        <v>-1.3614495262327182</v>
      </c>
      <c r="BA225" s="21">
        <f>BA205-Baseline!BA205</f>
        <v>-1.0559807320923937</v>
      </c>
      <c r="BB225" s="21">
        <f>BB205-Baseline!BB205</f>
        <v>-0.74994023342514993</v>
      </c>
    </row>
    <row r="226" spans="1:54" outlineLevel="2">
      <c r="A226" s="467"/>
      <c r="B226" s="150" t="s">
        <v>485</v>
      </c>
      <c r="C226" s="19"/>
      <c r="D226" s="135" t="s">
        <v>374</v>
      </c>
      <c r="E226" s="21">
        <f>E206-Baseline!E206</f>
        <v>-3.5907788626957426E-2</v>
      </c>
      <c r="F226" s="21">
        <f>F206-Baseline!F206</f>
        <v>-0.17591076287112628</v>
      </c>
      <c r="G226" s="21">
        <f>G206-Baseline!G206</f>
        <v>-0.45731181197584192</v>
      </c>
      <c r="H226" s="21">
        <f>H206-Baseline!H206</f>
        <v>-0.94076199602113775</v>
      </c>
      <c r="I226" s="21">
        <f>I206-Baseline!I206</f>
        <v>-1.7084662538798057</v>
      </c>
      <c r="J226" s="21">
        <f>J206-Baseline!J206</f>
        <v>-2.7558982898806335</v>
      </c>
      <c r="K226" s="21">
        <f>K206-Baseline!K206</f>
        <v>-3.6459123777378863</v>
      </c>
      <c r="L226" s="21">
        <f>L206-Baseline!L206</f>
        <v>-4.3897252961739923</v>
      </c>
      <c r="M226" s="21">
        <f>M206-Baseline!M206</f>
        <v>-4.9978971253804048</v>
      </c>
      <c r="N226" s="21">
        <f>N206-Baseline!N206</f>
        <v>-5.480365583380717</v>
      </c>
      <c r="O226" s="21">
        <f>O206-Baseline!O206</f>
        <v>-5.8464782337446195</v>
      </c>
      <c r="P226" s="21">
        <f>P206-Baseline!P206</f>
        <v>-6.1050233975629453</v>
      </c>
      <c r="Q226" s="21">
        <f>Q206-Baseline!Q206</f>
        <v>-6.2642599262612748</v>
      </c>
      <c r="R226" s="21">
        <f>R206-Baseline!R206</f>
        <v>-6.3319446679738576</v>
      </c>
      <c r="S226" s="21">
        <f>S206-Baseline!S206</f>
        <v>-6.3154431546172418</v>
      </c>
      <c r="T226" s="21">
        <f>T206-Baseline!T206</f>
        <v>-6.2215863638775772</v>
      </c>
      <c r="U226" s="21">
        <f>U206-Baseline!U206</f>
        <v>-6.0567795872575516</v>
      </c>
      <c r="V226" s="21">
        <f>V206-Baseline!V206</f>
        <v>-5.8270251290714441</v>
      </c>
      <c r="W226" s="21">
        <f>W206-Baseline!W206</f>
        <v>-5.5379440363972208</v>
      </c>
      <c r="X226" s="21">
        <f>X206-Baseline!X206</f>
        <v>-5.1947970356818587</v>
      </c>
      <c r="Y226" s="21">
        <f>Y206-Baseline!Y206</f>
        <v>-4.8025038084369953</v>
      </c>
      <c r="Z226" s="21">
        <f>Z206-Baseline!Z206</f>
        <v>-4.3656619210796634</v>
      </c>
      <c r="AA226" s="21">
        <f>AA206-Baseline!AA206</f>
        <v>-3.8885643946869095</v>
      </c>
      <c r="AB226" s="21">
        <f>AB206-Baseline!AB206</f>
        <v>-3.3752167670545532</v>
      </c>
      <c r="AC226" s="21">
        <f>AC206-Baseline!AC206</f>
        <v>-2.8295815091432814</v>
      </c>
      <c r="AD226" s="21">
        <f>AD206-Baseline!AD206</f>
        <v>-2.2865604734206499</v>
      </c>
      <c r="AE226" s="21">
        <f>AE206-Baseline!AE206</f>
        <v>-1.7461253958645102</v>
      </c>
      <c r="AF226" s="21">
        <f>AF206-Baseline!AF206</f>
        <v>-1.2082626322453507</v>
      </c>
      <c r="AG226" s="21">
        <f>AG206-Baseline!AG206</f>
        <v>-0.67296509902735124</v>
      </c>
      <c r="AH226" s="21">
        <f>AH206-Baseline!AH206</f>
        <v>-0.14022234287494939</v>
      </c>
      <c r="AI226" s="21">
        <f>AI206-Baseline!AI206</f>
        <v>0.38999290936135367</v>
      </c>
      <c r="AJ226" s="21">
        <f>AJ206-Baseline!AJ206</f>
        <v>0.92025155021201499</v>
      </c>
      <c r="AK226" s="21">
        <f>AK206-Baseline!AK206</f>
        <v>1.4505641945279422</v>
      </c>
      <c r="AL226" s="21">
        <f>AL206-Baseline!AL206</f>
        <v>1.9809447129055116</v>
      </c>
      <c r="AM226" s="21">
        <f>AM206-Baseline!AM206</f>
        <v>2.5114103575333502</v>
      </c>
      <c r="AN226" s="21">
        <f>AN206-Baseline!AN206</f>
        <v>3.0419812007794462</v>
      </c>
      <c r="AO226" s="21">
        <f>AO206-Baseline!AO206</f>
        <v>3.5726787056419198</v>
      </c>
      <c r="AP226" s="21">
        <f>AP206-Baseline!AP206</f>
        <v>4.1035267762890726</v>
      </c>
      <c r="AQ226" s="21">
        <f>AQ206-Baseline!AQ206</f>
        <v>4.634551867880873</v>
      </c>
      <c r="AR226" s="21">
        <f>AR206-Baseline!AR206</f>
        <v>5.1657827405288117</v>
      </c>
      <c r="AS226" s="21">
        <f>AS206-Baseline!AS206</f>
        <v>5.6972503199285711</v>
      </c>
      <c r="AT226" s="21">
        <f>AT206-Baseline!AT206</f>
        <v>6.2289876599797935</v>
      </c>
      <c r="AU226" s="21">
        <f>AU206-Baseline!AU206</f>
        <v>6.7610301992226596</v>
      </c>
      <c r="AV226" s="21">
        <f>AV206-Baseline!AV206</f>
        <v>7.2934154944723559</v>
      </c>
      <c r="AW226" s="21">
        <f>AW206-Baseline!AW206</f>
        <v>7.8261832640091598</v>
      </c>
      <c r="AX226" s="21">
        <f>AX206-Baseline!AX206</f>
        <v>8.3593754354587873</v>
      </c>
      <c r="AY226" s="21">
        <f>AY206-Baseline!AY206</f>
        <v>8.8930360232207022</v>
      </c>
      <c r="AZ226" s="21">
        <f>AZ206-Baseline!AZ206</f>
        <v>9.4272112485941761</v>
      </c>
      <c r="BA226" s="21">
        <f>BA206-Baseline!BA206</f>
        <v>9.9619493884929398</v>
      </c>
      <c r="BB226" s="21">
        <f>BB206-Baseline!BB206</f>
        <v>10.49722116155499</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490</v>
      </c>
      <c r="C229" s="57"/>
      <c r="D229" s="56" t="s">
        <v>374</v>
      </c>
      <c r="E229" s="92" t="s">
        <v>491</v>
      </c>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7">
    <mergeCell ref="A19:B19"/>
    <mergeCell ref="I2:U2"/>
    <mergeCell ref="I3:N4"/>
    <mergeCell ref="P3:U4"/>
    <mergeCell ref="I5:N18"/>
    <mergeCell ref="P5:U18"/>
    <mergeCell ref="I20:N20"/>
    <mergeCell ref="P20:U20"/>
    <mergeCell ref="I21:N45"/>
    <mergeCell ref="P21:U45"/>
    <mergeCell ref="B23:G23"/>
    <mergeCell ref="D30:G30"/>
    <mergeCell ref="AX51:BB51"/>
    <mergeCell ref="A54:A64"/>
    <mergeCell ref="Y51:AC51"/>
    <mergeCell ref="AD51:AH51"/>
    <mergeCell ref="A66:A71"/>
    <mergeCell ref="E51:I51"/>
    <mergeCell ref="J51:N51"/>
    <mergeCell ref="O51:S51"/>
    <mergeCell ref="T51:X51"/>
    <mergeCell ref="A186:A187"/>
    <mergeCell ref="A204:A206"/>
    <mergeCell ref="AI51:AM51"/>
    <mergeCell ref="AN51:AR51"/>
    <mergeCell ref="AS51:AW51"/>
    <mergeCell ref="A75:A77"/>
    <mergeCell ref="A143:A154"/>
    <mergeCell ref="A158:A169"/>
    <mergeCell ref="A172:A174"/>
    <mergeCell ref="A176:A178"/>
    <mergeCell ref="A224:A226"/>
    <mergeCell ref="A190:A198"/>
    <mergeCell ref="A200:A202"/>
    <mergeCell ref="A210:A218"/>
    <mergeCell ref="A220:A222"/>
    <mergeCell ref="A31:A40"/>
    <mergeCell ref="D31:G31"/>
    <mergeCell ref="D32:G32"/>
    <mergeCell ref="D33:G33"/>
    <mergeCell ref="D34:G34"/>
    <mergeCell ref="D35:G35"/>
    <mergeCell ref="D36:G36"/>
    <mergeCell ref="D37:G37"/>
    <mergeCell ref="D38:G38"/>
    <mergeCell ref="D39:G39"/>
    <mergeCell ref="D40:G40"/>
  </mergeCells>
  <dataValidations count="1">
    <dataValidation type="list" allowBlank="1" showInputMessage="1" showErrorMessage="1" sqref="B7" xr:uid="{5F682780-9D26-459B-9BCB-03E2D7280E9D}">
      <formula1>"Y,N"</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52EC8162-14FC-4574-9D0D-58AF58D1D078}">
          <x14:formula1>
            <xm:f>'Fixed Data'!$E$55:$E$58</xm:f>
          </x14:formula1>
          <xm:sqref>B158:B169 B143:B154</xm:sqref>
        </x14:dataValidation>
        <x14:dataValidation type="list" allowBlank="1" showInputMessage="1" showErrorMessage="1" xr:uid="{B0598D84-B337-401F-B7EF-DF3FDC5A8369}">
          <x14:formula1>
            <xm:f>'Fixed Data'!$C$64:$C$65</xm:f>
          </x14:formula1>
          <xm:sqref>B66:B70</xm:sqref>
        </x14:dataValidation>
        <x14:dataValidation type="list" allowBlank="1" showInputMessage="1" showErrorMessage="1" xr:uid="{68B6272B-E00A-40F8-B3EA-C2B1F1AA056F}">
          <x14:formula1>
            <xm:f>'Fixed Data'!$C$55:$C$61</xm:f>
          </x14:formula1>
          <xm:sqref>C54:C63</xm:sqref>
        </x14:dataValidation>
        <x14:dataValidation type="list" allowBlank="1" showInputMessage="1" showErrorMessage="1" xr:uid="{44981C67-D259-46AB-9ECC-8ADD27C4852B}">
          <x14:formula1>
            <xm:f>'Fixed Data'!$A$55:$A$78</xm:f>
          </x14:formula1>
          <xm:sqref>B54:B63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S34"/>
  <sheetViews>
    <sheetView workbookViewId="0">
      <selection activeCell="A17" sqref="A17"/>
    </sheetView>
  </sheetViews>
  <sheetFormatPr defaultRowHeight="13.5"/>
  <cols>
    <col min="1" max="1" width="22" customWidth="1"/>
  </cols>
  <sheetData>
    <row r="1" spans="1:19">
      <c r="A1" s="4" t="s">
        <v>492</v>
      </c>
    </row>
    <row r="2" spans="1:19">
      <c r="A2" s="463" t="s">
        <v>493</v>
      </c>
      <c r="B2" s="463"/>
      <c r="C2" s="463"/>
      <c r="D2" s="463"/>
      <c r="E2" s="463"/>
      <c r="F2" s="463"/>
      <c r="G2" s="463"/>
      <c r="H2" s="463"/>
      <c r="I2" s="463"/>
      <c r="J2" s="463"/>
      <c r="K2" s="463"/>
      <c r="L2" s="463"/>
      <c r="M2" s="463"/>
      <c r="N2" s="463"/>
      <c r="O2" s="463"/>
      <c r="P2" s="463"/>
      <c r="Q2" s="463"/>
      <c r="R2" s="463"/>
      <c r="S2" s="463"/>
    </row>
    <row r="3" spans="1:19">
      <c r="A3" s="463"/>
      <c r="B3" s="463"/>
      <c r="C3" s="463"/>
      <c r="D3" s="463"/>
      <c r="E3" s="463"/>
      <c r="F3" s="463"/>
      <c r="G3" s="463"/>
      <c r="H3" s="463"/>
      <c r="I3" s="463"/>
      <c r="J3" s="463"/>
      <c r="K3" s="463"/>
      <c r="L3" s="463"/>
      <c r="M3" s="463"/>
      <c r="N3" s="463"/>
      <c r="O3" s="463"/>
      <c r="P3" s="463"/>
      <c r="Q3" s="463"/>
      <c r="R3" s="463"/>
      <c r="S3" s="463"/>
    </row>
    <row r="4" spans="1:19">
      <c r="A4" s="463"/>
      <c r="B4" s="463"/>
      <c r="C4" s="463"/>
      <c r="D4" s="463"/>
      <c r="E4" s="463"/>
      <c r="F4" s="463"/>
      <c r="G4" s="463"/>
      <c r="H4" s="463"/>
      <c r="I4" s="463"/>
      <c r="J4" s="463"/>
      <c r="K4" s="463"/>
      <c r="L4" s="463"/>
      <c r="M4" s="463"/>
      <c r="N4" s="463"/>
      <c r="O4" s="463"/>
      <c r="P4" s="463"/>
      <c r="Q4" s="463"/>
      <c r="R4" s="463"/>
      <c r="S4" s="463"/>
    </row>
    <row r="5" spans="1:19" ht="14" thickBot="1"/>
    <row r="6" spans="1:19" ht="16" thickBot="1">
      <c r="G6" s="468" t="s">
        <v>551</v>
      </c>
      <c r="H6" s="468"/>
      <c r="I6" s="468"/>
      <c r="J6" s="468"/>
      <c r="K6" s="469"/>
    </row>
    <row r="7" spans="1:19" ht="14.5">
      <c r="G7" s="316">
        <v>2027</v>
      </c>
      <c r="H7" s="317">
        <v>2028</v>
      </c>
      <c r="I7" s="317">
        <v>2029</v>
      </c>
      <c r="J7" s="317">
        <v>2030</v>
      </c>
      <c r="K7" s="318">
        <v>2031</v>
      </c>
    </row>
    <row r="8" spans="1:19">
      <c r="B8" s="319" t="s">
        <v>552</v>
      </c>
      <c r="C8" s="319" t="s">
        <v>362</v>
      </c>
      <c r="D8" s="319" t="s">
        <v>553</v>
      </c>
      <c r="E8" s="319" t="s">
        <v>554</v>
      </c>
      <c r="F8" s="319" t="s">
        <v>374</v>
      </c>
      <c r="G8" s="319">
        <v>1.7379541926639046</v>
      </c>
      <c r="H8" s="319">
        <v>2.1760012037716323</v>
      </c>
      <c r="I8" s="319">
        <v>2.8502176563062549</v>
      </c>
      <c r="J8" s="319">
        <v>3.771665534962688</v>
      </c>
      <c r="K8" s="319">
        <v>4.9193060250748122</v>
      </c>
    </row>
    <row r="9" spans="1:19">
      <c r="B9" s="319" t="s">
        <v>292</v>
      </c>
      <c r="C9" s="319" t="s">
        <v>362</v>
      </c>
      <c r="D9" s="319" t="s">
        <v>553</v>
      </c>
      <c r="E9" s="319" t="s">
        <v>554</v>
      </c>
      <c r="F9" s="319" t="s">
        <v>374</v>
      </c>
      <c r="G9" s="319">
        <v>0.16589141657770548</v>
      </c>
      <c r="H9" s="319">
        <v>0.18350820994889255</v>
      </c>
      <c r="I9" s="319">
        <v>0.20318325425666897</v>
      </c>
      <c r="J9" s="319">
        <v>0.22290746523079916</v>
      </c>
      <c r="K9" s="319">
        <v>0.24149805897262108</v>
      </c>
    </row>
    <row r="17" spans="1:19">
      <c r="A17" s="4" t="s">
        <v>494</v>
      </c>
    </row>
    <row r="19" spans="1:19">
      <c r="A19" s="4" t="s">
        <v>495</v>
      </c>
    </row>
    <row r="20" spans="1:19">
      <c r="A20" s="463" t="s">
        <v>496</v>
      </c>
      <c r="B20" s="463"/>
      <c r="C20" s="463"/>
      <c r="D20" s="463"/>
      <c r="E20" s="463"/>
      <c r="F20" s="463"/>
      <c r="G20" s="463"/>
      <c r="H20" s="463"/>
      <c r="I20" s="463"/>
      <c r="J20" s="463"/>
      <c r="K20" s="463"/>
      <c r="L20" s="463"/>
      <c r="M20" s="463"/>
      <c r="N20" s="463"/>
      <c r="O20" s="463"/>
      <c r="P20" s="463"/>
      <c r="Q20" s="463"/>
      <c r="R20" s="463"/>
      <c r="S20" s="463"/>
    </row>
    <row r="21" spans="1:19" ht="25.5" customHeight="1">
      <c r="A21" s="463"/>
      <c r="B21" s="463"/>
      <c r="C21" s="463"/>
      <c r="D21" s="463"/>
      <c r="E21" s="463"/>
      <c r="F21" s="463"/>
      <c r="G21" s="463"/>
      <c r="H21" s="463"/>
      <c r="I21" s="463"/>
      <c r="J21" s="463"/>
      <c r="K21" s="463"/>
      <c r="L21" s="463"/>
      <c r="M21" s="463"/>
      <c r="N21" s="463"/>
      <c r="O21" s="463"/>
      <c r="P21" s="463"/>
      <c r="Q21" s="463"/>
      <c r="R21" s="463"/>
      <c r="S21" s="463"/>
    </row>
    <row r="23" spans="1:19">
      <c r="A23" s="158" t="s">
        <v>477</v>
      </c>
      <c r="B23" s="464" t="s">
        <v>497</v>
      </c>
      <c r="C23" s="464"/>
      <c r="D23" s="464"/>
      <c r="E23" s="464"/>
      <c r="F23" s="464"/>
      <c r="G23" s="464"/>
      <c r="H23" s="464"/>
      <c r="I23" s="464"/>
      <c r="J23" s="464"/>
      <c r="K23" s="464"/>
      <c r="L23" s="464"/>
      <c r="M23" s="464"/>
      <c r="N23" s="464"/>
      <c r="O23" s="464"/>
      <c r="P23" s="464"/>
      <c r="Q23" s="464"/>
      <c r="R23" s="464"/>
      <c r="S23" s="464"/>
    </row>
    <row r="24" spans="1:19">
      <c r="A24" s="158" t="s">
        <v>478</v>
      </c>
      <c r="B24" s="464" t="s">
        <v>498</v>
      </c>
      <c r="C24" s="464"/>
      <c r="D24" s="464"/>
      <c r="E24" s="464"/>
      <c r="F24" s="464"/>
      <c r="G24" s="464"/>
      <c r="H24" s="464"/>
      <c r="I24" s="464"/>
      <c r="J24" s="464"/>
      <c r="K24" s="464"/>
      <c r="L24" s="464"/>
      <c r="M24" s="464"/>
      <c r="N24" s="464"/>
      <c r="O24" s="464"/>
      <c r="P24" s="464"/>
      <c r="Q24" s="464"/>
      <c r="R24" s="464"/>
      <c r="S24" s="464"/>
    </row>
    <row r="25" spans="1:19">
      <c r="A25" s="159" t="s">
        <v>380</v>
      </c>
      <c r="B25" s="464" t="s">
        <v>499</v>
      </c>
      <c r="C25" s="464"/>
      <c r="D25" s="464"/>
      <c r="E25" s="464"/>
      <c r="F25" s="464"/>
      <c r="G25" s="464"/>
      <c r="H25" s="464"/>
      <c r="I25" s="464"/>
      <c r="J25" s="464"/>
      <c r="K25" s="464"/>
      <c r="L25" s="464"/>
      <c r="M25" s="464"/>
      <c r="N25" s="464"/>
      <c r="O25" s="464"/>
      <c r="P25" s="464"/>
      <c r="Q25" s="464"/>
      <c r="R25" s="464"/>
      <c r="S25" s="464"/>
    </row>
    <row r="26" spans="1:19">
      <c r="A26" s="159" t="s">
        <v>456</v>
      </c>
      <c r="B26" s="464" t="s">
        <v>499</v>
      </c>
      <c r="C26" s="464"/>
      <c r="D26" s="464"/>
      <c r="E26" s="464"/>
      <c r="F26" s="464"/>
      <c r="G26" s="464"/>
      <c r="H26" s="464"/>
      <c r="I26" s="464"/>
      <c r="J26" s="464"/>
      <c r="K26" s="464"/>
      <c r="L26" s="464"/>
      <c r="M26" s="464"/>
      <c r="N26" s="464"/>
      <c r="O26" s="464"/>
      <c r="P26" s="464"/>
      <c r="Q26" s="464"/>
      <c r="R26" s="464"/>
      <c r="S26" s="464"/>
    </row>
    <row r="27" spans="1:19">
      <c r="A27" s="159" t="s">
        <v>457</v>
      </c>
      <c r="B27" s="464" t="s">
        <v>499</v>
      </c>
      <c r="C27" s="464"/>
      <c r="D27" s="464"/>
      <c r="E27" s="464"/>
      <c r="F27" s="464"/>
      <c r="G27" s="464"/>
      <c r="H27" s="464"/>
      <c r="I27" s="464"/>
      <c r="J27" s="464"/>
      <c r="K27" s="464"/>
      <c r="L27" s="464"/>
      <c r="M27" s="464"/>
      <c r="N27" s="464"/>
      <c r="O27" s="464"/>
      <c r="P27" s="464"/>
      <c r="Q27" s="464"/>
      <c r="R27" s="464"/>
      <c r="S27" s="464"/>
    </row>
    <row r="31" spans="1:19">
      <c r="A31" s="4" t="s">
        <v>500</v>
      </c>
    </row>
    <row r="32" spans="1:19">
      <c r="A32" t="s">
        <v>501</v>
      </c>
    </row>
    <row r="34" spans="1:1">
      <c r="A34" s="4" t="s">
        <v>502</v>
      </c>
    </row>
  </sheetData>
  <mergeCells count="8">
    <mergeCell ref="B26:S26"/>
    <mergeCell ref="B27:S27"/>
    <mergeCell ref="A2:S4"/>
    <mergeCell ref="A20:S21"/>
    <mergeCell ref="B23:S23"/>
    <mergeCell ref="B24:S24"/>
    <mergeCell ref="B25:S25"/>
    <mergeCell ref="G6:K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topLeftCell="A45" zoomScale="70" zoomScaleNormal="70" workbookViewId="0">
      <selection activeCell="B4" sqref="B4"/>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8" t="s">
        <v>328</v>
      </c>
      <c r="J2" s="429"/>
      <c r="K2" s="429"/>
      <c r="L2" s="429"/>
      <c r="M2" s="429"/>
      <c r="N2" s="429"/>
      <c r="O2" s="429"/>
      <c r="P2" s="429"/>
      <c r="Q2" s="429"/>
      <c r="R2" s="429"/>
      <c r="S2" s="429"/>
      <c r="T2" s="429"/>
      <c r="U2" s="430"/>
    </row>
    <row r="3" spans="1:21" ht="13.5" customHeight="1" outlineLevel="1" thickBot="1">
      <c r="A3" s="3"/>
      <c r="B3" s="7"/>
      <c r="F3" s="24"/>
      <c r="G3" s="10"/>
      <c r="I3" s="431" t="s">
        <v>329</v>
      </c>
      <c r="J3" s="432"/>
      <c r="K3" s="432"/>
      <c r="L3" s="432"/>
      <c r="M3" s="432"/>
      <c r="N3" s="433"/>
      <c r="O3" s="1"/>
      <c r="P3" s="437" t="s">
        <v>330</v>
      </c>
      <c r="Q3" s="438"/>
      <c r="R3" s="438"/>
      <c r="S3" s="438"/>
      <c r="T3" s="438"/>
      <c r="U3" s="439"/>
    </row>
    <row r="4" spans="1:21" ht="56.25" customHeight="1" outlineLevel="1">
      <c r="A4" s="31" t="s">
        <v>151</v>
      </c>
      <c r="B4" s="86"/>
      <c r="E4" s="53" t="s">
        <v>331</v>
      </c>
      <c r="F4" s="91"/>
      <c r="G4" s="28"/>
      <c r="H4" s="10"/>
      <c r="I4" s="434"/>
      <c r="J4" s="435"/>
      <c r="K4" s="435"/>
      <c r="L4" s="435"/>
      <c r="M4" s="435"/>
      <c r="N4" s="436"/>
      <c r="P4" s="440"/>
      <c r="Q4" s="441"/>
      <c r="R4" s="441"/>
      <c r="S4" s="441"/>
      <c r="T4" s="441"/>
      <c r="U4" s="442"/>
    </row>
    <row r="5" spans="1:21" outlineLevel="1">
      <c r="A5" s="13" t="s">
        <v>332</v>
      </c>
      <c r="B5" s="88"/>
      <c r="E5" s="14"/>
      <c r="H5" s="10"/>
      <c r="I5" s="470"/>
      <c r="J5" s="455"/>
      <c r="K5" s="455"/>
      <c r="L5" s="455"/>
      <c r="M5" s="455"/>
      <c r="N5" s="456"/>
      <c r="P5" s="470"/>
      <c r="Q5" s="455"/>
      <c r="R5" s="455"/>
      <c r="S5" s="455"/>
      <c r="T5" s="455"/>
      <c r="U5" s="456"/>
    </row>
    <row r="6" spans="1:21" outlineLevel="1">
      <c r="A6" s="13" t="s">
        <v>335</v>
      </c>
      <c r="B6" s="88"/>
      <c r="E6" s="53" t="s">
        <v>337</v>
      </c>
      <c r="F6" s="90"/>
      <c r="H6" s="10"/>
      <c r="I6" s="457"/>
      <c r="J6" s="458"/>
      <c r="K6" s="458"/>
      <c r="L6" s="458"/>
      <c r="M6" s="458"/>
      <c r="N6" s="459"/>
      <c r="P6" s="457"/>
      <c r="Q6" s="458"/>
      <c r="R6" s="458"/>
      <c r="S6" s="458"/>
      <c r="T6" s="458"/>
      <c r="U6" s="459"/>
    </row>
    <row r="7" spans="1:21" outlineLevel="1">
      <c r="A7" s="13" t="s">
        <v>339</v>
      </c>
      <c r="B7" s="88"/>
      <c r="E7" s="14"/>
      <c r="H7" s="10"/>
      <c r="I7" s="457"/>
      <c r="J7" s="458"/>
      <c r="K7" s="458"/>
      <c r="L7" s="458"/>
      <c r="M7" s="458"/>
      <c r="N7" s="459"/>
      <c r="P7" s="457"/>
      <c r="Q7" s="458"/>
      <c r="R7" s="458"/>
      <c r="S7" s="458"/>
      <c r="T7" s="458"/>
      <c r="U7" s="459"/>
    </row>
    <row r="8" spans="1:21" ht="41" outlineLevel="1" thickBot="1">
      <c r="A8" s="34" t="s">
        <v>340</v>
      </c>
      <c r="B8" s="89"/>
      <c r="E8" s="14"/>
      <c r="H8" s="10"/>
      <c r="I8" s="457"/>
      <c r="J8" s="458"/>
      <c r="K8" s="458"/>
      <c r="L8" s="458"/>
      <c r="M8" s="458"/>
      <c r="N8" s="459"/>
      <c r="P8" s="457"/>
      <c r="Q8" s="458"/>
      <c r="R8" s="458"/>
      <c r="S8" s="458"/>
      <c r="T8" s="458"/>
      <c r="U8" s="459"/>
    </row>
    <row r="9" spans="1:21" outlineLevel="1">
      <c r="E9" s="14"/>
      <c r="H9" s="10"/>
      <c r="I9" s="457"/>
      <c r="J9" s="458"/>
      <c r="K9" s="458"/>
      <c r="L9" s="458"/>
      <c r="M9" s="458"/>
      <c r="N9" s="459"/>
      <c r="P9" s="457"/>
      <c r="Q9" s="458"/>
      <c r="R9" s="458"/>
      <c r="S9" s="458"/>
      <c r="T9" s="458"/>
      <c r="U9" s="459"/>
    </row>
    <row r="10" spans="1:21" ht="14" outlineLevel="1" thickBot="1">
      <c r="A10" s="32" t="s">
        <v>342</v>
      </c>
      <c r="B10" s="35">
        <f>Baseline!B10</f>
        <v>2027</v>
      </c>
      <c r="E10" s="14"/>
      <c r="H10" s="10"/>
      <c r="I10" s="457"/>
      <c r="J10" s="458"/>
      <c r="K10" s="458"/>
      <c r="L10" s="458"/>
      <c r="M10" s="458"/>
      <c r="N10" s="459"/>
      <c r="P10" s="457"/>
      <c r="Q10" s="458"/>
      <c r="R10" s="458"/>
      <c r="S10" s="458"/>
      <c r="T10" s="458"/>
      <c r="U10" s="459"/>
    </row>
    <row r="11" spans="1:21" outlineLevel="1">
      <c r="A11" s="16"/>
      <c r="H11" s="10"/>
      <c r="I11" s="457"/>
      <c r="J11" s="458"/>
      <c r="K11" s="458"/>
      <c r="L11" s="458"/>
      <c r="M11" s="458"/>
      <c r="N11" s="459"/>
      <c r="P11" s="457"/>
      <c r="Q11" s="458"/>
      <c r="R11" s="458"/>
      <c r="S11" s="458"/>
      <c r="T11" s="458"/>
      <c r="U11" s="459"/>
    </row>
    <row r="12" spans="1:21" ht="40.5" outlineLevel="1">
      <c r="A12" s="26" t="s">
        <v>343</v>
      </c>
      <c r="B12" s="26" t="s">
        <v>344</v>
      </c>
      <c r="C12" s="26" t="s">
        <v>345</v>
      </c>
      <c r="D12" s="26" t="s">
        <v>346</v>
      </c>
      <c r="E12" s="26" t="s">
        <v>347</v>
      </c>
      <c r="F12" s="26" t="s">
        <v>348</v>
      </c>
      <c r="G12" s="26" t="s">
        <v>349</v>
      </c>
      <c r="I12" s="457"/>
      <c r="J12" s="458"/>
      <c r="K12" s="458"/>
      <c r="L12" s="458"/>
      <c r="M12" s="458"/>
      <c r="N12" s="459"/>
      <c r="P12" s="457"/>
      <c r="Q12" s="458"/>
      <c r="R12" s="458"/>
      <c r="S12" s="458"/>
      <c r="T12" s="458"/>
      <c r="U12" s="459"/>
    </row>
    <row r="13" spans="1:21" outlineLevel="1">
      <c r="A13" s="58">
        <v>2035</v>
      </c>
      <c r="B13" s="21">
        <f t="shared" ref="B13:B18" si="0">INDEX($E$204:$AW$204,1,MATCH($A13,$E$53:$BB$53,0))</f>
        <v>0</v>
      </c>
      <c r="C13" s="21">
        <f>B13-Baseline!B13</f>
        <v>1524.8817160092594</v>
      </c>
      <c r="D13" s="21">
        <f t="shared" ref="D13:D18" si="1">INDEX($E$205:$AW$205,1,MATCH($A13,$E$53:$BB$53,0))</f>
        <v>0</v>
      </c>
      <c r="E13" s="21">
        <f>D13-Baseline!D13</f>
        <v>1173.6613378135628</v>
      </c>
      <c r="F13" s="21">
        <f t="shared" ref="F13:F18" si="2">INDEX($E$206:$AW$206,1,MATCH($A13,$E$53:$BB$53,0))</f>
        <v>0</v>
      </c>
      <c r="G13" s="21">
        <f>F13-Baseline!F13</f>
        <v>1876.0948718253867</v>
      </c>
      <c r="I13" s="457"/>
      <c r="J13" s="458"/>
      <c r="K13" s="458"/>
      <c r="L13" s="458"/>
      <c r="M13" s="458"/>
      <c r="N13" s="459"/>
      <c r="P13" s="457"/>
      <c r="Q13" s="458"/>
      <c r="R13" s="458"/>
      <c r="S13" s="458"/>
      <c r="T13" s="458"/>
      <c r="U13" s="459"/>
    </row>
    <row r="14" spans="1:21" outlineLevel="1">
      <c r="A14" s="58">
        <v>2040</v>
      </c>
      <c r="B14" s="21">
        <f t="shared" si="0"/>
        <v>0</v>
      </c>
      <c r="C14" s="21">
        <f>B14-Baseline!B14</f>
        <v>2332.2198396644544</v>
      </c>
      <c r="D14" s="21">
        <f t="shared" si="1"/>
        <v>0</v>
      </c>
      <c r="E14" s="21">
        <f>D14-Baseline!D14</f>
        <v>1794.0588919922643</v>
      </c>
      <c r="F14" s="21">
        <f t="shared" si="2"/>
        <v>0</v>
      </c>
      <c r="G14" s="21">
        <f>F14-Baseline!F14</f>
        <v>2870.897181813531</v>
      </c>
      <c r="I14" s="457"/>
      <c r="J14" s="458"/>
      <c r="K14" s="458"/>
      <c r="L14" s="458"/>
      <c r="M14" s="458"/>
      <c r="N14" s="459"/>
      <c r="P14" s="457"/>
      <c r="Q14" s="458"/>
      <c r="R14" s="458"/>
      <c r="S14" s="458"/>
      <c r="T14" s="458"/>
      <c r="U14" s="459"/>
    </row>
    <row r="15" spans="1:21" outlineLevel="1">
      <c r="A15" s="58">
        <v>2045</v>
      </c>
      <c r="B15" s="21">
        <f t="shared" si="0"/>
        <v>0</v>
      </c>
      <c r="C15" s="21">
        <f>B15-Baseline!B15</f>
        <v>3116.6619559559194</v>
      </c>
      <c r="D15" s="21">
        <f t="shared" si="1"/>
        <v>0</v>
      </c>
      <c r="E15" s="21">
        <f>D15-Baseline!D15</f>
        <v>2396.2971961792782</v>
      </c>
      <c r="F15" s="21">
        <f t="shared" si="2"/>
        <v>0</v>
      </c>
      <c r="G15" s="21">
        <f>F15-Baseline!F15</f>
        <v>3837.2860203509608</v>
      </c>
      <c r="I15" s="457"/>
      <c r="J15" s="458"/>
      <c r="K15" s="458"/>
      <c r="L15" s="458"/>
      <c r="M15" s="458"/>
      <c r="N15" s="459"/>
      <c r="P15" s="457"/>
      <c r="Q15" s="458"/>
      <c r="R15" s="458"/>
      <c r="S15" s="458"/>
      <c r="T15" s="458"/>
      <c r="U15" s="459"/>
    </row>
    <row r="16" spans="1:21" outlineLevel="1">
      <c r="A16" s="58">
        <v>2050</v>
      </c>
      <c r="B16" s="21">
        <f t="shared" si="0"/>
        <v>0</v>
      </c>
      <c r="C16" s="21">
        <f>B16-Baseline!B16</f>
        <v>3881.6850518374595</v>
      </c>
      <c r="D16" s="21">
        <f t="shared" si="1"/>
        <v>0</v>
      </c>
      <c r="E16" s="21">
        <f>D16-Baseline!D16</f>
        <v>2983.7110924044928</v>
      </c>
      <c r="F16" s="21">
        <f t="shared" si="2"/>
        <v>0</v>
      </c>
      <c r="G16" s="21">
        <f>F16-Baseline!F16</f>
        <v>4779.4878706492082</v>
      </c>
      <c r="I16" s="457"/>
      <c r="J16" s="458"/>
      <c r="K16" s="458"/>
      <c r="L16" s="458"/>
      <c r="M16" s="458"/>
      <c r="N16" s="459"/>
      <c r="P16" s="457"/>
      <c r="Q16" s="458"/>
      <c r="R16" s="458"/>
      <c r="S16" s="458"/>
      <c r="T16" s="458"/>
      <c r="U16" s="459"/>
    </row>
    <row r="17" spans="1:21" outlineLevel="1">
      <c r="A17" s="58">
        <v>2060</v>
      </c>
      <c r="B17" s="21">
        <f t="shared" si="0"/>
        <v>0</v>
      </c>
      <c r="C17" s="21">
        <f>B17-Baseline!B17</f>
        <v>5369.7445207339597</v>
      </c>
      <c r="D17" s="21">
        <f t="shared" si="1"/>
        <v>0</v>
      </c>
      <c r="E17" s="21">
        <f>D17-Baseline!D17</f>
        <v>4128.3348251586895</v>
      </c>
      <c r="F17" s="21">
        <f t="shared" si="2"/>
        <v>0</v>
      </c>
      <c r="G17" s="21">
        <f>F17-Baseline!F17</f>
        <v>6607.7923490841167</v>
      </c>
      <c r="I17" s="457"/>
      <c r="J17" s="458"/>
      <c r="K17" s="458"/>
      <c r="L17" s="458"/>
      <c r="M17" s="458"/>
      <c r="N17" s="459"/>
      <c r="P17" s="457"/>
      <c r="Q17" s="458"/>
      <c r="R17" s="458"/>
      <c r="S17" s="458"/>
      <c r="T17" s="458"/>
      <c r="U17" s="459"/>
    </row>
    <row r="18" spans="1:21" outlineLevel="1">
      <c r="A18" s="58">
        <v>2070</v>
      </c>
      <c r="B18" s="21">
        <f t="shared" si="0"/>
        <v>0</v>
      </c>
      <c r="C18" s="21">
        <f>B18-Baseline!B18</f>
        <v>6865.0771101996579</v>
      </c>
      <c r="D18" s="21">
        <f t="shared" si="1"/>
        <v>0</v>
      </c>
      <c r="E18" s="21">
        <f>D18-Baseline!D18</f>
        <v>5285.8053503522506</v>
      </c>
      <c r="F18" s="21">
        <f t="shared" si="2"/>
        <v>0</v>
      </c>
      <c r="G18" s="21">
        <f>F18-Baseline!F18</f>
        <v>8435.1826391379909</v>
      </c>
      <c r="I18" s="460"/>
      <c r="J18" s="461"/>
      <c r="K18" s="461"/>
      <c r="L18" s="461"/>
      <c r="M18" s="461"/>
      <c r="N18" s="462"/>
      <c r="P18" s="460"/>
      <c r="Q18" s="461"/>
      <c r="R18" s="461"/>
      <c r="S18" s="461"/>
      <c r="T18" s="461"/>
      <c r="U18" s="462"/>
    </row>
    <row r="19" spans="1:21" ht="14" outlineLevel="1" thickBot="1">
      <c r="A19" s="418"/>
      <c r="B19" s="418"/>
      <c r="I19" s="250"/>
      <c r="J19" s="251"/>
      <c r="K19" s="251"/>
      <c r="L19" s="251"/>
      <c r="M19" s="251"/>
      <c r="N19" s="251"/>
      <c r="P19" s="249"/>
      <c r="Q19" s="249"/>
      <c r="R19" s="249"/>
      <c r="S19" s="249"/>
      <c r="T19" s="249"/>
      <c r="U19" s="232"/>
    </row>
    <row r="20" spans="1:21" ht="26.25" customHeight="1" outlineLevel="1">
      <c r="A20" s="54" t="s">
        <v>350</v>
      </c>
      <c r="B20" s="55">
        <f>Baseline!B20</f>
        <v>1</v>
      </c>
      <c r="E20" s="154"/>
      <c r="I20" s="452" t="s">
        <v>351</v>
      </c>
      <c r="J20" s="453"/>
      <c r="K20" s="453"/>
      <c r="L20" s="453"/>
      <c r="M20" s="453"/>
      <c r="N20" s="454"/>
      <c r="P20" s="452" t="s">
        <v>352</v>
      </c>
      <c r="Q20" s="453"/>
      <c r="R20" s="453"/>
      <c r="S20" s="453"/>
      <c r="T20" s="453"/>
      <c r="U20" s="454"/>
    </row>
    <row r="21" spans="1:21" ht="12.75" customHeight="1" outlineLevel="1">
      <c r="A21" s="154"/>
      <c r="B21" s="155"/>
      <c r="I21" s="470"/>
      <c r="J21" s="455"/>
      <c r="K21" s="455"/>
      <c r="L21" s="455"/>
      <c r="M21" s="455"/>
      <c r="N21" s="456"/>
      <c r="P21" s="470"/>
      <c r="Q21" s="455"/>
      <c r="R21" s="455"/>
      <c r="S21" s="455"/>
      <c r="T21" s="455"/>
      <c r="U21" s="456"/>
    </row>
    <row r="22" spans="1:21" ht="12.75" customHeight="1" outlineLevel="1">
      <c r="A22" s="154"/>
      <c r="B22" s="155"/>
      <c r="I22" s="457"/>
      <c r="J22" s="458"/>
      <c r="K22" s="458"/>
      <c r="L22" s="458"/>
      <c r="M22" s="458"/>
      <c r="N22" s="459"/>
      <c r="P22" s="457"/>
      <c r="Q22" s="458"/>
      <c r="R22" s="458"/>
      <c r="S22" s="458"/>
      <c r="T22" s="458"/>
      <c r="U22" s="459"/>
    </row>
    <row r="23" spans="1:21" outlineLevel="1">
      <c r="A23" s="154"/>
      <c r="B23" s="400" t="s">
        <v>354</v>
      </c>
      <c r="C23" s="401"/>
      <c r="D23" s="401"/>
      <c r="E23" s="401"/>
      <c r="F23" s="401"/>
      <c r="G23" s="402"/>
      <c r="I23" s="457"/>
      <c r="J23" s="458"/>
      <c r="K23" s="458"/>
      <c r="L23" s="458"/>
      <c r="M23" s="458"/>
      <c r="N23" s="459"/>
      <c r="P23" s="457"/>
      <c r="Q23" s="458"/>
      <c r="R23" s="458"/>
      <c r="S23" s="458"/>
      <c r="T23" s="458"/>
      <c r="U23" s="459"/>
    </row>
    <row r="24" spans="1:21" outlineLevel="1">
      <c r="B24" s="17">
        <v>2027</v>
      </c>
      <c r="C24" s="17">
        <v>2028</v>
      </c>
      <c r="D24" s="17">
        <v>2029</v>
      </c>
      <c r="E24" s="17">
        <v>2030</v>
      </c>
      <c r="F24" s="17">
        <v>2031</v>
      </c>
      <c r="G24" s="17" t="s">
        <v>355</v>
      </c>
      <c r="I24" s="457"/>
      <c r="J24" s="458"/>
      <c r="K24" s="458"/>
      <c r="L24" s="458"/>
      <c r="M24" s="458"/>
      <c r="N24" s="459"/>
      <c r="P24" s="457"/>
      <c r="Q24" s="458"/>
      <c r="R24" s="458"/>
      <c r="S24" s="458"/>
      <c r="T24" s="458"/>
      <c r="U24" s="459"/>
    </row>
    <row r="25" spans="1:21" ht="14" outlineLevel="1" thickBot="1">
      <c r="B25" s="30" t="s">
        <v>356</v>
      </c>
      <c r="C25" s="30" t="s">
        <v>356</v>
      </c>
      <c r="D25" s="30" t="s">
        <v>356</v>
      </c>
      <c r="E25" s="30" t="s">
        <v>356</v>
      </c>
      <c r="F25" s="30" t="s">
        <v>356</v>
      </c>
      <c r="G25" s="30" t="s">
        <v>356</v>
      </c>
      <c r="I25" s="457"/>
      <c r="J25" s="458"/>
      <c r="K25" s="458"/>
      <c r="L25" s="458"/>
      <c r="M25" s="458"/>
      <c r="N25" s="459"/>
      <c r="P25" s="457"/>
      <c r="Q25" s="458"/>
      <c r="R25" s="458"/>
      <c r="S25" s="458"/>
      <c r="T25" s="458"/>
      <c r="U25" s="459"/>
    </row>
    <row r="26" spans="1:21" outlineLevel="1">
      <c r="A26" s="54" t="s">
        <v>357</v>
      </c>
      <c r="B26" s="21">
        <f>E64</f>
        <v>0</v>
      </c>
      <c r="C26" s="21">
        <f>F64</f>
        <v>0</v>
      </c>
      <c r="D26" s="21">
        <f>G64</f>
        <v>0</v>
      </c>
      <c r="E26" s="21">
        <f>H64</f>
        <v>0</v>
      </c>
      <c r="F26" s="21">
        <f>I64</f>
        <v>0</v>
      </c>
      <c r="G26" s="21">
        <f>SUM(J64:BB64)</f>
        <v>0</v>
      </c>
      <c r="I26" s="457"/>
      <c r="J26" s="458"/>
      <c r="K26" s="458"/>
      <c r="L26" s="458"/>
      <c r="M26" s="458"/>
      <c r="N26" s="459"/>
      <c r="P26" s="457"/>
      <c r="Q26" s="458"/>
      <c r="R26" s="458"/>
      <c r="S26" s="458"/>
      <c r="T26" s="458"/>
      <c r="U26" s="459"/>
    </row>
    <row r="27" spans="1:21" outlineLevel="1">
      <c r="A27" s="54" t="s">
        <v>358</v>
      </c>
      <c r="B27" s="21">
        <f>E71+E77</f>
        <v>0</v>
      </c>
      <c r="C27" s="21">
        <f>F71+F77</f>
        <v>0</v>
      </c>
      <c r="D27" s="21">
        <f>G71+G77</f>
        <v>0</v>
      </c>
      <c r="E27" s="21">
        <f>H71+H77</f>
        <v>0</v>
      </c>
      <c r="F27" s="21">
        <f>I71+I77</f>
        <v>0</v>
      </c>
      <c r="G27" s="21">
        <f>SUM(J71:BB71)+SUM(J77:BB77)</f>
        <v>0</v>
      </c>
      <c r="I27" s="457"/>
      <c r="J27" s="458"/>
      <c r="K27" s="458"/>
      <c r="L27" s="458"/>
      <c r="M27" s="458"/>
      <c r="N27" s="459"/>
      <c r="P27" s="457"/>
      <c r="Q27" s="458"/>
      <c r="R27" s="458"/>
      <c r="S27" s="458"/>
      <c r="T27" s="458"/>
      <c r="U27" s="459"/>
    </row>
    <row r="28" spans="1:21" outlineLevel="1">
      <c r="A28" s="154"/>
      <c r="B28" s="248"/>
      <c r="C28" s="248"/>
      <c r="D28" s="248"/>
      <c r="E28" s="248"/>
      <c r="F28" s="248"/>
      <c r="G28" s="248"/>
      <c r="I28" s="457"/>
      <c r="J28" s="458"/>
      <c r="K28" s="458"/>
      <c r="L28" s="458"/>
      <c r="M28" s="458"/>
      <c r="N28" s="459"/>
      <c r="P28" s="457"/>
      <c r="Q28" s="458"/>
      <c r="R28" s="458"/>
      <c r="S28" s="458"/>
      <c r="T28" s="458"/>
      <c r="U28" s="459"/>
    </row>
    <row r="29" spans="1:21" ht="14" outlineLevel="1" thickBot="1">
      <c r="A29" s="154"/>
      <c r="B29" s="248"/>
      <c r="C29" s="248"/>
      <c r="D29" s="248"/>
      <c r="E29" s="248"/>
      <c r="F29" s="248"/>
      <c r="G29" s="248"/>
      <c r="I29" s="457"/>
      <c r="J29" s="458"/>
      <c r="K29" s="458"/>
      <c r="L29" s="458"/>
      <c r="M29" s="458"/>
      <c r="N29" s="459"/>
      <c r="P29" s="457"/>
      <c r="Q29" s="458"/>
      <c r="R29" s="458"/>
      <c r="S29" s="458"/>
      <c r="T29" s="458"/>
      <c r="U29" s="459"/>
    </row>
    <row r="30" spans="1:21" ht="14" outlineLevel="1" thickBot="1">
      <c r="A30" s="308"/>
      <c r="B30" s="309" t="s">
        <v>359</v>
      </c>
      <c r="C30" s="310" t="s">
        <v>360</v>
      </c>
      <c r="D30" s="404" t="s">
        <v>314</v>
      </c>
      <c r="E30" s="405"/>
      <c r="F30" s="405"/>
      <c r="G30" s="406"/>
      <c r="I30" s="457"/>
      <c r="J30" s="458"/>
      <c r="K30" s="458"/>
      <c r="L30" s="458"/>
      <c r="M30" s="458"/>
      <c r="N30" s="459"/>
      <c r="P30" s="457"/>
      <c r="Q30" s="458"/>
      <c r="R30" s="458"/>
      <c r="S30" s="458"/>
      <c r="T30" s="458"/>
      <c r="U30" s="459"/>
    </row>
    <row r="31" spans="1:21" outlineLevel="1">
      <c r="A31" s="424" t="s">
        <v>361</v>
      </c>
      <c r="B31" s="311"/>
      <c r="C31" s="307"/>
      <c r="D31" s="426"/>
      <c r="E31" s="426"/>
      <c r="F31" s="426"/>
      <c r="G31" s="427"/>
      <c r="I31" s="457"/>
      <c r="J31" s="458"/>
      <c r="K31" s="458"/>
      <c r="L31" s="458"/>
      <c r="M31" s="458"/>
      <c r="N31" s="459"/>
      <c r="P31" s="457"/>
      <c r="Q31" s="458"/>
      <c r="R31" s="458"/>
      <c r="S31" s="458"/>
      <c r="T31" s="458"/>
      <c r="U31" s="459"/>
    </row>
    <row r="32" spans="1:21" outlineLevel="1">
      <c r="A32" s="424"/>
      <c r="B32" s="312"/>
      <c r="C32" s="252"/>
      <c r="D32" s="409"/>
      <c r="E32" s="409"/>
      <c r="F32" s="409"/>
      <c r="G32" s="410"/>
      <c r="I32" s="457"/>
      <c r="J32" s="458"/>
      <c r="K32" s="458"/>
      <c r="L32" s="458"/>
      <c r="M32" s="458"/>
      <c r="N32" s="459"/>
      <c r="P32" s="457"/>
      <c r="Q32" s="458"/>
      <c r="R32" s="458"/>
      <c r="S32" s="458"/>
      <c r="T32" s="458"/>
      <c r="U32" s="459"/>
    </row>
    <row r="33" spans="1:21" outlineLevel="1">
      <c r="A33" s="424"/>
      <c r="B33" s="312"/>
      <c r="C33" s="252"/>
      <c r="D33" s="409"/>
      <c r="E33" s="409"/>
      <c r="F33" s="409"/>
      <c r="G33" s="410"/>
      <c r="I33" s="457"/>
      <c r="J33" s="458"/>
      <c r="K33" s="458"/>
      <c r="L33" s="458"/>
      <c r="M33" s="458"/>
      <c r="N33" s="459"/>
      <c r="P33" s="457"/>
      <c r="Q33" s="458"/>
      <c r="R33" s="458"/>
      <c r="S33" s="458"/>
      <c r="T33" s="458"/>
      <c r="U33" s="459"/>
    </row>
    <row r="34" spans="1:21" outlineLevel="1">
      <c r="A34" s="424"/>
      <c r="B34" s="312"/>
      <c r="C34" s="252"/>
      <c r="D34" s="409"/>
      <c r="E34" s="409"/>
      <c r="F34" s="409"/>
      <c r="G34" s="410"/>
      <c r="I34" s="457"/>
      <c r="J34" s="458"/>
      <c r="K34" s="458"/>
      <c r="L34" s="458"/>
      <c r="M34" s="458"/>
      <c r="N34" s="459"/>
      <c r="P34" s="457"/>
      <c r="Q34" s="458"/>
      <c r="R34" s="458"/>
      <c r="S34" s="458"/>
      <c r="T34" s="458"/>
      <c r="U34" s="459"/>
    </row>
    <row r="35" spans="1:21" outlineLevel="1">
      <c r="A35" s="424"/>
      <c r="B35" s="312"/>
      <c r="C35" s="252"/>
      <c r="D35" s="409"/>
      <c r="E35" s="409"/>
      <c r="F35" s="409"/>
      <c r="G35" s="410"/>
      <c r="I35" s="457"/>
      <c r="J35" s="458"/>
      <c r="K35" s="458"/>
      <c r="L35" s="458"/>
      <c r="M35" s="458"/>
      <c r="N35" s="459"/>
      <c r="P35" s="457"/>
      <c r="Q35" s="458"/>
      <c r="R35" s="458"/>
      <c r="S35" s="458"/>
      <c r="T35" s="458"/>
      <c r="U35" s="459"/>
    </row>
    <row r="36" spans="1:21" outlineLevel="1">
      <c r="A36" s="424"/>
      <c r="B36" s="312"/>
      <c r="C36" s="252"/>
      <c r="D36" s="409"/>
      <c r="E36" s="409"/>
      <c r="F36" s="409"/>
      <c r="G36" s="410"/>
      <c r="I36" s="457"/>
      <c r="J36" s="458"/>
      <c r="K36" s="458"/>
      <c r="L36" s="458"/>
      <c r="M36" s="458"/>
      <c r="N36" s="459"/>
      <c r="P36" s="457"/>
      <c r="Q36" s="458"/>
      <c r="R36" s="458"/>
      <c r="S36" s="458"/>
      <c r="T36" s="458"/>
      <c r="U36" s="459"/>
    </row>
    <row r="37" spans="1:21" outlineLevel="1">
      <c r="A37" s="424"/>
      <c r="B37" s="312"/>
      <c r="C37" s="252"/>
      <c r="D37" s="409"/>
      <c r="E37" s="409"/>
      <c r="F37" s="409"/>
      <c r="G37" s="410"/>
      <c r="I37" s="457"/>
      <c r="J37" s="458"/>
      <c r="K37" s="458"/>
      <c r="L37" s="458"/>
      <c r="M37" s="458"/>
      <c r="N37" s="459"/>
      <c r="P37" s="457"/>
      <c r="Q37" s="458"/>
      <c r="R37" s="458"/>
      <c r="S37" s="458"/>
      <c r="T37" s="458"/>
      <c r="U37" s="459"/>
    </row>
    <row r="38" spans="1:21" outlineLevel="1">
      <c r="A38" s="424"/>
      <c r="B38" s="312"/>
      <c r="C38" s="252"/>
      <c r="D38" s="409"/>
      <c r="E38" s="409"/>
      <c r="F38" s="409"/>
      <c r="G38" s="410"/>
      <c r="I38" s="457"/>
      <c r="J38" s="458"/>
      <c r="K38" s="458"/>
      <c r="L38" s="458"/>
      <c r="M38" s="458"/>
      <c r="N38" s="459"/>
      <c r="P38" s="457"/>
      <c r="Q38" s="458"/>
      <c r="R38" s="458"/>
      <c r="S38" s="458"/>
      <c r="T38" s="458"/>
      <c r="U38" s="459"/>
    </row>
    <row r="39" spans="1:21" outlineLevel="1">
      <c r="A39" s="424"/>
      <c r="B39" s="312"/>
      <c r="C39" s="252"/>
      <c r="D39" s="409"/>
      <c r="E39" s="409"/>
      <c r="F39" s="409"/>
      <c r="G39" s="410"/>
      <c r="I39" s="457"/>
      <c r="J39" s="458"/>
      <c r="K39" s="458"/>
      <c r="L39" s="458"/>
      <c r="M39" s="458"/>
      <c r="N39" s="459"/>
      <c r="P39" s="457"/>
      <c r="Q39" s="458"/>
      <c r="R39" s="458"/>
      <c r="S39" s="458"/>
      <c r="T39" s="458"/>
      <c r="U39" s="459"/>
    </row>
    <row r="40" spans="1:21" ht="14" outlineLevel="1" thickBot="1">
      <c r="A40" s="425"/>
      <c r="B40" s="313"/>
      <c r="C40" s="314"/>
      <c r="D40" s="407"/>
      <c r="E40" s="407"/>
      <c r="F40" s="407"/>
      <c r="G40" s="408"/>
      <c r="I40" s="457"/>
      <c r="J40" s="458"/>
      <c r="K40" s="458"/>
      <c r="L40" s="458"/>
      <c r="M40" s="458"/>
      <c r="N40" s="459"/>
      <c r="P40" s="457"/>
      <c r="Q40" s="458"/>
      <c r="R40" s="458"/>
      <c r="S40" s="458"/>
      <c r="T40" s="458"/>
      <c r="U40" s="459"/>
    </row>
    <row r="41" spans="1:21" outlineLevel="1">
      <c r="A41" s="154"/>
      <c r="B41" s="248"/>
      <c r="C41" s="248"/>
      <c r="D41" s="248"/>
      <c r="E41" s="248"/>
      <c r="F41" s="248"/>
      <c r="G41" s="248"/>
      <c r="I41" s="457"/>
      <c r="J41" s="458"/>
      <c r="K41" s="458"/>
      <c r="L41" s="458"/>
      <c r="M41" s="458"/>
      <c r="N41" s="459"/>
      <c r="P41" s="457"/>
      <c r="Q41" s="458"/>
      <c r="R41" s="458"/>
      <c r="S41" s="458"/>
      <c r="T41" s="458"/>
      <c r="U41" s="459"/>
    </row>
    <row r="42" spans="1:21" outlineLevel="1">
      <c r="A42" s="154"/>
      <c r="B42" s="248"/>
      <c r="C42" s="248"/>
      <c r="D42" s="248"/>
      <c r="E42" s="248"/>
      <c r="F42" s="248"/>
      <c r="G42" s="248"/>
      <c r="I42" s="457"/>
      <c r="J42" s="458"/>
      <c r="K42" s="458"/>
      <c r="L42" s="458"/>
      <c r="M42" s="458"/>
      <c r="N42" s="459"/>
      <c r="P42" s="457"/>
      <c r="Q42" s="458"/>
      <c r="R42" s="458"/>
      <c r="S42" s="458"/>
      <c r="T42" s="458"/>
      <c r="U42" s="459"/>
    </row>
    <row r="43" spans="1:21" outlineLevel="1">
      <c r="A43" s="154"/>
      <c r="B43" s="248"/>
      <c r="C43" s="248"/>
      <c r="D43" s="248"/>
      <c r="E43" s="248"/>
      <c r="F43" s="248"/>
      <c r="G43" s="248"/>
      <c r="I43" s="457"/>
      <c r="J43" s="458"/>
      <c r="K43" s="458"/>
      <c r="L43" s="458"/>
      <c r="M43" s="458"/>
      <c r="N43" s="459"/>
      <c r="P43" s="457"/>
      <c r="Q43" s="458"/>
      <c r="R43" s="458"/>
      <c r="S43" s="458"/>
      <c r="T43" s="458"/>
      <c r="U43" s="459"/>
    </row>
    <row r="44" spans="1:21" outlineLevel="1">
      <c r="A44" s="154"/>
      <c r="B44" s="248"/>
      <c r="C44" s="248"/>
      <c r="D44" s="248"/>
      <c r="E44" s="248"/>
      <c r="F44" s="248"/>
      <c r="G44" s="248"/>
      <c r="I44" s="457"/>
      <c r="J44" s="458"/>
      <c r="K44" s="458"/>
      <c r="L44" s="458"/>
      <c r="M44" s="458"/>
      <c r="N44" s="459"/>
      <c r="P44" s="457"/>
      <c r="Q44" s="458"/>
      <c r="R44" s="458"/>
      <c r="S44" s="458"/>
      <c r="T44" s="458"/>
      <c r="U44" s="459"/>
    </row>
    <row r="45" spans="1:21" outlineLevel="1">
      <c r="A45" s="154"/>
      <c r="B45" s="248"/>
      <c r="C45" s="248"/>
      <c r="D45" s="248"/>
      <c r="E45" s="248"/>
      <c r="F45" s="248"/>
      <c r="G45" s="248"/>
      <c r="I45" s="460"/>
      <c r="J45" s="461"/>
      <c r="K45" s="461"/>
      <c r="L45" s="461"/>
      <c r="M45" s="461"/>
      <c r="N45" s="462"/>
      <c r="P45" s="460"/>
      <c r="Q45" s="461"/>
      <c r="R45" s="461"/>
      <c r="S45" s="461"/>
      <c r="T45" s="461"/>
      <c r="U45" s="462"/>
    </row>
    <row r="46" spans="1:21" outlineLevel="1">
      <c r="A46" s="154"/>
      <c r="B46" s="248"/>
      <c r="C46" s="248"/>
      <c r="D46" s="248"/>
      <c r="E46" s="248"/>
      <c r="F46" s="248"/>
      <c r="G46" s="248"/>
    </row>
    <row r="47" spans="1:21">
      <c r="A47" s="154"/>
      <c r="B47" s="155"/>
    </row>
    <row r="48" spans="1:21" ht="15">
      <c r="A48" s="12" t="s">
        <v>364</v>
      </c>
    </row>
    <row r="49" spans="1:54" ht="15" outlineLevel="1">
      <c r="A49" s="12"/>
    </row>
    <row r="50" spans="1:54" ht="14" outlineLevel="1" thickBot="1">
      <c r="A50" s="4" t="s">
        <v>365</v>
      </c>
    </row>
    <row r="51" spans="1:54" outlineLevel="2">
      <c r="B51" s="19"/>
      <c r="C51" s="19"/>
      <c r="D51" s="19"/>
      <c r="E51" s="411" t="s">
        <v>261</v>
      </c>
      <c r="F51" s="399"/>
      <c r="G51" s="399"/>
      <c r="H51" s="399"/>
      <c r="I51" s="399"/>
      <c r="J51" s="399" t="s">
        <v>262</v>
      </c>
      <c r="K51" s="399"/>
      <c r="L51" s="399"/>
      <c r="M51" s="399"/>
      <c r="N51" s="399"/>
      <c r="O51" s="399" t="s">
        <v>263</v>
      </c>
      <c r="P51" s="399"/>
      <c r="Q51" s="399"/>
      <c r="R51" s="399"/>
      <c r="S51" s="399"/>
      <c r="T51" s="399" t="s">
        <v>264</v>
      </c>
      <c r="U51" s="399"/>
      <c r="V51" s="399"/>
      <c r="W51" s="399"/>
      <c r="X51" s="399"/>
      <c r="Y51" s="399" t="s">
        <v>366</v>
      </c>
      <c r="Z51" s="399"/>
      <c r="AA51" s="399"/>
      <c r="AB51" s="399"/>
      <c r="AC51" s="399"/>
      <c r="AD51" s="399" t="s">
        <v>367</v>
      </c>
      <c r="AE51" s="399"/>
      <c r="AF51" s="399"/>
      <c r="AG51" s="399"/>
      <c r="AH51" s="399"/>
      <c r="AI51" s="399" t="s">
        <v>368</v>
      </c>
      <c r="AJ51" s="399"/>
      <c r="AK51" s="399"/>
      <c r="AL51" s="399"/>
      <c r="AM51" s="399"/>
      <c r="AN51" s="399" t="s">
        <v>369</v>
      </c>
      <c r="AO51" s="399"/>
      <c r="AP51" s="399"/>
      <c r="AQ51" s="399"/>
      <c r="AR51" s="399"/>
      <c r="AS51" s="399" t="s">
        <v>370</v>
      </c>
      <c r="AT51" s="399"/>
      <c r="AU51" s="399"/>
      <c r="AV51" s="399"/>
      <c r="AW51" s="399"/>
      <c r="AX51" s="399" t="s">
        <v>371</v>
      </c>
      <c r="AY51" s="399"/>
      <c r="AZ51" s="399"/>
      <c r="BA51" s="399"/>
      <c r="BB51" s="40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359</v>
      </c>
      <c r="C53" s="19" t="s">
        <v>372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19" t="s">
        <v>373</v>
      </c>
      <c r="B54" s="127"/>
      <c r="C54" s="127"/>
      <c r="D54" s="124" t="s">
        <v>374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0"/>
      <c r="B55" s="36"/>
      <c r="C55" s="121"/>
      <c r="D55" s="2" t="s">
        <v>374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0"/>
      <c r="B56" s="36"/>
      <c r="C56" s="121"/>
      <c r="D56" s="2" t="s">
        <v>374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0"/>
      <c r="B57" s="36"/>
      <c r="C57" s="121"/>
      <c r="D57" s="2" t="s">
        <v>374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0"/>
      <c r="B58" s="36"/>
      <c r="C58" s="121"/>
      <c r="D58" s="2" t="s">
        <v>374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0"/>
      <c r="B59" s="36"/>
      <c r="C59" s="121"/>
      <c r="D59" s="2" t="s">
        <v>374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0"/>
      <c r="B60" s="36"/>
      <c r="C60" s="121"/>
      <c r="D60" s="2" t="s">
        <v>374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0"/>
      <c r="B61" s="36"/>
      <c r="C61" s="121"/>
      <c r="D61" s="2" t="s">
        <v>374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0"/>
      <c r="B62" s="36"/>
      <c r="C62" s="121"/>
      <c r="D62" s="2" t="s">
        <v>374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0"/>
      <c r="B63" s="36"/>
      <c r="C63" s="121"/>
      <c r="D63" s="2" t="s">
        <v>374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1"/>
      <c r="B64" s="122" t="s">
        <v>375</v>
      </c>
      <c r="C64" s="296" t="s">
        <v>376</v>
      </c>
      <c r="D64" s="123" t="s">
        <v>374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2" t="s">
        <v>377</v>
      </c>
      <c r="B66" s="266"/>
      <c r="C66" s="267"/>
      <c r="D66" s="268" t="s">
        <v>374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13"/>
      <c r="B67" s="252"/>
      <c r="C67" s="267"/>
      <c r="D67" s="269" t="s">
        <v>374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13"/>
      <c r="B68" s="252"/>
      <c r="C68" s="267"/>
      <c r="D68" s="269" t="s">
        <v>374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13"/>
      <c r="B69" s="252"/>
      <c r="C69" s="267"/>
      <c r="D69" s="269" t="s">
        <v>374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13"/>
      <c r="B70" s="252"/>
      <c r="C70" s="267"/>
      <c r="D70" s="269" t="s">
        <v>374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14"/>
      <c r="B71" s="122" t="s">
        <v>378</v>
      </c>
      <c r="C71" s="123"/>
      <c r="D71" s="270" t="s">
        <v>374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2" t="s">
        <v>379</v>
      </c>
      <c r="B75" s="127" t="s">
        <v>380</v>
      </c>
      <c r="C75" s="274"/>
      <c r="D75" s="124" t="s">
        <v>374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13"/>
      <c r="B76" s="121"/>
      <c r="C76" s="272"/>
      <c r="D76" s="2" t="s">
        <v>374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14"/>
      <c r="B77" s="273" t="s">
        <v>381</v>
      </c>
      <c r="C77" s="271"/>
      <c r="D77" s="123" t="s">
        <v>374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383</v>
      </c>
      <c r="C81" s="6" t="s">
        <v>384</v>
      </c>
      <c r="D81" t="s">
        <v>385</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386</v>
      </c>
      <c r="C82" t="s">
        <v>387</v>
      </c>
      <c r="D82" t="s">
        <v>374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388</v>
      </c>
      <c r="C83" t="s">
        <v>389</v>
      </c>
      <c r="D83" t="s">
        <v>374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390</v>
      </c>
      <c r="C84" t="s">
        <v>391</v>
      </c>
      <c r="D84" t="s">
        <v>374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392</v>
      </c>
      <c r="C85" t="s">
        <v>393</v>
      </c>
      <c r="D85" t="s">
        <v>374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394</v>
      </c>
      <c r="C86" t="s">
        <v>395</v>
      </c>
      <c r="D86" t="s">
        <v>374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396</v>
      </c>
      <c r="C87" t="s">
        <v>397</v>
      </c>
      <c r="D87" t="s">
        <v>374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398</v>
      </c>
      <c r="C88" t="s">
        <v>399</v>
      </c>
      <c r="D88" t="s">
        <v>374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400</v>
      </c>
      <c r="C89" t="s">
        <v>401</v>
      </c>
      <c r="D89" t="s">
        <v>374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402</v>
      </c>
      <c r="C90" t="s">
        <v>403</v>
      </c>
      <c r="D90" t="s">
        <v>374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404</v>
      </c>
      <c r="C91" t="s">
        <v>405</v>
      </c>
      <c r="D91" t="s">
        <v>374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406</v>
      </c>
      <c r="C92" t="s">
        <v>407</v>
      </c>
      <c r="D92" t="s">
        <v>374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408</v>
      </c>
      <c r="C93" t="s">
        <v>409</v>
      </c>
      <c r="D93" t="s">
        <v>374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410</v>
      </c>
      <c r="C94" t="s">
        <v>411</v>
      </c>
      <c r="D94" t="s">
        <v>374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412</v>
      </c>
      <c r="C95" t="s">
        <v>413</v>
      </c>
      <c r="D95" t="s">
        <v>374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414</v>
      </c>
      <c r="C96" t="s">
        <v>415</v>
      </c>
      <c r="D96" t="s">
        <v>374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416</v>
      </c>
      <c r="C97" t="s">
        <v>417</v>
      </c>
      <c r="D97" t="s">
        <v>374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418</v>
      </c>
      <c r="C98" t="s">
        <v>419</v>
      </c>
      <c r="D98" t="s">
        <v>374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420</v>
      </c>
      <c r="C99" t="s">
        <v>421</v>
      </c>
      <c r="D99" t="s">
        <v>374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422</v>
      </c>
      <c r="C100" t="s">
        <v>423</v>
      </c>
      <c r="D100" t="s">
        <v>374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424</v>
      </c>
      <c r="C101" t="s">
        <v>425</v>
      </c>
      <c r="D101" t="s">
        <v>374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426</v>
      </c>
      <c r="C102" t="s">
        <v>427</v>
      </c>
      <c r="D102" t="s">
        <v>374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428</v>
      </c>
      <c r="C103" t="s">
        <v>429</v>
      </c>
      <c r="D103" t="s">
        <v>374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430</v>
      </c>
      <c r="C104" t="s">
        <v>431</v>
      </c>
      <c r="D104" t="s">
        <v>374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432</v>
      </c>
      <c r="C105" t="s">
        <v>433</v>
      </c>
      <c r="D105" t="s">
        <v>374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434</v>
      </c>
      <c r="C106" t="s">
        <v>435</v>
      </c>
      <c r="D106" t="s">
        <v>374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436</v>
      </c>
      <c r="C107" t="s">
        <v>437</v>
      </c>
      <c r="D107" t="s">
        <v>374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505</v>
      </c>
      <c r="C108" t="s">
        <v>506</v>
      </c>
      <c r="D108" t="s">
        <v>374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507</v>
      </c>
      <c r="C109" t="s">
        <v>508</v>
      </c>
      <c r="D109" t="s">
        <v>374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509</v>
      </c>
      <c r="C110" t="s">
        <v>510</v>
      </c>
      <c r="D110" t="s">
        <v>374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511</v>
      </c>
      <c r="C111" t="s">
        <v>512</v>
      </c>
      <c r="D111" t="s">
        <v>374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513</v>
      </c>
      <c r="C112" t="s">
        <v>514</v>
      </c>
      <c r="D112" t="s">
        <v>374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515</v>
      </c>
      <c r="C113" t="s">
        <v>516</v>
      </c>
      <c r="D113" t="s">
        <v>374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517</v>
      </c>
      <c r="C114" t="s">
        <v>518</v>
      </c>
      <c r="D114" t="s">
        <v>374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519</v>
      </c>
      <c r="C115" t="s">
        <v>520</v>
      </c>
      <c r="D115" t="s">
        <v>374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521</v>
      </c>
      <c r="C116" t="s">
        <v>522</v>
      </c>
      <c r="D116" t="s">
        <v>374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523</v>
      </c>
      <c r="C117" t="s">
        <v>524</v>
      </c>
      <c r="D117" t="s">
        <v>374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525</v>
      </c>
      <c r="C118" t="s">
        <v>526</v>
      </c>
      <c r="D118" t="s">
        <v>374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527</v>
      </c>
      <c r="C119" t="s">
        <v>528</v>
      </c>
      <c r="D119" t="s">
        <v>374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529</v>
      </c>
      <c r="C120" t="s">
        <v>530</v>
      </c>
      <c r="D120" t="s">
        <v>374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531</v>
      </c>
      <c r="C121" t="s">
        <v>532</v>
      </c>
      <c r="D121" t="s">
        <v>374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533</v>
      </c>
      <c r="C122" t="s">
        <v>534</v>
      </c>
      <c r="D122" t="s">
        <v>374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535</v>
      </c>
      <c r="C123" t="s">
        <v>536</v>
      </c>
      <c r="D123" t="s">
        <v>374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537</v>
      </c>
      <c r="C124" t="s">
        <v>538</v>
      </c>
      <c r="D124" t="s">
        <v>374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539</v>
      </c>
      <c r="C125" t="s">
        <v>540</v>
      </c>
      <c r="D125" t="s">
        <v>374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541</v>
      </c>
      <c r="C126" t="s">
        <v>542</v>
      </c>
      <c r="D126" t="s">
        <v>374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543</v>
      </c>
      <c r="C127" t="s">
        <v>544</v>
      </c>
      <c r="D127" t="s">
        <v>374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438</v>
      </c>
      <c r="C128" t="s">
        <v>439</v>
      </c>
      <c r="D128" t="s">
        <v>374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440</v>
      </c>
      <c r="C129" t="s">
        <v>441</v>
      </c>
      <c r="D129" t="s">
        <v>374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442</v>
      </c>
      <c r="C130" t="s">
        <v>443</v>
      </c>
      <c r="D130" t="s">
        <v>374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444</v>
      </c>
      <c r="C131" t="s">
        <v>445</v>
      </c>
      <c r="D131" t="s">
        <v>374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446</v>
      </c>
      <c r="C132" t="s">
        <v>447</v>
      </c>
      <c r="D132" t="s">
        <v>374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448</v>
      </c>
      <c r="C133" s="7" t="s">
        <v>449</v>
      </c>
      <c r="D133" s="7" t="s">
        <v>374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15" t="s">
        <v>455</v>
      </c>
      <c r="B143" s="135" t="s">
        <v>273</v>
      </c>
      <c r="C143" s="135" t="s">
        <v>380</v>
      </c>
      <c r="D143" s="135" t="s">
        <v>374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16"/>
      <c r="B144" s="135" t="s">
        <v>273</v>
      </c>
      <c r="C144" s="135"/>
      <c r="D144" s="135" t="s">
        <v>374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16"/>
      <c r="B145" s="135" t="s">
        <v>273</v>
      </c>
      <c r="C145" s="135"/>
      <c r="D145" s="135" t="s">
        <v>374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16"/>
      <c r="B146" s="135" t="s">
        <v>276</v>
      </c>
      <c r="C146" s="135" t="s">
        <v>456</v>
      </c>
      <c r="D146" s="135" t="s">
        <v>374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16"/>
      <c r="B147" s="135" t="s">
        <v>276</v>
      </c>
      <c r="C147" s="135" t="s">
        <v>457</v>
      </c>
      <c r="D147" s="135" t="s">
        <v>374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16"/>
      <c r="B148" s="135" t="s">
        <v>276</v>
      </c>
      <c r="C148" s="135"/>
      <c r="D148" s="135" t="s">
        <v>374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16"/>
      <c r="B149" s="135" t="s">
        <v>276</v>
      </c>
      <c r="C149" s="135"/>
      <c r="D149" s="135" t="s">
        <v>374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16"/>
      <c r="B150" s="135" t="s">
        <v>279</v>
      </c>
      <c r="C150" s="315" t="s">
        <v>458</v>
      </c>
      <c r="D150" s="135" t="s">
        <v>374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16"/>
      <c r="B151" s="135" t="s">
        <v>279</v>
      </c>
      <c r="C151" s="315" t="s">
        <v>547</v>
      </c>
      <c r="D151" s="135" t="s">
        <v>374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16"/>
      <c r="B152" s="135" t="s">
        <v>279</v>
      </c>
      <c r="C152" s="315" t="s">
        <v>460</v>
      </c>
      <c r="D152" s="135" t="s">
        <v>374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16"/>
      <c r="B153" s="135" t="s">
        <v>461</v>
      </c>
      <c r="C153" s="135"/>
      <c r="D153" s="135" t="s">
        <v>374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17"/>
      <c r="B154" s="135" t="s">
        <v>461</v>
      </c>
      <c r="C154" s="135"/>
      <c r="D154" s="135" t="s">
        <v>374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454</v>
      </c>
      <c r="C157" s="134" t="s">
        <v>152</v>
      </c>
      <c r="D157" s="135"/>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row>
    <row r="158" spans="1:54" ht="12.75" customHeight="1" outlineLevel="2">
      <c r="A158" s="415" t="s">
        <v>462</v>
      </c>
      <c r="B158" s="135" t="s">
        <v>273</v>
      </c>
      <c r="C158" s="315" t="s">
        <v>380</v>
      </c>
      <c r="D158" s="135" t="s">
        <v>463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16"/>
      <c r="B159" s="135" t="s">
        <v>273</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16"/>
      <c r="B160" s="135" t="s">
        <v>273</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16"/>
      <c r="B161" s="135" t="s">
        <v>276</v>
      </c>
      <c r="C161" s="315" t="s">
        <v>456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16"/>
      <c r="B162" s="135" t="s">
        <v>276</v>
      </c>
      <c r="C162" s="315" t="s">
        <v>457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16"/>
      <c r="B163" s="135" t="s">
        <v>276</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16"/>
      <c r="B164" s="135" t="s">
        <v>276</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16"/>
      <c r="B165" s="135" t="s">
        <v>461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16"/>
      <c r="B166" s="135" t="s">
        <v>461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16"/>
      <c r="B167" s="135" t="s">
        <v>461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16"/>
      <c r="B168" s="135" t="s">
        <v>461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17"/>
      <c r="B169" s="135" t="s">
        <v>461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15" t="s">
        <v>467</v>
      </c>
      <c r="B172" s="135" t="s">
        <v>273</v>
      </c>
      <c r="C172" s="135" t="s">
        <v>380</v>
      </c>
      <c r="D172" s="135" t="s">
        <v>374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16"/>
      <c r="B173" s="135" t="s">
        <v>273</v>
      </c>
      <c r="C173" s="135"/>
      <c r="D173" s="135" t="s">
        <v>374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17"/>
      <c r="B174" s="135" t="s">
        <v>273</v>
      </c>
      <c r="C174" s="135"/>
      <c r="D174" s="135" t="s">
        <v>374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15" t="s">
        <v>468</v>
      </c>
      <c r="B176" s="135" t="s">
        <v>273</v>
      </c>
      <c r="C176" s="135" t="s">
        <v>380</v>
      </c>
      <c r="D176" s="135" t="s">
        <v>374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16"/>
      <c r="B177" s="135" t="s">
        <v>273</v>
      </c>
      <c r="C177" s="135"/>
      <c r="D177" s="135" t="s">
        <v>374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17"/>
      <c r="B178" s="135" t="s">
        <v>273</v>
      </c>
      <c r="C178" s="135"/>
      <c r="D178" s="135" t="s">
        <v>374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469</v>
      </c>
      <c r="B182" s="19"/>
      <c r="C182" s="19"/>
      <c r="D182" s="19"/>
      <c r="E182" s="15"/>
    </row>
    <row r="183" spans="1:54" ht="15" outlineLevel="1">
      <c r="A183" s="12"/>
      <c r="B183" s="19"/>
      <c r="C183" s="19"/>
      <c r="D183" s="19"/>
      <c r="E183" s="15"/>
    </row>
    <row r="184" spans="1:54" s="4" customFormat="1" outlineLevel="1">
      <c r="A184" s="4" t="s">
        <v>470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2" t="s">
        <v>471</v>
      </c>
      <c r="B186" s="150" t="s">
        <v>472</v>
      </c>
      <c r="C186" s="6" t="s">
        <v>473</v>
      </c>
      <c r="D186" s="10" t="s">
        <v>385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23"/>
      <c r="B187" s="150" t="s">
        <v>474</v>
      </c>
      <c r="C187" s="6" t="s">
        <v>475</v>
      </c>
      <c r="D187" s="10" t="s">
        <v>385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15" t="s">
        <v>476</v>
      </c>
      <c r="B190" s="150" t="s">
        <v>477</v>
      </c>
      <c r="C190" s="19"/>
      <c r="D190" s="135" t="s">
        <v>374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16"/>
      <c r="B191" s="150" t="s">
        <v>478</v>
      </c>
      <c r="C191" s="19"/>
      <c r="D191" s="135" t="s">
        <v>374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16"/>
      <c r="B192" s="150" t="s">
        <v>548</v>
      </c>
      <c r="C192" s="19"/>
      <c r="D192" s="135" t="s">
        <v>374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16"/>
      <c r="B193" s="150" t="s">
        <v>479</v>
      </c>
      <c r="C193" s="19"/>
      <c r="D193" s="135" t="s">
        <v>374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16"/>
      <c r="B194" s="150" t="s">
        <v>480</v>
      </c>
      <c r="C194" s="19"/>
      <c r="D194" s="135" t="s">
        <v>374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16"/>
      <c r="B195" s="150" t="s">
        <v>481</v>
      </c>
      <c r="C195" s="19"/>
      <c r="D195" s="135" t="s">
        <v>374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16"/>
      <c r="B196" s="150" t="s">
        <v>276</v>
      </c>
      <c r="C196" s="19"/>
      <c r="D196" s="135" t="s">
        <v>374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16"/>
      <c r="B197" s="150" t="s">
        <v>279</v>
      </c>
      <c r="C197" s="19"/>
      <c r="D197" s="135" t="s">
        <v>374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17"/>
      <c r="B198" s="150" t="s">
        <v>461</v>
      </c>
      <c r="C198" s="19"/>
      <c r="D198" s="135" t="s">
        <v>374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15" t="s">
        <v>482</v>
      </c>
      <c r="B200" s="150" t="s">
        <v>483</v>
      </c>
      <c r="C200" s="19"/>
      <c r="D200" s="135" t="s">
        <v>374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16"/>
      <c r="B201" s="150" t="s">
        <v>484</v>
      </c>
      <c r="C201" s="19"/>
      <c r="D201" s="135" t="s">
        <v>374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17"/>
      <c r="B202" s="150" t="s">
        <v>485</v>
      </c>
      <c r="C202" s="19"/>
      <c r="D202" s="135" t="s">
        <v>374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15" t="s">
        <v>486</v>
      </c>
      <c r="B204" s="150" t="s">
        <v>487</v>
      </c>
      <c r="C204" s="19"/>
      <c r="D204" s="135" t="s">
        <v>374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16"/>
      <c r="B205" s="150" t="s">
        <v>488</v>
      </c>
      <c r="C205" s="19"/>
      <c r="D205" s="135" t="s">
        <v>374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17"/>
      <c r="B206" s="150" t="s">
        <v>489</v>
      </c>
      <c r="C206" s="19"/>
      <c r="D206" s="135" t="s">
        <v>374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549</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5" t="s">
        <v>476</v>
      </c>
      <c r="B210" s="150" t="s">
        <v>550</v>
      </c>
      <c r="C210" s="19"/>
      <c r="D210" s="135" t="s">
        <v>374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6"/>
      <c r="B211" s="150" t="s">
        <v>478</v>
      </c>
      <c r="C211" s="19"/>
      <c r="D211" s="135" t="s">
        <v>374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6"/>
      <c r="B212" s="150" t="s">
        <v>548</v>
      </c>
      <c r="C212" s="19"/>
      <c r="D212" s="135" t="s">
        <v>374</v>
      </c>
      <c r="E212" s="21">
        <f>E192-Baseline!E192</f>
        <v>13.395791080726287</v>
      </c>
      <c r="F212" s="21">
        <f>F77*F186-Baseline!F77*Baseline!F186</f>
        <v>13.11121172144996</v>
      </c>
      <c r="G212" s="21">
        <f>G77*G186-Baseline!G77*Baseline!G186</f>
        <v>12.833489317928361</v>
      </c>
      <c r="H212" s="21">
        <f>H77*H186-Baseline!H77*Baseline!H186</f>
        <v>12.562461068144286</v>
      </c>
      <c r="I212" s="21">
        <f>I77*I186-Baseline!I77*Baseline!I186</f>
        <v>12.297968140204622</v>
      </c>
      <c r="J212" s="21">
        <f>J77*J186-Baseline!J77*Baseline!J186</f>
        <v>12.039855555399189</v>
      </c>
      <c r="K212" s="21">
        <f>K77*K186-Baseline!K77*Baseline!K186</f>
        <v>11.787972134888637</v>
      </c>
      <c r="L212" s="21">
        <f>L77*L186-Baseline!L77*Baseline!L186</f>
        <v>11.542170359964663</v>
      </c>
      <c r="M212" s="21">
        <f>M77*M186-Baseline!M77*Baseline!M186</f>
        <v>11.30230631974683</v>
      </c>
      <c r="N212" s="21">
        <f>N77*N186-Baseline!N77*Baseline!N186</f>
        <v>11.068239616796067</v>
      </c>
      <c r="O212" s="21">
        <f>O77*O186-Baseline!O77*Baseline!O186</f>
        <v>10.839833266666343</v>
      </c>
      <c r="P212" s="21">
        <f>P77*P186-Baseline!P77*Baseline!P186</f>
        <v>10.616953644718548</v>
      </c>
      <c r="Q212" s="21">
        <f>Q77*Q186-Baseline!Q77*Baseline!Q186</f>
        <v>10.399470365223952</v>
      </c>
      <c r="R212" s="21">
        <f>R77*R186-Baseline!R77*Baseline!R186</f>
        <v>10.187256242835906</v>
      </c>
      <c r="S212" s="21">
        <f>S77*S186-Baseline!S77*Baseline!S186</f>
        <v>9.9801871927866443</v>
      </c>
      <c r="T212" s="21">
        <f>T77*T186-Baseline!T77*Baseline!T186</f>
        <v>9.7781421598269738</v>
      </c>
      <c r="U212" s="21">
        <f>U77*U186-Baseline!U77*Baseline!U186</f>
        <v>9.5810030438403402</v>
      </c>
      <c r="V212" s="21">
        <f>V77*V186-Baseline!V77*Baseline!V186</f>
        <v>9.3886546397679744</v>
      </c>
      <c r="W212" s="21">
        <f>W77*W186-Baseline!W77*Baseline!W186</f>
        <v>9.2009845563123616</v>
      </c>
      <c r="X212" s="21">
        <f>X77*X186-Baseline!X77*Baseline!X186</f>
        <v>9.0178831456985051</v>
      </c>
      <c r="Y212" s="21">
        <f>Y77*Y186-Baseline!Y77*Baseline!Y186</f>
        <v>8.8392434574042085</v>
      </c>
      <c r="Z212" s="21">
        <f>Z77*Z186-Baseline!Z77*Baseline!Z186</f>
        <v>8.6649611483753812</v>
      </c>
      <c r="AA212" s="21">
        <f>AA77*AA186-Baseline!AA77*Baseline!AA186</f>
        <v>8.4949344337064137</v>
      </c>
      <c r="AB212" s="21">
        <f>AB77*AB186-Baseline!AB77*Baseline!AB186</f>
        <v>8.3290640280501602</v>
      </c>
      <c r="AC212" s="21">
        <f>AC77*AC186-Baseline!AC77*Baseline!AC186</f>
        <v>8.1672530797492158</v>
      </c>
      <c r="AD212" s="21">
        <f>AD77*AD186-Baseline!AD77*Baseline!AD186</f>
        <v>8.0094071057979068</v>
      </c>
      <c r="AE212" s="21">
        <f>AE77*AE186-Baseline!AE77*Baseline!AE186</f>
        <v>7.8554339553067729</v>
      </c>
      <c r="AF212" s="21">
        <f>AF77*AF186-Baseline!AF77*Baseline!AF186</f>
        <v>7.7052437296719472</v>
      </c>
      <c r="AG212" s="21">
        <f>AG77*AG186-Baseline!AG77*Baseline!AG186</f>
        <v>7.5587487524356263</v>
      </c>
      <c r="AH212" s="21">
        <f>AH77*AH186-Baseline!AH77*Baseline!AH186</f>
        <v>7.4158634918167827</v>
      </c>
      <c r="AI212" s="21">
        <f>AI77*AI186-Baseline!AI77*Baseline!AI186</f>
        <v>7.2765045295754627</v>
      </c>
      <c r="AJ212" s="21">
        <f>AJ77*AJ186-Baseline!AJ77*Baseline!AJ186</f>
        <v>7.1752535592864115</v>
      </c>
      <c r="AK212" s="21">
        <f>AK77*AK186-Baseline!AK77*Baseline!AK186</f>
        <v>7.0762464231070252</v>
      </c>
      <c r="AL212" s="21">
        <f>AL77*AL186-Baseline!AL77*Baseline!AL186</f>
        <v>6.9794452607544999</v>
      </c>
      <c r="AM212" s="21">
        <f>AM77*AM186-Baseline!AM77*Baseline!AM186</f>
        <v>6.8848130447435061</v>
      </c>
      <c r="AN212" s="21">
        <f>AN77*AN186-Baseline!AN77*Baseline!AN186</f>
        <v>6.7923135877540179</v>
      </c>
      <c r="AO212" s="21">
        <f>AO77*AO186-Baseline!AO77*Baseline!AO186</f>
        <v>6.7019115184765434</v>
      </c>
      <c r="AP212" s="21">
        <f>AP77*AP186-Baseline!AP77*Baseline!AP186</f>
        <v>6.6135722644248949</v>
      </c>
      <c r="AQ212" s="21">
        <f>AQ77*AQ186-Baseline!AQ77*Baseline!AQ186</f>
        <v>6.5272620508216734</v>
      </c>
      <c r="AR212" s="21">
        <f>AR77*AR186-Baseline!AR77*Baseline!AR186</f>
        <v>6.4429478751989135</v>
      </c>
      <c r="AS212" s="21">
        <f>AS77*AS186-Baseline!AS77*Baseline!AS186</f>
        <v>6.3605975020602221</v>
      </c>
      <c r="AT212" s="21">
        <f>AT77*AT186-Baseline!AT77*Baseline!AT186</f>
        <v>6.2801794444922781</v>
      </c>
      <c r="AU212" s="21">
        <f>AU77*AU186-Baseline!AU77*Baseline!AU186</f>
        <v>6.2016629594274724</v>
      </c>
      <c r="AV212" s="21">
        <f>AV77*AV186-Baseline!AV77*Baseline!AV186</f>
        <v>6.1250180281179185</v>
      </c>
      <c r="AW212" s="21">
        <f>AW77*AW186-Baseline!AW77*Baseline!AW186</f>
        <v>6.0502153527708584</v>
      </c>
      <c r="AX212" s="21">
        <f>AX77*AX186-Baseline!AX77*Baseline!AX186</f>
        <v>5.9772263367212775</v>
      </c>
      <c r="AY212" s="21">
        <f>AY77*AY186-Baseline!AY77*Baseline!AY186</f>
        <v>5.9060230777808904</v>
      </c>
      <c r="AZ212" s="21">
        <f>AZ77*AZ186-Baseline!AZ77*Baseline!AZ186</f>
        <v>5.8365783590011224</v>
      </c>
      <c r="BA212" s="21">
        <f>BA77*BA186-Baseline!BA77*Baseline!BA186</f>
        <v>5.7688656323107317</v>
      </c>
      <c r="BB212" s="21">
        <f>BB77*BB186-Baseline!BB77*Baseline!BB186</f>
        <v>5.7019384709077094</v>
      </c>
    </row>
    <row r="213" spans="1:54" outlineLevel="2">
      <c r="A213" s="466"/>
      <c r="B213" s="150" t="s">
        <v>479</v>
      </c>
      <c r="C213" s="19"/>
      <c r="D213" s="135" t="s">
        <v>374</v>
      </c>
      <c r="E213" s="21">
        <f>E193-Baseline!E193</f>
        <v>79.873705533769922</v>
      </c>
      <c r="F213" s="21">
        <f>F193-Baseline!F193</f>
        <v>79.567921031638107</v>
      </c>
      <c r="G213" s="21">
        <f>G193-Baseline!G193</f>
        <v>78.97177483791026</v>
      </c>
      <c r="H213" s="21">
        <f>H193-Baseline!H193</f>
        <v>78.370245373210224</v>
      </c>
      <c r="I213" s="21">
        <f>I193-Baseline!I193</f>
        <v>78.024985957962912</v>
      </c>
      <c r="J213" s="21">
        <f>J193-Baseline!J193</f>
        <v>77.664760530708932</v>
      </c>
      <c r="K213" s="21">
        <f>K193-Baseline!K193</f>
        <v>77.04047721964244</v>
      </c>
      <c r="L213" s="21">
        <f>L193-Baseline!L193</f>
        <v>76.658614359239621</v>
      </c>
      <c r="M213" s="21">
        <f>M193-Baseline!M193</f>
        <v>76.26466041041391</v>
      </c>
      <c r="N213" s="21">
        <f>N193-Baseline!N193</f>
        <v>75.624683760640877</v>
      </c>
      <c r="O213" s="21">
        <f>O193-Baseline!O193</f>
        <v>75.214141369650136</v>
      </c>
      <c r="P213" s="21">
        <f>P193-Baseline!P193</f>
        <v>74.794067528529524</v>
      </c>
      <c r="Q213" s="21">
        <f>Q193-Baseline!Q193</f>
        <v>74.365288957358956</v>
      </c>
      <c r="R213" s="21">
        <f>R193-Baseline!R193</f>
        <v>74.144765765514549</v>
      </c>
      <c r="S213" s="21">
        <f>S193-Baseline!S193</f>
        <v>73.696536582102638</v>
      </c>
      <c r="T213" s="21">
        <f>T193-Baseline!T193</f>
        <v>73.24200078584478</v>
      </c>
      <c r="U213" s="21">
        <f>U193-Baseline!U193</f>
        <v>72.781860316902709</v>
      </c>
      <c r="V213" s="21">
        <f>V193-Baseline!V193</f>
        <v>72.516009100233802</v>
      </c>
      <c r="W213" s="21">
        <f>W193-Baseline!W193</f>
        <v>72.04267251533463</v>
      </c>
      <c r="X213" s="21">
        <f>X193-Baseline!X193</f>
        <v>71.757123067061698</v>
      </c>
      <c r="Y213" s="21">
        <f>Y193-Baseline!Y193</f>
        <v>71.273459556173677</v>
      </c>
      <c r="Z213" s="21">
        <f>Z193-Baseline!Z193</f>
        <v>70.971350874411314</v>
      </c>
      <c r="AA213" s="21">
        <f>AA193-Baseline!AA193</f>
        <v>70.660262336345752</v>
      </c>
      <c r="AB213" s="21">
        <f>AB193-Baseline!AB193</f>
        <v>70.340980859029685</v>
      </c>
      <c r="AC213" s="21">
        <f>AC193-Baseline!AC193</f>
        <v>69.974651629954863</v>
      </c>
      <c r="AD213" s="21">
        <f>AD193-Baseline!AD193</f>
        <v>69.612164248876255</v>
      </c>
      <c r="AE213" s="21">
        <f>AE193-Baseline!AE193</f>
        <v>69.261165995532338</v>
      </c>
      <c r="AF213" s="21">
        <f>AF193-Baseline!AF193</f>
        <v>68.899962779749657</v>
      </c>
      <c r="AG213" s="21">
        <f>AG193-Baseline!AG193</f>
        <v>68.531383091313486</v>
      </c>
      <c r="AH213" s="21">
        <f>AH193-Baseline!AH193</f>
        <v>68.158593525151517</v>
      </c>
      <c r="AI213" s="21">
        <f>AI193-Baseline!AI193</f>
        <v>67.785577316805131</v>
      </c>
      <c r="AJ213" s="21">
        <f>AJ193-Baseline!AJ193</f>
        <v>67.737880683545342</v>
      </c>
      <c r="AK213" s="21">
        <f>AK193-Baseline!AK193</f>
        <v>67.685337511942492</v>
      </c>
      <c r="AL213" s="21">
        <f>AL193-Baseline!AL193</f>
        <v>67.629392179426944</v>
      </c>
      <c r="AM213" s="21">
        <f>AM193-Baseline!AM193</f>
        <v>67.570858640388906</v>
      </c>
      <c r="AN213" s="21">
        <f>AN193-Baseline!AN193</f>
        <v>67.510087906154567</v>
      </c>
      <c r="AO213" s="21">
        <f>AO193-Baseline!AO193</f>
        <v>67.447231928967</v>
      </c>
      <c r="AP213" s="21">
        <f>AP193-Baseline!AP193</f>
        <v>67.38277265170629</v>
      </c>
      <c r="AQ213" s="21">
        <f>AQ193-Baseline!AQ193</f>
        <v>67.317256937596454</v>
      </c>
      <c r="AR213" s="21">
        <f>AR193-Baseline!AR193</f>
        <v>67.25108146831252</v>
      </c>
      <c r="AS213" s="21">
        <f>AS193-Baseline!AS193</f>
        <v>67.184613413539367</v>
      </c>
      <c r="AT213" s="21">
        <f>AT193-Baseline!AT193</f>
        <v>67.118243906590976</v>
      </c>
      <c r="AU213" s="21">
        <f>AU193-Baseline!AU193</f>
        <v>67.052382722769039</v>
      </c>
      <c r="AV213" s="21">
        <f>AV193-Baseline!AV193</f>
        <v>66.987417088224603</v>
      </c>
      <c r="AW213" s="21">
        <f>AW193-Baseline!AW193</f>
        <v>66.923715352613854</v>
      </c>
      <c r="AX213" s="21">
        <f>AX193-Baseline!AX193</f>
        <v>66.861644668920277</v>
      </c>
      <c r="AY213" s="21">
        <f>AY193-Baseline!AY193</f>
        <v>66.801570185537585</v>
      </c>
      <c r="AZ213" s="21">
        <f>AZ193-Baseline!AZ193</f>
        <v>66.743850135370323</v>
      </c>
      <c r="BA213" s="21">
        <f>BA193-Baseline!BA193</f>
        <v>66.688834537740064</v>
      </c>
      <c r="BB213" s="21">
        <f>BB193-Baseline!BB193</f>
        <v>66.626111740771364</v>
      </c>
    </row>
    <row r="214" spans="1:54" outlineLevel="2">
      <c r="A214" s="466"/>
      <c r="B214" s="150" t="s">
        <v>480</v>
      </c>
      <c r="C214" s="19"/>
      <c r="D214" s="135" t="s">
        <v>374</v>
      </c>
      <c r="E214" s="21">
        <f>E194-Baseline!E194</f>
        <v>40.000058251314144</v>
      </c>
      <c r="F214" s="21">
        <f>F194-Baseline!F194</f>
        <v>39.746496933934608</v>
      </c>
      <c r="G214" s="21">
        <f>G194-Baseline!G194</f>
        <v>39.497040058082554</v>
      </c>
      <c r="H214" s="21">
        <f>H194-Baseline!H194</f>
        <v>39.25168413539334</v>
      </c>
      <c r="I214" s="21">
        <f>I194-Baseline!I194</f>
        <v>39.010426595523917</v>
      </c>
      <c r="J214" s="21">
        <f>J194-Baseline!J194</f>
        <v>38.773265783971752</v>
      </c>
      <c r="K214" s="21">
        <f>K194-Baseline!K194</f>
        <v>38.540201023112793</v>
      </c>
      <c r="L214" s="21">
        <f>L194-Baseline!L194</f>
        <v>38.311232572339676</v>
      </c>
      <c r="M214" s="21">
        <f>M194-Baseline!M194</f>
        <v>38.086361705127175</v>
      </c>
      <c r="N214" s="21">
        <f>N194-Baseline!N194</f>
        <v>37.865590699769683</v>
      </c>
      <c r="O214" s="21">
        <f>O194-Baseline!O194</f>
        <v>37.648922823247787</v>
      </c>
      <c r="P214" s="21">
        <f>P194-Baseline!P194</f>
        <v>37.436362467464619</v>
      </c>
      <c r="Q214" s="21">
        <f>Q194-Baseline!Q194</f>
        <v>37.227914999304382</v>
      </c>
      <c r="R214" s="21">
        <f>R194-Baseline!R194</f>
        <v>37.023586915414</v>
      </c>
      <c r="S214" s="21">
        <f>S194-Baseline!S194</f>
        <v>36.815100550624742</v>
      </c>
      <c r="T214" s="21">
        <f>T194-Baseline!T194</f>
        <v>36.610839963795812</v>
      </c>
      <c r="U214" s="21">
        <f>U194-Baseline!U194</f>
        <v>36.41081217033733</v>
      </c>
      <c r="V214" s="21">
        <f>V194-Baseline!V194</f>
        <v>36.215025427154103</v>
      </c>
      <c r="W214" s="21">
        <f>W194-Baseline!W194</f>
        <v>36.023489084054916</v>
      </c>
      <c r="X214" s="21">
        <f>X194-Baseline!X194</f>
        <v>35.836213751621479</v>
      </c>
      <c r="Y214" s="21">
        <f>Y194-Baseline!Y194</f>
        <v>35.653211296704875</v>
      </c>
      <c r="Z214" s="21">
        <f>Z194-Baseline!Z194</f>
        <v>35.474494801807055</v>
      </c>
      <c r="AA214" s="21">
        <f>AA194-Baseline!AA194</f>
        <v>35.300078637578146</v>
      </c>
      <c r="AB214" s="21">
        <f>AB194-Baseline!AB194</f>
        <v>35.129978548985036</v>
      </c>
      <c r="AC214" s="21">
        <f>AC194-Baseline!AC194</f>
        <v>34.941727651726353</v>
      </c>
      <c r="AD214" s="21">
        <f>AD194-Baseline!AD194</f>
        <v>34.755216692148558</v>
      </c>
      <c r="AE214" s="21">
        <f>AE194-Baseline!AE194</f>
        <v>34.568288114874861</v>
      </c>
      <c r="AF214" s="21">
        <f>AF194-Baseline!AF194</f>
        <v>34.379552577237128</v>
      </c>
      <c r="AG214" s="21">
        <f>AG194-Baseline!AG194</f>
        <v>34.188399478166779</v>
      </c>
      <c r="AH214" s="21">
        <f>AH194-Baseline!AH194</f>
        <v>33.995189793336316</v>
      </c>
      <c r="AI214" s="21">
        <f>AI194-Baseline!AI194</f>
        <v>33.801608002757291</v>
      </c>
      <c r="AJ214" s="21">
        <f>AJ194-Baseline!AJ194</f>
        <v>33.770373094985118</v>
      </c>
      <c r="AK214" s="21">
        <f>AK194-Baseline!AK194</f>
        <v>33.737309324081124</v>
      </c>
      <c r="AL214" s="21">
        <f>AL194-Baseline!AL194</f>
        <v>33.702708090680723</v>
      </c>
      <c r="AM214" s="21">
        <f>AM194-Baseline!AM194</f>
        <v>33.666904746377888</v>
      </c>
      <c r="AN214" s="21">
        <f>AN194-Baseline!AN194</f>
        <v>33.630142442175163</v>
      </c>
      <c r="AO214" s="21">
        <f>AO194-Baseline!AO194</f>
        <v>33.592548971606902</v>
      </c>
      <c r="AP214" s="21">
        <f>AP194-Baseline!AP194</f>
        <v>33.554343811810156</v>
      </c>
      <c r="AQ214" s="21">
        <f>AQ194-Baseline!AQ194</f>
        <v>33.515752774442937</v>
      </c>
      <c r="AR214" s="21">
        <f>AR194-Baseline!AR194</f>
        <v>33.476980731655381</v>
      </c>
      <c r="AS214" s="21">
        <f>AS194-Baseline!AS194</f>
        <v>33.438216704296792</v>
      </c>
      <c r="AT214" s="21">
        <f>AT194-Baseline!AT194</f>
        <v>33.399649142005359</v>
      </c>
      <c r="AU214" s="21">
        <f>AU194-Baseline!AU194</f>
        <v>33.361471703638657</v>
      </c>
      <c r="AV214" s="21">
        <f>AV194-Baseline!AV194</f>
        <v>33.32387136410015</v>
      </c>
      <c r="AW214" s="21">
        <f>AW194-Baseline!AW194</f>
        <v>33.287029295117797</v>
      </c>
      <c r="AX214" s="21">
        <f>AX194-Baseline!AX194</f>
        <v>33.251123711948836</v>
      </c>
      <c r="AY214" s="21">
        <f>AY194-Baseline!AY194</f>
        <v>33.21633085718441</v>
      </c>
      <c r="AZ214" s="21">
        <f>AZ194-Baseline!AZ194</f>
        <v>33.182824191265404</v>
      </c>
      <c r="BA214" s="21">
        <f>BA194-Baseline!BA194</f>
        <v>33.150773762951864</v>
      </c>
      <c r="BB214" s="21">
        <f>BB194-Baseline!BB194</f>
        <v>33.115000737372014</v>
      </c>
    </row>
    <row r="215" spans="1:54" outlineLevel="2">
      <c r="A215" s="466"/>
      <c r="B215" s="150" t="s">
        <v>481</v>
      </c>
      <c r="C215" s="19"/>
      <c r="D215" s="135" t="s">
        <v>374</v>
      </c>
      <c r="E215" s="21">
        <f>E195-Baseline!E195</f>
        <v>120.00017472551762</v>
      </c>
      <c r="F215" s="21">
        <f>F195-Baseline!F195</f>
        <v>119.23949077398287</v>
      </c>
      <c r="G215" s="21">
        <f>G195-Baseline!G195</f>
        <v>118.49112017424768</v>
      </c>
      <c r="H215" s="21">
        <f>H195-Baseline!H195</f>
        <v>117.75505240618003</v>
      </c>
      <c r="I215" s="21">
        <f>I195-Baseline!I195</f>
        <v>117.03127978657173</v>
      </c>
      <c r="J215" s="21">
        <f>J195-Baseline!J195</f>
        <v>116.31979732636762</v>
      </c>
      <c r="K215" s="21">
        <f>K195-Baseline!K195</f>
        <v>115.6206030693384</v>
      </c>
      <c r="L215" s="21">
        <f>L195-Baseline!L195</f>
        <v>114.933697717019</v>
      </c>
      <c r="M215" s="21">
        <f>M195-Baseline!M195</f>
        <v>114.25908509139894</v>
      </c>
      <c r="N215" s="21">
        <f>N195-Baseline!N195</f>
        <v>113.59677207582313</v>
      </c>
      <c r="O215" s="21">
        <f>O195-Baseline!O195</f>
        <v>112.94676846974335</v>
      </c>
      <c r="P215" s="21">
        <f>P195-Baseline!P195</f>
        <v>112.30908742492218</v>
      </c>
      <c r="Q215" s="21">
        <f>Q195-Baseline!Q195</f>
        <v>111.68374499791315</v>
      </c>
      <c r="R215" s="21">
        <f>R195-Baseline!R195</f>
        <v>111.070760746242</v>
      </c>
      <c r="S215" s="21">
        <f>S195-Baseline!S195</f>
        <v>110.44530163069705</v>
      </c>
      <c r="T215" s="21">
        <f>T195-Baseline!T195</f>
        <v>109.83251987063898</v>
      </c>
      <c r="U215" s="21">
        <f>U195-Baseline!U195</f>
        <v>109.2324365313421</v>
      </c>
      <c r="V215" s="21">
        <f>V195-Baseline!V195</f>
        <v>108.64507626154032</v>
      </c>
      <c r="W215" s="21">
        <f>W195-Baseline!W195</f>
        <v>108.07046725216478</v>
      </c>
      <c r="X215" s="21">
        <f>X195-Baseline!X195</f>
        <v>107.50864125486443</v>
      </c>
      <c r="Y215" s="21">
        <f>Y195-Baseline!Y195</f>
        <v>106.95963389011463</v>
      </c>
      <c r="Z215" s="21">
        <f>Z195-Baseline!Z195</f>
        <v>106.42348438703479</v>
      </c>
      <c r="AA215" s="21">
        <f>AA195-Baseline!AA195</f>
        <v>105.90023593076003</v>
      </c>
      <c r="AB215" s="21">
        <f>AB195-Baseline!AB195</f>
        <v>105.38993564695511</v>
      </c>
      <c r="AC215" s="21">
        <f>AC195-Baseline!AC195</f>
        <v>104.82518295616934</v>
      </c>
      <c r="AD215" s="21">
        <f>AD195-Baseline!AD195</f>
        <v>104.26565007852675</v>
      </c>
      <c r="AE215" s="21">
        <f>AE195-Baseline!AE195</f>
        <v>103.70486434799132</v>
      </c>
      <c r="AF215" s="21">
        <f>AF195-Baseline!AF195</f>
        <v>103.13865773661814</v>
      </c>
      <c r="AG215" s="21">
        <f>AG195-Baseline!AG195</f>
        <v>102.56519843801775</v>
      </c>
      <c r="AH215" s="21">
        <f>AH195-Baseline!AH195</f>
        <v>101.98556938431631</v>
      </c>
      <c r="AI215" s="21">
        <f>AI195-Baseline!AI195</f>
        <v>101.40482401314748</v>
      </c>
      <c r="AJ215" s="21">
        <f>AJ195-Baseline!AJ195</f>
        <v>101.31111929024209</v>
      </c>
      <c r="AK215" s="21">
        <f>AK195-Baseline!AK195</f>
        <v>101.21192797781222</v>
      </c>
      <c r="AL215" s="21">
        <f>AL195-Baseline!AL195</f>
        <v>101.10812427786473</v>
      </c>
      <c r="AM215" s="21">
        <f>AM195-Baseline!AM195</f>
        <v>101.00071424537489</v>
      </c>
      <c r="AN215" s="21">
        <f>AN195-Baseline!AN195</f>
        <v>100.89042733310423</v>
      </c>
      <c r="AO215" s="21">
        <f>AO195-Baseline!AO195</f>
        <v>100.77764692170422</v>
      </c>
      <c r="AP215" s="21">
        <f>AP195-Baseline!AP195</f>
        <v>100.66303144261413</v>
      </c>
      <c r="AQ215" s="21">
        <f>AQ195-Baseline!AQ195</f>
        <v>100.5472583308172</v>
      </c>
      <c r="AR215" s="21">
        <f>AR195-Baseline!AR195</f>
        <v>100.43094220275589</v>
      </c>
      <c r="AS215" s="21">
        <f>AS195-Baseline!AS195</f>
        <v>100.31465012096363</v>
      </c>
      <c r="AT215" s="21">
        <f>AT195-Baseline!AT195</f>
        <v>100.19894743436592</v>
      </c>
      <c r="AU215" s="21">
        <f>AU195-Baseline!AU195</f>
        <v>100.08441511953762</v>
      </c>
      <c r="AV215" s="21">
        <f>AV195-Baseline!AV195</f>
        <v>99.971614101187797</v>
      </c>
      <c r="AW215" s="21">
        <f>AW195-Baseline!AW195</f>
        <v>99.861087894499136</v>
      </c>
      <c r="AX215" s="21">
        <f>AX195-Baseline!AX195</f>
        <v>99.753371145243733</v>
      </c>
      <c r="AY215" s="21">
        <f>AY195-Baseline!AY195</f>
        <v>99.648992581196538</v>
      </c>
      <c r="AZ215" s="21">
        <f>AZ195-Baseline!AZ195</f>
        <v>99.548472583680052</v>
      </c>
      <c r="BA215" s="21">
        <f>BA195-Baseline!BA195</f>
        <v>99.452321298974567</v>
      </c>
      <c r="BB215" s="21">
        <f>BB195-Baseline!BB195</f>
        <v>99.345002222463251</v>
      </c>
    </row>
    <row r="216" spans="1:54" outlineLevel="2">
      <c r="A216" s="466"/>
      <c r="B216" s="150" t="s">
        <v>276</v>
      </c>
      <c r="C216" s="19"/>
      <c r="D216" s="135" t="s">
        <v>374</v>
      </c>
      <c r="E216" s="21">
        <f>E196-Baseline!E196</f>
        <v>7.9961784895118608</v>
      </c>
      <c r="F216" s="21">
        <f>F196-Baseline!F196</f>
        <v>8.1250695017624484</v>
      </c>
      <c r="G216" s="21">
        <f>G196-Baseline!G196</f>
        <v>8.2574953307652041</v>
      </c>
      <c r="H216" s="21">
        <f>H196-Baseline!H196</f>
        <v>8.3935605498042616</v>
      </c>
      <c r="I216" s="21">
        <f>I196-Baseline!I196</f>
        <v>8.5333731113109188</v>
      </c>
      <c r="J216" s="21">
        <f>J196-Baseline!J196</f>
        <v>8.6770445201186099</v>
      </c>
      <c r="K216" s="21">
        <f>K196-Baseline!K196</f>
        <v>8.8246899899000475</v>
      </c>
      <c r="L216" s="21">
        <f>L196-Baseline!L196</f>
        <v>8.9764284449444052</v>
      </c>
      <c r="M216" s="21">
        <f>M196-Baseline!M196</f>
        <v>9.1323827968424176</v>
      </c>
      <c r="N216" s="21">
        <f>N196-Baseline!N196</f>
        <v>9.2926799392895099</v>
      </c>
      <c r="O216" s="21">
        <f>O196-Baseline!O196</f>
        <v>9.4574510100385751</v>
      </c>
      <c r="P216" s="21">
        <f>P196-Baseline!P196</f>
        <v>9.6268314329509188</v>
      </c>
      <c r="Q216" s="21">
        <f>Q196-Baseline!Q196</f>
        <v>9.800961119853616</v>
      </c>
      <c r="R216" s="21">
        <f>R196-Baseline!R196</f>
        <v>9.9799846094237825</v>
      </c>
      <c r="S216" s="21">
        <f>S196-Baseline!S196</f>
        <v>10.164051240187177</v>
      </c>
      <c r="T216" s="21">
        <f>T196-Baseline!T196</f>
        <v>10.3533152809811</v>
      </c>
      <c r="U216" s="21">
        <f>U196-Baseline!U196</f>
        <v>10.547936126144208</v>
      </c>
      <c r="V216" s="21">
        <f>V196-Baseline!V196</f>
        <v>10.748078462182024</v>
      </c>
      <c r="W216" s="21">
        <f>W196-Baseline!W196</f>
        <v>10.953912475150567</v>
      </c>
      <c r="X216" s="21">
        <f>X196-Baseline!X196</f>
        <v>11.165613956891752</v>
      </c>
      <c r="Y216" s="21">
        <f>Y196-Baseline!Y196</f>
        <v>11.383364602100215</v>
      </c>
      <c r="Z216" s="21">
        <f>Z196-Baseline!Z196</f>
        <v>11.607352165088624</v>
      </c>
      <c r="AA216" s="21">
        <f>AA196-Baseline!AA196</f>
        <v>11.837770630105105</v>
      </c>
      <c r="AB216" s="21">
        <f>AB196-Baseline!AB196</f>
        <v>12.074820476364772</v>
      </c>
      <c r="AC216" s="21">
        <f>AC196-Baseline!AC196</f>
        <v>12.318708912002203</v>
      </c>
      <c r="AD216" s="21">
        <f>AD196-Baseline!AD196</f>
        <v>12.569650049953351</v>
      </c>
      <c r="AE216" s="21">
        <f>AE196-Baseline!AE196</f>
        <v>12.827865165717483</v>
      </c>
      <c r="AF216" s="21">
        <f>AF196-Baseline!AF196</f>
        <v>13.093582965258371</v>
      </c>
      <c r="AG216" s="21">
        <f>AG196-Baseline!AG196</f>
        <v>13.367039847487572</v>
      </c>
      <c r="AH216" s="21">
        <f>AH196-Baseline!AH196</f>
        <v>13.648480113190903</v>
      </c>
      <c r="AI216" s="21">
        <f>AI196-Baseline!AI196</f>
        <v>13.938156311159139</v>
      </c>
      <c r="AJ216" s="21">
        <f>AJ196-Baseline!AJ196</f>
        <v>14.266408366860993</v>
      </c>
      <c r="AK216" s="21">
        <f>AK196-Baseline!AK196</f>
        <v>14.604789106062071</v>
      </c>
      <c r="AL216" s="21">
        <f>AL196-Baseline!AL196</f>
        <v>14.95363914929629</v>
      </c>
      <c r="AM216" s="21">
        <f>AM196-Baseline!AM196</f>
        <v>15.313311195405111</v>
      </c>
      <c r="AN216" s="21">
        <f>AN196-Baseline!AN196</f>
        <v>15.684170496997934</v>
      </c>
      <c r="AO216" s="21">
        <f>AO196-Baseline!AO196</f>
        <v>16.066595294028094</v>
      </c>
      <c r="AP216" s="21">
        <f>AP196-Baseline!AP196</f>
        <v>16.460977322615559</v>
      </c>
      <c r="AQ216" s="21">
        <f>AQ196-Baseline!AQ196</f>
        <v>16.867722287973045</v>
      </c>
      <c r="AR216" s="21">
        <f>AR196-Baseline!AR196</f>
        <v>17.287250363967743</v>
      </c>
      <c r="AS216" s="21">
        <f>AS196-Baseline!AS196</f>
        <v>17.719996752466706</v>
      </c>
      <c r="AT216" s="21">
        <f>AT196-Baseline!AT196</f>
        <v>18.166412182946218</v>
      </c>
      <c r="AU216" s="21">
        <f>AU196-Baseline!AU196</f>
        <v>18.62696354900406</v>
      </c>
      <c r="AV216" s="21">
        <f>AV196-Baseline!AV196</f>
        <v>19.102134450157703</v>
      </c>
      <c r="AW216" s="21">
        <f>AW196-Baseline!AW196</f>
        <v>19.592425809827382</v>
      </c>
      <c r="AX216" s="21">
        <f>AX196-Baseline!AX196</f>
        <v>20.0983565365968</v>
      </c>
      <c r="AY216" s="21">
        <f>AY196-Baseline!AY196</f>
        <v>20.620464162439031</v>
      </c>
      <c r="AZ216" s="21">
        <f>AZ196-Baseline!AZ196</f>
        <v>21.159305536501922</v>
      </c>
      <c r="BA216" s="21">
        <f>BA196-Baseline!BA196</f>
        <v>21.715457520712661</v>
      </c>
      <c r="BB216" s="21">
        <f>BB196-Baseline!BB196</f>
        <v>22.286227424637637</v>
      </c>
    </row>
    <row r="217" spans="1:54" outlineLevel="2">
      <c r="A217" s="466"/>
      <c r="B217" s="150" t="s">
        <v>279</v>
      </c>
      <c r="C217" s="19"/>
      <c r="D217" s="135"/>
      <c r="E217" s="21">
        <f>E197-Baseline!E197</f>
        <v>73.156397429000009</v>
      </c>
      <c r="F217" s="21">
        <f>F197-Baseline!F197</f>
        <v>72.4565680115942</v>
      </c>
      <c r="G217" s="21">
        <f>G197-Baseline!G197</f>
        <v>71.774500119022619</v>
      </c>
      <c r="H217" s="21">
        <f>H197-Baseline!H197</f>
        <v>71.109779814815383</v>
      </c>
      <c r="I217" s="21">
        <f>I197-Baseline!I197</f>
        <v>70.462006055618289</v>
      </c>
      <c r="J217" s="21">
        <f>J197-Baseline!J197</f>
        <v>69.830790288373535</v>
      </c>
      <c r="K217" s="21">
        <f>K197-Baseline!K197</f>
        <v>69.21575610822623</v>
      </c>
      <c r="L217" s="21">
        <f>L197-Baseline!L197</f>
        <v>68.61653892649899</v>
      </c>
      <c r="M217" s="21">
        <f>M197-Baseline!M197</f>
        <v>68.032785568200651</v>
      </c>
      <c r="N217" s="21">
        <f>N197-Baseline!N197</f>
        <v>67.464154010029461</v>
      </c>
      <c r="O217" s="21">
        <f>O197-Baseline!O197</f>
        <v>66.910313002430669</v>
      </c>
      <c r="P217" s="21">
        <f>P197-Baseline!P197</f>
        <v>66.370941798021661</v>
      </c>
      <c r="Q217" s="21">
        <f>Q197-Baseline!Q197</f>
        <v>65.84572981662582</v>
      </c>
      <c r="R217" s="21">
        <f>R197-Baseline!R197</f>
        <v>65.334376398596163</v>
      </c>
      <c r="S217" s="21">
        <f>S197-Baseline!S197</f>
        <v>64.836590476084638</v>
      </c>
      <c r="T217" s="21">
        <f>T197-Baseline!T197</f>
        <v>64.352090339059103</v>
      </c>
      <c r="U217" s="21">
        <f>U197-Baseline!U197</f>
        <v>63.880603338050229</v>
      </c>
      <c r="V217" s="21">
        <f>V197-Baseline!V197</f>
        <v>63.421865644443614</v>
      </c>
      <c r="W217" s="21">
        <f>W197-Baseline!W197</f>
        <v>62.975622016229643</v>
      </c>
      <c r="X217" s="21">
        <f>X197-Baseline!X197</f>
        <v>62.541625533560655</v>
      </c>
      <c r="Y217" s="21">
        <f>Y197-Baseline!Y197</f>
        <v>62.119637387407579</v>
      </c>
      <c r="Z217" s="21">
        <f>Z197-Baseline!Z197</f>
        <v>61.709426629995264</v>
      </c>
      <c r="AA217" s="21">
        <f>AA197-Baseline!AA197</f>
        <v>61.310769979599698</v>
      </c>
      <c r="AB217" s="21">
        <f>AB197-Baseline!AB197</f>
        <v>60.923451614169771</v>
      </c>
      <c r="AC217" s="21">
        <f>AC197-Baseline!AC197</f>
        <v>60.547262955866913</v>
      </c>
      <c r="AD217" s="21">
        <f>AD197-Baseline!AD197</f>
        <v>60.182002444452884</v>
      </c>
      <c r="AE217" s="21">
        <f>AE197-Baseline!AE197</f>
        <v>59.827475405713898</v>
      </c>
      <c r="AF217" s="21">
        <f>AF197-Baseline!AF197</f>
        <v>59.483493874993343</v>
      </c>
      <c r="AG217" s="21">
        <f>AG197-Baseline!AG197</f>
        <v>59.149876317600082</v>
      </c>
      <c r="AH217" s="21">
        <f>AH197-Baseline!AH197</f>
        <v>58.826447533713001</v>
      </c>
      <c r="AI217" s="21">
        <f>AI197-Baseline!AI197</f>
        <v>58.513038505407437</v>
      </c>
      <c r="AJ217" s="21">
        <f>AJ197-Baseline!AJ197</f>
        <v>58.492056498931269</v>
      </c>
      <c r="AK217" s="21">
        <f>AK197-Baseline!AK197</f>
        <v>58.479285892554621</v>
      </c>
      <c r="AL217" s="21">
        <f>AL197-Baseline!AL197</f>
        <v>58.474700630478836</v>
      </c>
      <c r="AM217" s="21">
        <f>AM197-Baseline!AM197</f>
        <v>58.478278735408402</v>
      </c>
      <c r="AN217" s="21">
        <f>AN197-Baseline!AN197</f>
        <v>58.49000207821345</v>
      </c>
      <c r="AO217" s="21">
        <f>AO197-Baseline!AO197</f>
        <v>58.509856405138827</v>
      </c>
      <c r="AP217" s="21">
        <f>AP197-Baseline!AP197</f>
        <v>58.537831331202042</v>
      </c>
      <c r="AQ217" s="21">
        <f>AQ197-Baseline!AQ197</f>
        <v>58.573920252701221</v>
      </c>
      <c r="AR217" s="21">
        <f>AR197-Baseline!AR197</f>
        <v>58.61812042658633</v>
      </c>
      <c r="AS217" s="21">
        <f>AS197-Baseline!AS197</f>
        <v>58.670432818713607</v>
      </c>
      <c r="AT217" s="21">
        <f>AT197-Baseline!AT197</f>
        <v>58.730862167479224</v>
      </c>
      <c r="AU217" s="21">
        <f>AU197-Baseline!AU197</f>
        <v>58.799416973110539</v>
      </c>
      <c r="AV217" s="21">
        <f>AV197-Baseline!AV197</f>
        <v>58.876109441816475</v>
      </c>
      <c r="AW217" s="21">
        <f>AW197-Baseline!AW197</f>
        <v>58.960955473995661</v>
      </c>
      <c r="AX217" s="21">
        <f>AX197-Baseline!AX197</f>
        <v>59.053974660216774</v>
      </c>
      <c r="AY217" s="21">
        <f>AY197-Baseline!AY197</f>
        <v>59.155190289547924</v>
      </c>
      <c r="AZ217" s="21">
        <f>AZ197-Baseline!AZ197</f>
        <v>59.264629356174979</v>
      </c>
      <c r="BA217" s="21">
        <f>BA197-Baseline!BA197</f>
        <v>59.382322461196061</v>
      </c>
      <c r="BB217" s="21">
        <f>BB197-Baseline!BB197</f>
        <v>59.500342475062588</v>
      </c>
    </row>
    <row r="218" spans="1:54" outlineLevel="2">
      <c r="A218" s="467"/>
      <c r="B218" s="150" t="s">
        <v>461</v>
      </c>
      <c r="C218" s="19"/>
      <c r="D218" s="135" t="s">
        <v>374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5" t="s">
        <v>482</v>
      </c>
      <c r="B220" s="150" t="s">
        <v>483</v>
      </c>
      <c r="C220" s="19"/>
      <c r="D220" s="135" t="s">
        <v>374</v>
      </c>
      <c r="E220" s="21">
        <f>E200-Baseline!E200</f>
        <v>174.42207253300808</v>
      </c>
      <c r="F220" s="21">
        <f>F200-Baseline!F200</f>
        <v>173.26077026644472</v>
      </c>
      <c r="G220" s="21">
        <f>G200-Baseline!G200</f>
        <v>171.83725960562646</v>
      </c>
      <c r="H220" s="21">
        <f>H200-Baseline!H200</f>
        <v>170.43604680597417</v>
      </c>
      <c r="I220" s="21">
        <f>I200-Baseline!I200</f>
        <v>169.31833326509673</v>
      </c>
      <c r="J220" s="21">
        <f>J200-Baseline!J200</f>
        <v>168.21245089460027</v>
      </c>
      <c r="K220" s="21">
        <f>K200-Baseline!K200</f>
        <v>166.86889545265734</v>
      </c>
      <c r="L220" s="21">
        <f>L200-Baseline!L200</f>
        <v>165.79375209064767</v>
      </c>
      <c r="M220" s="21">
        <f>M200-Baseline!M200</f>
        <v>164.73213509520383</v>
      </c>
      <c r="N220" s="21">
        <f>N200-Baseline!N200</f>
        <v>163.4497573267559</v>
      </c>
      <c r="O220" s="21">
        <f>O200-Baseline!O200</f>
        <v>162.42173864878572</v>
      </c>
      <c r="P220" s="21">
        <f>P200-Baseline!P200</f>
        <v>161.40879440422066</v>
      </c>
      <c r="Q220" s="21">
        <f>Q200-Baseline!Q200</f>
        <v>160.41145025906235</v>
      </c>
      <c r="R220" s="21">
        <f>R200-Baseline!R200</f>
        <v>159.64638301637041</v>
      </c>
      <c r="S220" s="21">
        <f>S200-Baseline!S200</f>
        <v>158.67736549116108</v>
      </c>
      <c r="T220" s="21">
        <f>T200-Baseline!T200</f>
        <v>157.72554856571196</v>
      </c>
      <c r="U220" s="21">
        <f>U200-Baseline!U200</f>
        <v>156.79140282493748</v>
      </c>
      <c r="V220" s="21">
        <f>V200-Baseline!V200</f>
        <v>156.07460784662743</v>
      </c>
      <c r="W220" s="21">
        <f>W200-Baseline!W200</f>
        <v>155.17319156302719</v>
      </c>
      <c r="X220" s="21">
        <f>X200-Baseline!X200</f>
        <v>154.48224570321261</v>
      </c>
      <c r="Y220" s="21">
        <f>Y200-Baseline!Y200</f>
        <v>153.61570500308568</v>
      </c>
      <c r="Z220" s="21">
        <f>Z200-Baseline!Z200</f>
        <v>152.95309081787059</v>
      </c>
      <c r="AA220" s="21">
        <f>AA200-Baseline!AA200</f>
        <v>152.30373737975697</v>
      </c>
      <c r="AB220" s="21">
        <f>AB200-Baseline!AB200</f>
        <v>151.66831697761438</v>
      </c>
      <c r="AC220" s="21">
        <f>AC200-Baseline!AC200</f>
        <v>151.0078765775732</v>
      </c>
      <c r="AD220" s="21">
        <f>AD200-Baseline!AD200</f>
        <v>150.3732238490804</v>
      </c>
      <c r="AE220" s="21">
        <f>AE200-Baseline!AE200</f>
        <v>149.77194052227048</v>
      </c>
      <c r="AF220" s="21">
        <f>AF200-Baseline!AF200</f>
        <v>149.18228334967333</v>
      </c>
      <c r="AG220" s="21">
        <f>AG200-Baseline!AG200</f>
        <v>148.60704800883676</v>
      </c>
      <c r="AH220" s="21">
        <f>AH200-Baseline!AH200</f>
        <v>148.04938466387219</v>
      </c>
      <c r="AI220" s="21">
        <f>AI200-Baseline!AI200</f>
        <v>147.51327666294716</v>
      </c>
      <c r="AJ220" s="21">
        <f>AJ200-Baseline!AJ200</f>
        <v>147.67159910862404</v>
      </c>
      <c r="AK220" s="21">
        <f>AK200-Baseline!AK200</f>
        <v>147.84565893366621</v>
      </c>
      <c r="AL220" s="21">
        <f>AL200-Baseline!AL200</f>
        <v>148.03717721995656</v>
      </c>
      <c r="AM220" s="21">
        <f>AM200-Baseline!AM200</f>
        <v>148.24726161594592</v>
      </c>
      <c r="AN220" s="21">
        <f>AN200-Baseline!AN200</f>
        <v>148.47657406911998</v>
      </c>
      <c r="AO220" s="21">
        <f>AO200-Baseline!AO200</f>
        <v>148.72559514661046</v>
      </c>
      <c r="AP220" s="21">
        <f>AP200-Baseline!AP200</f>
        <v>148.9951535699488</v>
      </c>
      <c r="AQ220" s="21">
        <f>AQ200-Baseline!AQ200</f>
        <v>149.2861615290924</v>
      </c>
      <c r="AR220" s="21">
        <f>AR200-Baseline!AR200</f>
        <v>149.59940013406549</v>
      </c>
      <c r="AS220" s="21">
        <f>AS200-Baseline!AS200</f>
        <v>149.9356404867799</v>
      </c>
      <c r="AT220" s="21">
        <f>AT200-Baseline!AT200</f>
        <v>150.29569770150869</v>
      </c>
      <c r="AU220" s="21">
        <f>AU200-Baseline!AU200</f>
        <v>150.68042620431112</v>
      </c>
      <c r="AV220" s="21">
        <f>AV200-Baseline!AV200</f>
        <v>151.0906790083167</v>
      </c>
      <c r="AW220" s="21">
        <f>AW200-Baseline!AW200</f>
        <v>151.52731198920776</v>
      </c>
      <c r="AX220" s="21">
        <f>AX200-Baseline!AX200</f>
        <v>151.99120220245513</v>
      </c>
      <c r="AY220" s="21">
        <f>AY200-Baseline!AY200</f>
        <v>152.48324771530542</v>
      </c>
      <c r="AZ220" s="21">
        <f>AZ200-Baseline!AZ200</f>
        <v>153.00436338704833</v>
      </c>
      <c r="BA220" s="21">
        <f>BA200-Baseline!BA200</f>
        <v>153.55548015195953</v>
      </c>
      <c r="BB220" s="21">
        <f>BB200-Baseline!BB200</f>
        <v>154.11462011137928</v>
      </c>
    </row>
    <row r="221" spans="1:54" outlineLevel="2">
      <c r="A221" s="466"/>
      <c r="B221" s="150" t="s">
        <v>484</v>
      </c>
      <c r="C221" s="19"/>
      <c r="D221" s="135" t="s">
        <v>374</v>
      </c>
      <c r="E221" s="21">
        <f>E201-Baseline!E201</f>
        <v>134.5484252505523</v>
      </c>
      <c r="F221" s="21">
        <f>F201-Baseline!F201</f>
        <v>133.43934616874122</v>
      </c>
      <c r="G221" s="21">
        <f>G201-Baseline!G201</f>
        <v>132.36252482579874</v>
      </c>
      <c r="H221" s="21">
        <f>H201-Baseline!H201</f>
        <v>131.31748556815728</v>
      </c>
      <c r="I221" s="21">
        <f>I201-Baseline!I201</f>
        <v>130.30377390265775</v>
      </c>
      <c r="J221" s="21">
        <f>J201-Baseline!J201</f>
        <v>129.32095614786309</v>
      </c>
      <c r="K221" s="21">
        <f>K201-Baseline!K201</f>
        <v>128.36861925612772</v>
      </c>
      <c r="L221" s="21">
        <f>L201-Baseline!L201</f>
        <v>127.44637030374773</v>
      </c>
      <c r="M221" s="21">
        <f>M201-Baseline!M201</f>
        <v>126.55383638991708</v>
      </c>
      <c r="N221" s="21">
        <f>N201-Baseline!N201</f>
        <v>125.69066426588472</v>
      </c>
      <c r="O221" s="21">
        <f>O201-Baseline!O201</f>
        <v>124.85652010238337</v>
      </c>
      <c r="P221" s="21">
        <f>P201-Baseline!P201</f>
        <v>124.05108934315575</v>
      </c>
      <c r="Q221" s="21">
        <f>Q201-Baseline!Q201</f>
        <v>123.27407630100777</v>
      </c>
      <c r="R221" s="21">
        <f>R201-Baseline!R201</f>
        <v>122.52520416626984</v>
      </c>
      <c r="S221" s="21">
        <f>S201-Baseline!S201</f>
        <v>121.79592945968321</v>
      </c>
      <c r="T221" s="21">
        <f>T201-Baseline!T201</f>
        <v>121.09438774366299</v>
      </c>
      <c r="U221" s="21">
        <f>U201-Baseline!U201</f>
        <v>120.42035467837211</v>
      </c>
      <c r="V221" s="21">
        <f>V201-Baseline!V201</f>
        <v>119.77362417354772</v>
      </c>
      <c r="W221" s="21">
        <f>W201-Baseline!W201</f>
        <v>119.15400813174749</v>
      </c>
      <c r="X221" s="21">
        <f>X201-Baseline!X201</f>
        <v>118.5613363877724</v>
      </c>
      <c r="Y221" s="21">
        <f>Y201-Baseline!Y201</f>
        <v>117.99545674361687</v>
      </c>
      <c r="Z221" s="21">
        <f>Z201-Baseline!Z201</f>
        <v>117.45623474526633</v>
      </c>
      <c r="AA221" s="21">
        <f>AA201-Baseline!AA201</f>
        <v>116.94355368098937</v>
      </c>
      <c r="AB221" s="21">
        <f>AB201-Baseline!AB201</f>
        <v>116.45731466756973</v>
      </c>
      <c r="AC221" s="21">
        <f>AC201-Baseline!AC201</f>
        <v>115.97495259934468</v>
      </c>
      <c r="AD221" s="21">
        <f>AD201-Baseline!AD201</f>
        <v>115.5162762923527</v>
      </c>
      <c r="AE221" s="21">
        <f>AE201-Baseline!AE201</f>
        <v>115.07906264161301</v>
      </c>
      <c r="AF221" s="21">
        <f>AF201-Baseline!AF201</f>
        <v>114.66187314716079</v>
      </c>
      <c r="AG221" s="21">
        <f>AG201-Baseline!AG201</f>
        <v>114.26406439569007</v>
      </c>
      <c r="AH221" s="21">
        <f>AH201-Baseline!AH201</f>
        <v>113.88598093205701</v>
      </c>
      <c r="AI221" s="21">
        <f>AI201-Baseline!AI201</f>
        <v>113.52930734889932</v>
      </c>
      <c r="AJ221" s="21">
        <f>AJ201-Baseline!AJ201</f>
        <v>113.7040915200638</v>
      </c>
      <c r="AK221" s="21">
        <f>AK201-Baseline!AK201</f>
        <v>113.89763074580483</v>
      </c>
      <c r="AL221" s="21">
        <f>AL201-Baseline!AL201</f>
        <v>114.11049313121035</v>
      </c>
      <c r="AM221" s="21">
        <f>AM201-Baseline!AM201</f>
        <v>114.34330772193491</v>
      </c>
      <c r="AN221" s="21">
        <f>AN201-Baseline!AN201</f>
        <v>114.59662860514057</v>
      </c>
      <c r="AO221" s="21">
        <f>AO201-Baseline!AO201</f>
        <v>114.87091218925036</v>
      </c>
      <c r="AP221" s="21">
        <f>AP201-Baseline!AP201</f>
        <v>115.16672473005265</v>
      </c>
      <c r="AQ221" s="21">
        <f>AQ201-Baseline!AQ201</f>
        <v>115.48465736593889</v>
      </c>
      <c r="AR221" s="21">
        <f>AR201-Baseline!AR201</f>
        <v>115.82529939740837</v>
      </c>
      <c r="AS221" s="21">
        <f>AS201-Baseline!AS201</f>
        <v>116.18924377753733</v>
      </c>
      <c r="AT221" s="21">
        <f>AT201-Baseline!AT201</f>
        <v>116.57710293692307</v>
      </c>
      <c r="AU221" s="21">
        <f>AU201-Baseline!AU201</f>
        <v>116.98951518518072</v>
      </c>
      <c r="AV221" s="21">
        <f>AV201-Baseline!AV201</f>
        <v>117.42713328419225</v>
      </c>
      <c r="AW221" s="21">
        <f>AW201-Baseline!AW201</f>
        <v>117.8906259317117</v>
      </c>
      <c r="AX221" s="21">
        <f>AX201-Baseline!AX201</f>
        <v>118.38068124548369</v>
      </c>
      <c r="AY221" s="21">
        <f>AY201-Baseline!AY201</f>
        <v>118.89800838695226</v>
      </c>
      <c r="AZ221" s="21">
        <f>AZ201-Baseline!AZ201</f>
        <v>119.44333744294343</v>
      </c>
      <c r="BA221" s="21">
        <f>BA201-Baseline!BA201</f>
        <v>120.01741937717131</v>
      </c>
      <c r="BB221" s="21">
        <f>BB201-Baseline!BB201</f>
        <v>120.60350910797995</v>
      </c>
    </row>
    <row r="222" spans="1:54" outlineLevel="2">
      <c r="A222" s="467"/>
      <c r="B222" s="150" t="s">
        <v>485</v>
      </c>
      <c r="C222" s="19"/>
      <c r="D222" s="135" t="s">
        <v>374</v>
      </c>
      <c r="E222" s="21">
        <f>E202-Baseline!E202</f>
        <v>214.54854172475578</v>
      </c>
      <c r="F222" s="21">
        <f>F202-Baseline!F202</f>
        <v>212.93234000878948</v>
      </c>
      <c r="G222" s="21">
        <f>G202-Baseline!G202</f>
        <v>211.35660494196389</v>
      </c>
      <c r="H222" s="21">
        <f>H202-Baseline!H202</f>
        <v>209.82085383894395</v>
      </c>
      <c r="I222" s="21">
        <f>I202-Baseline!I202</f>
        <v>208.32462709370554</v>
      </c>
      <c r="J222" s="21">
        <f>J202-Baseline!J202</f>
        <v>206.86748769025894</v>
      </c>
      <c r="K222" s="21">
        <f>K202-Baseline!K202</f>
        <v>205.44902130235332</v>
      </c>
      <c r="L222" s="21">
        <f>L202-Baseline!L202</f>
        <v>204.06883544842708</v>
      </c>
      <c r="M222" s="21">
        <f>M202-Baseline!M202</f>
        <v>202.72655977618882</v>
      </c>
      <c r="N222" s="21">
        <f>N202-Baseline!N202</f>
        <v>201.42184564193815</v>
      </c>
      <c r="O222" s="21">
        <f>O202-Baseline!O202</f>
        <v>200.15436574887894</v>
      </c>
      <c r="P222" s="21">
        <f>P202-Baseline!P202</f>
        <v>198.92381430061329</v>
      </c>
      <c r="Q222" s="21">
        <f>Q202-Baseline!Q202</f>
        <v>197.72990629961652</v>
      </c>
      <c r="R222" s="21">
        <f>R202-Baseline!R202</f>
        <v>196.57237799709785</v>
      </c>
      <c r="S222" s="21">
        <f>S202-Baseline!S202</f>
        <v>195.42613053975552</v>
      </c>
      <c r="T222" s="21">
        <f>T202-Baseline!T202</f>
        <v>194.31606765050617</v>
      </c>
      <c r="U222" s="21">
        <f>U202-Baseline!U202</f>
        <v>193.2419790393769</v>
      </c>
      <c r="V222" s="21">
        <f>V202-Baseline!V202</f>
        <v>192.20367500793395</v>
      </c>
      <c r="W222" s="21">
        <f>W202-Baseline!W202</f>
        <v>191.20098629985733</v>
      </c>
      <c r="X222" s="21">
        <f>X202-Baseline!X202</f>
        <v>190.23376389101534</v>
      </c>
      <c r="Y222" s="21">
        <f>Y202-Baseline!Y202</f>
        <v>189.30187933702663</v>
      </c>
      <c r="Z222" s="21">
        <f>Z202-Baseline!Z202</f>
        <v>188.40522433049406</v>
      </c>
      <c r="AA222" s="21">
        <f>AA202-Baseline!AA202</f>
        <v>187.54371097417123</v>
      </c>
      <c r="AB222" s="21">
        <f>AB202-Baseline!AB202</f>
        <v>186.71727176553981</v>
      </c>
      <c r="AC222" s="21">
        <f>AC202-Baseline!AC202</f>
        <v>185.85840790378768</v>
      </c>
      <c r="AD222" s="21">
        <f>AD202-Baseline!AD202</f>
        <v>185.0267096787309</v>
      </c>
      <c r="AE222" s="21">
        <f>AE202-Baseline!AE202</f>
        <v>184.21563887472948</v>
      </c>
      <c r="AF222" s="21">
        <f>AF202-Baseline!AF202</f>
        <v>183.4209783065418</v>
      </c>
      <c r="AG222" s="21">
        <f>AG202-Baseline!AG202</f>
        <v>182.64086335554103</v>
      </c>
      <c r="AH222" s="21">
        <f>AH202-Baseline!AH202</f>
        <v>181.87636052303699</v>
      </c>
      <c r="AI222" s="21">
        <f>AI202-Baseline!AI202</f>
        <v>181.13252335928951</v>
      </c>
      <c r="AJ222" s="21">
        <f>AJ202-Baseline!AJ202</f>
        <v>181.24483771532078</v>
      </c>
      <c r="AK222" s="21">
        <f>AK202-Baseline!AK202</f>
        <v>181.37224939953595</v>
      </c>
      <c r="AL222" s="21">
        <f>AL202-Baseline!AL202</f>
        <v>181.51590931839436</v>
      </c>
      <c r="AM222" s="21">
        <f>AM202-Baseline!AM202</f>
        <v>181.6771172209319</v>
      </c>
      <c r="AN222" s="21">
        <f>AN202-Baseline!AN202</f>
        <v>181.85691349606964</v>
      </c>
      <c r="AO222" s="21">
        <f>AO202-Baseline!AO202</f>
        <v>182.05601013934768</v>
      </c>
      <c r="AP222" s="21">
        <f>AP202-Baseline!AP202</f>
        <v>182.27541236085662</v>
      </c>
      <c r="AQ222" s="21">
        <f>AQ202-Baseline!AQ202</f>
        <v>182.51616292231313</v>
      </c>
      <c r="AR222" s="21">
        <f>AR202-Baseline!AR202</f>
        <v>182.77926086850886</v>
      </c>
      <c r="AS222" s="21">
        <f>AS202-Baseline!AS202</f>
        <v>183.06567719420417</v>
      </c>
      <c r="AT222" s="21">
        <f>AT202-Baseline!AT202</f>
        <v>183.37640122928363</v>
      </c>
      <c r="AU222" s="21">
        <f>AU202-Baseline!AU202</f>
        <v>183.71245860107967</v>
      </c>
      <c r="AV222" s="21">
        <f>AV202-Baseline!AV202</f>
        <v>184.07487602127989</v>
      </c>
      <c r="AW222" s="21">
        <f>AW202-Baseline!AW202</f>
        <v>184.46468453109304</v>
      </c>
      <c r="AX222" s="21">
        <f>AX202-Baseline!AX202</f>
        <v>184.88292867877857</v>
      </c>
      <c r="AY222" s="21">
        <f>AY202-Baseline!AY202</f>
        <v>185.33067011096438</v>
      </c>
      <c r="AZ222" s="21">
        <f>AZ202-Baseline!AZ202</f>
        <v>185.80898583535807</v>
      </c>
      <c r="BA222" s="21">
        <f>BA202-Baseline!BA202</f>
        <v>186.31896691319403</v>
      </c>
      <c r="BB222" s="21">
        <f>BB202-Baseline!BB202</f>
        <v>186.83351059307117</v>
      </c>
    </row>
    <row r="223" spans="1:54" outlineLevel="2">
      <c r="B223" s="19"/>
      <c r="C223" s="19"/>
      <c r="D223" s="19"/>
      <c r="E223" s="15"/>
    </row>
    <row r="224" spans="1:54" outlineLevel="2">
      <c r="A224" s="465" t="s">
        <v>486</v>
      </c>
      <c r="B224" s="150" t="s">
        <v>483</v>
      </c>
      <c r="C224" s="19"/>
      <c r="D224" s="135" t="s">
        <v>374</v>
      </c>
      <c r="E224" s="21">
        <f>E204-Baseline!E204</f>
        <v>174.42207253300808</v>
      </c>
      <c r="F224" s="21">
        <f>F204-Baseline!F204</f>
        <v>347.68284279945283</v>
      </c>
      <c r="G224" s="21">
        <f>G204-Baseline!G204</f>
        <v>519.52010240507934</v>
      </c>
      <c r="H224" s="21">
        <f>H204-Baseline!H204</f>
        <v>689.95614921105357</v>
      </c>
      <c r="I224" s="21">
        <f>I204-Baseline!I204</f>
        <v>859.2744824761503</v>
      </c>
      <c r="J224" s="21">
        <f>J204-Baseline!J204</f>
        <v>1027.4869333707506</v>
      </c>
      <c r="K224" s="21">
        <f>K204-Baseline!K204</f>
        <v>1194.355828823408</v>
      </c>
      <c r="L224" s="21">
        <f>L204-Baseline!L204</f>
        <v>1360.1495809140556</v>
      </c>
      <c r="M224" s="21">
        <f>M204-Baseline!M204</f>
        <v>1524.8817160092594</v>
      </c>
      <c r="N224" s="21">
        <f>N204-Baseline!N204</f>
        <v>1688.3314733360153</v>
      </c>
      <c r="O224" s="21">
        <f>O204-Baseline!O204</f>
        <v>1850.7532119848011</v>
      </c>
      <c r="P224" s="21">
        <f>P204-Baseline!P204</f>
        <v>2012.1620063890218</v>
      </c>
      <c r="Q224" s="21">
        <f>Q204-Baseline!Q204</f>
        <v>2172.5734566480842</v>
      </c>
      <c r="R224" s="21">
        <f>R204-Baseline!R204</f>
        <v>2332.2198396644544</v>
      </c>
      <c r="S224" s="21">
        <f>S204-Baseline!S204</f>
        <v>2490.8972051556157</v>
      </c>
      <c r="T224" s="21">
        <f>T204-Baseline!T204</f>
        <v>2648.6227537213276</v>
      </c>
      <c r="U224" s="21">
        <f>U204-Baseline!U204</f>
        <v>2805.4141565462651</v>
      </c>
      <c r="V224" s="21">
        <f>V204-Baseline!V204</f>
        <v>2961.4887643928923</v>
      </c>
      <c r="W224" s="21">
        <f>W204-Baseline!W204</f>
        <v>3116.6619559559194</v>
      </c>
      <c r="X224" s="21">
        <f>X204-Baseline!X204</f>
        <v>3271.1442016591322</v>
      </c>
      <c r="Y224" s="21">
        <f>Y204-Baseline!Y204</f>
        <v>3424.7599066622179</v>
      </c>
      <c r="Z224" s="21">
        <f>Z204-Baseline!Z204</f>
        <v>3577.7129974800882</v>
      </c>
      <c r="AA224" s="21">
        <f>AA204-Baseline!AA204</f>
        <v>3730.0167348598452</v>
      </c>
      <c r="AB224" s="21">
        <f>AB204-Baseline!AB204</f>
        <v>3881.6850518374595</v>
      </c>
      <c r="AC224" s="21">
        <f>AC204-Baseline!AC204</f>
        <v>4032.6929284150328</v>
      </c>
      <c r="AD224" s="21">
        <f>AD204-Baseline!AD204</f>
        <v>4183.066152264113</v>
      </c>
      <c r="AE224" s="21">
        <f>AE204-Baseline!AE204</f>
        <v>4332.8380927863836</v>
      </c>
      <c r="AF224" s="21">
        <f>AF204-Baseline!AF204</f>
        <v>4482.0203761360572</v>
      </c>
      <c r="AG224" s="21">
        <f>AG204-Baseline!AG204</f>
        <v>4630.6274241448937</v>
      </c>
      <c r="AH224" s="21">
        <f>AH204-Baseline!AH204</f>
        <v>4778.6768088087656</v>
      </c>
      <c r="AI224" s="21">
        <f>AI204-Baseline!AI204</f>
        <v>4926.1900854717123</v>
      </c>
      <c r="AJ224" s="21">
        <f>AJ204-Baseline!AJ204</f>
        <v>5073.8616845803363</v>
      </c>
      <c r="AK224" s="21">
        <f>AK204-Baseline!AK204</f>
        <v>5221.7073435140028</v>
      </c>
      <c r="AL224" s="21">
        <f>AL204-Baseline!AL204</f>
        <v>5369.7445207339597</v>
      </c>
      <c r="AM224" s="21">
        <f>AM204-Baseline!AM204</f>
        <v>5517.9917823499054</v>
      </c>
      <c r="AN224" s="21">
        <f>AN204-Baseline!AN204</f>
        <v>5666.4683564190254</v>
      </c>
      <c r="AO224" s="21">
        <f>AO204-Baseline!AO204</f>
        <v>5815.1939515656359</v>
      </c>
      <c r="AP224" s="21">
        <f>AP204-Baseline!AP204</f>
        <v>5964.1891051355851</v>
      </c>
      <c r="AQ224" s="21">
        <f>AQ204-Baseline!AQ204</f>
        <v>6113.4752666646773</v>
      </c>
      <c r="AR224" s="21">
        <f>AR204-Baseline!AR204</f>
        <v>6263.0746667987423</v>
      </c>
      <c r="AS224" s="21">
        <f>AS204-Baseline!AS204</f>
        <v>6413.0103072855218</v>
      </c>
      <c r="AT224" s="21">
        <f>AT204-Baseline!AT204</f>
        <v>6563.3060049870301</v>
      </c>
      <c r="AU224" s="21">
        <f>AU204-Baseline!AU204</f>
        <v>6713.9864311913416</v>
      </c>
      <c r="AV224" s="21">
        <f>AV204-Baseline!AV204</f>
        <v>6865.0771101996579</v>
      </c>
      <c r="AW224" s="21">
        <f>AW204-Baseline!AW204</f>
        <v>7016.604422188866</v>
      </c>
      <c r="AX224" s="21">
        <f>AX204-Baseline!AX204</f>
        <v>7168.5956243913215</v>
      </c>
      <c r="AY224" s="21">
        <f>AY204-Baseline!AY204</f>
        <v>7321.0788721066274</v>
      </c>
      <c r="AZ224" s="21">
        <f>AZ204-Baseline!AZ204</f>
        <v>7474.0832354936756</v>
      </c>
      <c r="BA224" s="21">
        <f>BA204-Baseline!BA204</f>
        <v>7627.6387156456349</v>
      </c>
      <c r="BB224" s="21">
        <f>BB204-Baseline!BB204</f>
        <v>7781.7533357570137</v>
      </c>
    </row>
    <row r="225" spans="1:54" outlineLevel="2">
      <c r="A225" s="466"/>
      <c r="B225" s="150" t="s">
        <v>484</v>
      </c>
      <c r="C225" s="19"/>
      <c r="D225" s="135" t="s">
        <v>374</v>
      </c>
      <c r="E225" s="21">
        <f>E205-Baseline!E205</f>
        <v>134.5484252505523</v>
      </c>
      <c r="F225" s="21">
        <f>F205-Baseline!F205</f>
        <v>267.98777141929349</v>
      </c>
      <c r="G225" s="21">
        <f>G205-Baseline!G205</f>
        <v>400.35029624509224</v>
      </c>
      <c r="H225" s="21">
        <f>H205-Baseline!H205</f>
        <v>531.66778181324958</v>
      </c>
      <c r="I225" s="21">
        <f>I205-Baseline!I205</f>
        <v>661.97155571590736</v>
      </c>
      <c r="J225" s="21">
        <f>J205-Baseline!J205</f>
        <v>791.29251186377041</v>
      </c>
      <c r="K225" s="21">
        <f>K205-Baseline!K205</f>
        <v>919.66113111989807</v>
      </c>
      <c r="L225" s="21">
        <f>L205-Baseline!L205</f>
        <v>1047.1075014236458</v>
      </c>
      <c r="M225" s="21">
        <f>M205-Baseline!M205</f>
        <v>1173.6613378135628</v>
      </c>
      <c r="N225" s="21">
        <f>N205-Baseline!N205</f>
        <v>1299.3520020794476</v>
      </c>
      <c r="O225" s="21">
        <f>O205-Baseline!O205</f>
        <v>1424.2085221818311</v>
      </c>
      <c r="P225" s="21">
        <f>P205-Baseline!P205</f>
        <v>1548.2596115249869</v>
      </c>
      <c r="Q225" s="21">
        <f>Q205-Baseline!Q205</f>
        <v>1671.5336878259945</v>
      </c>
      <c r="R225" s="21">
        <f>R205-Baseline!R205</f>
        <v>1794.0588919922643</v>
      </c>
      <c r="S225" s="21">
        <f>S205-Baseline!S205</f>
        <v>1915.8548214519476</v>
      </c>
      <c r="T225" s="21">
        <f>T205-Baseline!T205</f>
        <v>2036.9492091956106</v>
      </c>
      <c r="U225" s="21">
        <f>U205-Baseline!U205</f>
        <v>2157.3695638739828</v>
      </c>
      <c r="V225" s="21">
        <f>V205-Baseline!V205</f>
        <v>2277.1431880475307</v>
      </c>
      <c r="W225" s="21">
        <f>W205-Baseline!W205</f>
        <v>2396.2971961792782</v>
      </c>
      <c r="X225" s="21">
        <f>X205-Baseline!X205</f>
        <v>2514.8585325670506</v>
      </c>
      <c r="Y225" s="21">
        <f>Y205-Baseline!Y205</f>
        <v>2632.8539893106677</v>
      </c>
      <c r="Z225" s="21">
        <f>Z205-Baseline!Z205</f>
        <v>2750.3102240559338</v>
      </c>
      <c r="AA225" s="21">
        <f>AA205-Baseline!AA205</f>
        <v>2867.253777736923</v>
      </c>
      <c r="AB225" s="21">
        <f>AB205-Baseline!AB205</f>
        <v>2983.7110924044928</v>
      </c>
      <c r="AC225" s="21">
        <f>AC205-Baseline!AC205</f>
        <v>3099.6860450038375</v>
      </c>
      <c r="AD225" s="21">
        <f>AD205-Baseline!AD205</f>
        <v>3215.2023212961903</v>
      </c>
      <c r="AE225" s="21">
        <f>AE205-Baseline!AE205</f>
        <v>3330.2813839378032</v>
      </c>
      <c r="AF225" s="21">
        <f>AF205-Baseline!AF205</f>
        <v>3444.943257084964</v>
      </c>
      <c r="AG225" s="21">
        <f>AG205-Baseline!AG205</f>
        <v>3559.2073214806542</v>
      </c>
      <c r="AH225" s="21">
        <f>AH205-Baseline!AH205</f>
        <v>3673.0933024127112</v>
      </c>
      <c r="AI225" s="21">
        <f>AI205-Baseline!AI205</f>
        <v>3786.6226097616104</v>
      </c>
      <c r="AJ225" s="21">
        <f>AJ205-Baseline!AJ205</f>
        <v>3900.3267012816741</v>
      </c>
      <c r="AK225" s="21">
        <f>AK205-Baseline!AK205</f>
        <v>4014.2243320274788</v>
      </c>
      <c r="AL225" s="21">
        <f>AL205-Baseline!AL205</f>
        <v>4128.3348251586895</v>
      </c>
      <c r="AM225" s="21">
        <f>AM205-Baseline!AM205</f>
        <v>4242.6781328806246</v>
      </c>
      <c r="AN225" s="21">
        <f>AN205-Baseline!AN205</f>
        <v>4357.2747614857653</v>
      </c>
      <c r="AO225" s="21">
        <f>AO205-Baseline!AO205</f>
        <v>4472.145673675016</v>
      </c>
      <c r="AP225" s="21">
        <f>AP205-Baseline!AP205</f>
        <v>4587.312398405069</v>
      </c>
      <c r="AQ225" s="21">
        <f>AQ205-Baseline!AQ205</f>
        <v>4702.7970557710078</v>
      </c>
      <c r="AR225" s="21">
        <f>AR205-Baseline!AR205</f>
        <v>4818.6223551684161</v>
      </c>
      <c r="AS225" s="21">
        <f>AS205-Baseline!AS205</f>
        <v>4934.8115989459538</v>
      </c>
      <c r="AT225" s="21">
        <f>AT205-Baseline!AT205</f>
        <v>5051.3887018828773</v>
      </c>
      <c r="AU225" s="21">
        <f>AU205-Baseline!AU205</f>
        <v>5168.3782170680579</v>
      </c>
      <c r="AV225" s="21">
        <f>AV205-Baseline!AV205</f>
        <v>5285.8053503522506</v>
      </c>
      <c r="AW225" s="21">
        <f>AW205-Baseline!AW205</f>
        <v>5403.6959762839624</v>
      </c>
      <c r="AX225" s="21">
        <f>AX205-Baseline!AX205</f>
        <v>5522.0766575294465</v>
      </c>
      <c r="AY225" s="21">
        <f>AY205-Baseline!AY205</f>
        <v>5640.9746659163984</v>
      </c>
      <c r="AZ225" s="21">
        <f>AZ205-Baseline!AZ205</f>
        <v>5760.418003359342</v>
      </c>
      <c r="BA225" s="21">
        <f>BA205-Baseline!BA205</f>
        <v>5880.4354227365129</v>
      </c>
      <c r="BB225" s="21">
        <f>BB205-Baseline!BB205</f>
        <v>6001.0389318444932</v>
      </c>
    </row>
    <row r="226" spans="1:54" outlineLevel="2">
      <c r="A226" s="467"/>
      <c r="B226" s="150" t="s">
        <v>485</v>
      </c>
      <c r="C226" s="19"/>
      <c r="D226" s="135" t="s">
        <v>374</v>
      </c>
      <c r="E226" s="21">
        <f>E206-Baseline!E206</f>
        <v>214.54854172475578</v>
      </c>
      <c r="F226" s="21">
        <f>F206-Baseline!F206</f>
        <v>427.48088173354529</v>
      </c>
      <c r="G226" s="21">
        <f>G206-Baseline!G206</f>
        <v>638.83748667550913</v>
      </c>
      <c r="H226" s="21">
        <f>H206-Baseline!H206</f>
        <v>848.65834051445313</v>
      </c>
      <c r="I226" s="21">
        <f>I206-Baseline!I206</f>
        <v>1056.9829676081586</v>
      </c>
      <c r="J226" s="21">
        <f>J206-Baseline!J206</f>
        <v>1263.8504552984175</v>
      </c>
      <c r="K226" s="21">
        <f>K206-Baseline!K206</f>
        <v>1469.2994766007707</v>
      </c>
      <c r="L226" s="21">
        <f>L206-Baseline!L206</f>
        <v>1673.3683120491978</v>
      </c>
      <c r="M226" s="21">
        <f>M206-Baseline!M206</f>
        <v>1876.0948718253867</v>
      </c>
      <c r="N226" s="21">
        <f>N206-Baseline!N206</f>
        <v>2077.5167174673247</v>
      </c>
      <c r="O226" s="21">
        <f>O206-Baseline!O206</f>
        <v>2277.6710832162034</v>
      </c>
      <c r="P226" s="21">
        <f>P206-Baseline!P206</f>
        <v>2476.5948975168167</v>
      </c>
      <c r="Q226" s="21">
        <f>Q206-Baseline!Q206</f>
        <v>2674.3248038164334</v>
      </c>
      <c r="R226" s="21">
        <f>R206-Baseline!R206</f>
        <v>2870.897181813531</v>
      </c>
      <c r="S226" s="21">
        <f>S206-Baseline!S206</f>
        <v>3066.3233123532864</v>
      </c>
      <c r="T226" s="21">
        <f>T206-Baseline!T206</f>
        <v>3260.6393800037927</v>
      </c>
      <c r="U226" s="21">
        <f>U206-Baseline!U206</f>
        <v>3453.8813590431696</v>
      </c>
      <c r="V226" s="21">
        <f>V206-Baseline!V206</f>
        <v>3646.0850340511033</v>
      </c>
      <c r="W226" s="21">
        <f>W206-Baseline!W206</f>
        <v>3837.2860203509608</v>
      </c>
      <c r="X226" s="21">
        <f>X206-Baseline!X206</f>
        <v>4027.5197842419761</v>
      </c>
      <c r="Y226" s="21">
        <f>Y206-Baseline!Y206</f>
        <v>4216.8216635790031</v>
      </c>
      <c r="Z226" s="21">
        <f>Z206-Baseline!Z206</f>
        <v>4405.2268879094972</v>
      </c>
      <c r="AA226" s="21">
        <f>AA206-Baseline!AA206</f>
        <v>4592.7705988836688</v>
      </c>
      <c r="AB226" s="21">
        <f>AB206-Baseline!AB206</f>
        <v>4779.4878706492082</v>
      </c>
      <c r="AC226" s="21">
        <f>AC206-Baseline!AC206</f>
        <v>4965.3462785529955</v>
      </c>
      <c r="AD226" s="21">
        <f>AD206-Baseline!AD206</f>
        <v>5150.3729882317266</v>
      </c>
      <c r="AE226" s="21">
        <f>AE206-Baseline!AE206</f>
        <v>5334.5886271064564</v>
      </c>
      <c r="AF226" s="21">
        <f>AF206-Baseline!AF206</f>
        <v>5518.0096054129981</v>
      </c>
      <c r="AG226" s="21">
        <f>AG206-Baseline!AG206</f>
        <v>5700.6504687685392</v>
      </c>
      <c r="AH226" s="21">
        <f>AH206-Baseline!AH206</f>
        <v>5882.5268292915762</v>
      </c>
      <c r="AI226" s="21">
        <f>AI206-Baseline!AI206</f>
        <v>6063.6593526508659</v>
      </c>
      <c r="AJ226" s="21">
        <f>AJ206-Baseline!AJ206</f>
        <v>6244.9041903661864</v>
      </c>
      <c r="AK226" s="21">
        <f>AK206-Baseline!AK206</f>
        <v>6426.276439765722</v>
      </c>
      <c r="AL226" s="21">
        <f>AL206-Baseline!AL206</f>
        <v>6607.7923490841167</v>
      </c>
      <c r="AM226" s="21">
        <f>AM206-Baseline!AM206</f>
        <v>6789.4694663050486</v>
      </c>
      <c r="AN226" s="21">
        <f>AN206-Baseline!AN206</f>
        <v>6971.3263798011185</v>
      </c>
      <c r="AO226" s="21">
        <f>AO206-Baseline!AO206</f>
        <v>7153.3823899404661</v>
      </c>
      <c r="AP226" s="21">
        <f>AP206-Baseline!AP206</f>
        <v>7335.6578023013226</v>
      </c>
      <c r="AQ226" s="21">
        <f>AQ206-Baseline!AQ206</f>
        <v>7518.1739652236356</v>
      </c>
      <c r="AR226" s="21">
        <f>AR206-Baseline!AR206</f>
        <v>7700.9532260921442</v>
      </c>
      <c r="AS226" s="21">
        <f>AS206-Baseline!AS206</f>
        <v>7884.0189032863482</v>
      </c>
      <c r="AT226" s="21">
        <f>AT206-Baseline!AT206</f>
        <v>8067.3953045156322</v>
      </c>
      <c r="AU226" s="21">
        <f>AU206-Baseline!AU206</f>
        <v>8251.1077631167118</v>
      </c>
      <c r="AV226" s="21">
        <f>AV206-Baseline!AV206</f>
        <v>8435.1826391379909</v>
      </c>
      <c r="AW226" s="21">
        <f>AW206-Baseline!AW206</f>
        <v>8619.6473236690836</v>
      </c>
      <c r="AX226" s="21">
        <f>AX206-Baseline!AX206</f>
        <v>8804.5302523478622</v>
      </c>
      <c r="AY226" s="21">
        <f>AY206-Baseline!AY206</f>
        <v>8989.8609224588272</v>
      </c>
      <c r="AZ226" s="21">
        <f>AZ206-Baseline!AZ206</f>
        <v>9175.669908294185</v>
      </c>
      <c r="BA226" s="21">
        <f>BA206-Baseline!BA206</f>
        <v>9361.9888752073784</v>
      </c>
      <c r="BB226" s="21">
        <f>BB206-Baseline!BB206</f>
        <v>9548.8223858004494</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490</v>
      </c>
      <c r="C229" s="57"/>
      <c r="D229" s="56" t="s">
        <v>374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143:A154"/>
    <mergeCell ref="A158:A169"/>
    <mergeCell ref="A172:A174"/>
    <mergeCell ref="A176:A178"/>
    <mergeCell ref="A186:A187"/>
    <mergeCell ref="A204:A206"/>
    <mergeCell ref="A210:A218"/>
    <mergeCell ref="A220:A222"/>
    <mergeCell ref="A224:A226"/>
    <mergeCell ref="A190:A198"/>
    <mergeCell ref="A200:A202"/>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D8994481-787E-4114-B2C0-04D100F70DB6}">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B158:B169 B143:B154</xm:sqref>
        </x14:dataValidation>
        <x14:dataValidation type="list" allowBlank="1" showInputMessage="1" showErrorMessage="1" xr:uid="{ABC265C7-EAF2-4D3B-85CC-7574538D3412}">
          <x14:formula1>
            <xm:f>'Fixed Data'!$C$64:$C$65</xm:f>
          </x14:formula1>
          <xm:sqref>B66:B70</xm:sqref>
        </x14:dataValidation>
        <x14:dataValidation type="list" allowBlank="1" showInputMessage="1" showErrorMessage="1" xr:uid="{CF2147B3-4D2E-4562-9C4E-511240D5416D}">
          <x14:formula1>
            <xm:f>'Fixed Data'!$C$55:$C$61</xm:f>
          </x14:formula1>
          <xm:sqref>C54:C63</xm:sqref>
        </x14:dataValidation>
        <x14:dataValidation type="list" allowBlank="1" showInputMessage="1" showErrorMessage="1" xr:uid="{DA5739E6-469C-4F19-957F-09F85BFD0526}">
          <x14:formula1>
            <xm:f>'Fixed Data'!$A$55:$A$78</xm:f>
          </x14:formula1>
          <xm:sqref>B54:B63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S32"/>
  <sheetViews>
    <sheetView topLeftCell="A13" workbookViewId="0">
      <selection activeCell="A23" sqref="A23:S34"/>
    </sheetView>
  </sheetViews>
  <sheetFormatPr defaultRowHeight="13.5"/>
  <cols>
    <col min="1" max="1" width="22" customWidth="1"/>
  </cols>
  <sheetData>
    <row r="1" spans="1:19">
      <c r="A1" s="4" t="s">
        <v>492</v>
      </c>
    </row>
    <row r="2" spans="1:19">
      <c r="A2" s="463" t="s">
        <v>493</v>
      </c>
      <c r="B2" s="463"/>
      <c r="C2" s="463"/>
      <c r="D2" s="463"/>
      <c r="E2" s="463"/>
      <c r="F2" s="463"/>
      <c r="G2" s="463"/>
      <c r="H2" s="463"/>
      <c r="I2" s="463"/>
      <c r="J2" s="463"/>
      <c r="K2" s="463"/>
      <c r="L2" s="463"/>
      <c r="M2" s="463"/>
      <c r="N2" s="463"/>
      <c r="O2" s="463"/>
      <c r="P2" s="463"/>
      <c r="Q2" s="463"/>
      <c r="R2" s="463"/>
      <c r="S2" s="463"/>
    </row>
    <row r="3" spans="1:19">
      <c r="A3" s="463"/>
      <c r="B3" s="463"/>
      <c r="C3" s="463"/>
      <c r="D3" s="463"/>
      <c r="E3" s="463"/>
      <c r="F3" s="463"/>
      <c r="G3" s="463"/>
      <c r="H3" s="463"/>
      <c r="I3" s="463"/>
      <c r="J3" s="463"/>
      <c r="K3" s="463"/>
      <c r="L3" s="463"/>
      <c r="M3" s="463"/>
      <c r="N3" s="463"/>
      <c r="O3" s="463"/>
      <c r="P3" s="463"/>
      <c r="Q3" s="463"/>
      <c r="R3" s="463"/>
      <c r="S3" s="463"/>
    </row>
    <row r="4" spans="1:19">
      <c r="A4" s="463"/>
      <c r="B4" s="463"/>
      <c r="C4" s="463"/>
      <c r="D4" s="463"/>
      <c r="E4" s="463"/>
      <c r="F4" s="463"/>
      <c r="G4" s="463"/>
      <c r="H4" s="463"/>
      <c r="I4" s="463"/>
      <c r="J4" s="463"/>
      <c r="K4" s="463"/>
      <c r="L4" s="463"/>
      <c r="M4" s="463"/>
      <c r="N4" s="463"/>
      <c r="O4" s="463"/>
      <c r="P4" s="463"/>
      <c r="Q4" s="463"/>
      <c r="R4" s="463"/>
      <c r="S4" s="463"/>
    </row>
    <row r="19" spans="1:19">
      <c r="A19" t="s">
        <v>495</v>
      </c>
    </row>
    <row r="20" spans="1:19">
      <c r="A20" s="463" t="s">
        <v>496</v>
      </c>
      <c r="B20" s="463"/>
      <c r="C20" s="463"/>
      <c r="D20" s="463"/>
      <c r="E20" s="463"/>
      <c r="F20" s="463"/>
      <c r="G20" s="463"/>
      <c r="H20" s="463"/>
      <c r="I20" s="463"/>
      <c r="J20" s="463"/>
      <c r="K20" s="463"/>
      <c r="L20" s="463"/>
      <c r="M20" s="463"/>
      <c r="N20" s="463"/>
      <c r="O20" s="463"/>
      <c r="P20" s="463"/>
      <c r="Q20" s="463"/>
      <c r="R20" s="463"/>
      <c r="S20" s="463"/>
    </row>
    <row r="21" spans="1:19" ht="25.5" customHeight="1">
      <c r="A21" s="463"/>
      <c r="B21" s="463"/>
      <c r="C21" s="463"/>
      <c r="D21" s="463"/>
      <c r="E21" s="463"/>
      <c r="F21" s="463"/>
      <c r="G21" s="463"/>
      <c r="H21" s="463"/>
      <c r="I21" s="463"/>
      <c r="J21" s="463"/>
      <c r="K21" s="463"/>
      <c r="L21" s="463"/>
      <c r="M21" s="463"/>
      <c r="N21" s="463"/>
      <c r="O21" s="463"/>
      <c r="P21" s="463"/>
      <c r="Q21" s="463"/>
      <c r="R21" s="463"/>
      <c r="S21" s="463"/>
    </row>
    <row r="23" spans="1:19">
      <c r="A23" s="158" t="s">
        <v>477</v>
      </c>
      <c r="B23" s="471"/>
      <c r="C23" s="472"/>
      <c r="D23" s="472"/>
      <c r="E23" s="472"/>
      <c r="F23" s="472"/>
      <c r="G23" s="472"/>
      <c r="H23" s="472"/>
      <c r="I23" s="472"/>
      <c r="J23" s="472"/>
      <c r="K23" s="472"/>
      <c r="L23" s="472"/>
      <c r="M23" s="472"/>
      <c r="N23" s="472"/>
      <c r="O23" s="472"/>
      <c r="P23" s="472"/>
      <c r="Q23" s="472"/>
      <c r="R23" s="472"/>
      <c r="S23" s="473"/>
    </row>
    <row r="24" spans="1:19">
      <c r="A24" s="158" t="s">
        <v>478</v>
      </c>
      <c r="B24" s="471"/>
      <c r="C24" s="472"/>
      <c r="D24" s="472"/>
      <c r="E24" s="472"/>
      <c r="F24" s="472"/>
      <c r="G24" s="472"/>
      <c r="H24" s="472"/>
      <c r="I24" s="472"/>
      <c r="J24" s="472"/>
      <c r="K24" s="472"/>
      <c r="L24" s="472"/>
      <c r="M24" s="472"/>
      <c r="N24" s="472"/>
      <c r="O24" s="472"/>
      <c r="P24" s="472"/>
      <c r="Q24" s="472"/>
      <c r="R24" s="472"/>
      <c r="S24" s="473"/>
    </row>
    <row r="25" spans="1:19">
      <c r="A25" s="159" t="s">
        <v>380</v>
      </c>
      <c r="B25" s="471"/>
      <c r="C25" s="472"/>
      <c r="D25" s="472"/>
      <c r="E25" s="472"/>
      <c r="F25" s="472"/>
      <c r="G25" s="472"/>
      <c r="H25" s="472"/>
      <c r="I25" s="472"/>
      <c r="J25" s="472"/>
      <c r="K25" s="472"/>
      <c r="L25" s="472"/>
      <c r="M25" s="472"/>
      <c r="N25" s="472"/>
      <c r="O25" s="472"/>
      <c r="P25" s="472"/>
      <c r="Q25" s="472"/>
      <c r="R25" s="472"/>
      <c r="S25" s="473"/>
    </row>
    <row r="26" spans="1:19">
      <c r="A26" s="159" t="s">
        <v>456</v>
      </c>
      <c r="B26" s="471"/>
      <c r="C26" s="472"/>
      <c r="D26" s="472"/>
      <c r="E26" s="472"/>
      <c r="F26" s="472"/>
      <c r="G26" s="472"/>
      <c r="H26" s="472"/>
      <c r="I26" s="472"/>
      <c r="J26" s="472"/>
      <c r="K26" s="472"/>
      <c r="L26" s="472"/>
      <c r="M26" s="472"/>
      <c r="N26" s="472"/>
      <c r="O26" s="472"/>
      <c r="P26" s="472"/>
      <c r="Q26" s="472"/>
      <c r="R26" s="472"/>
      <c r="S26" s="473"/>
    </row>
    <row r="27" spans="1:19">
      <c r="A27" s="159" t="s">
        <v>457</v>
      </c>
      <c r="B27" s="471"/>
      <c r="C27" s="472"/>
      <c r="D27" s="472"/>
      <c r="E27" s="472"/>
      <c r="F27" s="472"/>
      <c r="G27" s="472"/>
      <c r="H27" s="472"/>
      <c r="I27" s="472"/>
      <c r="J27" s="472"/>
      <c r="K27" s="472"/>
      <c r="L27" s="472"/>
      <c r="M27" s="472"/>
      <c r="N27" s="472"/>
      <c r="O27" s="472"/>
      <c r="P27" s="472"/>
      <c r="Q27" s="472"/>
      <c r="R27" s="472"/>
      <c r="S27" s="473"/>
    </row>
    <row r="31" spans="1:19">
      <c r="A31" s="4" t="s">
        <v>500</v>
      </c>
    </row>
    <row r="32" spans="1:19">
      <c r="A32" t="s">
        <v>501</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zoomScale="70" zoomScaleNormal="70" workbookViewId="0">
      <selection activeCell="B4" sqref="B4"/>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28" t="s">
        <v>328</v>
      </c>
      <c r="J2" s="429"/>
      <c r="K2" s="429"/>
      <c r="L2" s="429"/>
      <c r="M2" s="429"/>
      <c r="N2" s="429"/>
      <c r="O2" s="429"/>
      <c r="P2" s="429"/>
      <c r="Q2" s="429"/>
      <c r="R2" s="429"/>
      <c r="S2" s="429"/>
      <c r="T2" s="429"/>
      <c r="U2" s="430"/>
    </row>
    <row r="3" spans="1:21" ht="13.5" customHeight="1" outlineLevel="1" thickBot="1">
      <c r="A3" s="3"/>
      <c r="B3" s="7"/>
      <c r="F3" s="24"/>
      <c r="G3" s="10"/>
      <c r="I3" s="431" t="s">
        <v>329</v>
      </c>
      <c r="J3" s="432"/>
      <c r="K3" s="432"/>
      <c r="L3" s="432"/>
      <c r="M3" s="432"/>
      <c r="N3" s="433"/>
      <c r="O3" s="1"/>
      <c r="P3" s="437" t="s">
        <v>330</v>
      </c>
      <c r="Q3" s="438"/>
      <c r="R3" s="438"/>
      <c r="S3" s="438"/>
      <c r="T3" s="438"/>
      <c r="U3" s="439"/>
    </row>
    <row r="4" spans="1:21" ht="56.25" customHeight="1" outlineLevel="1">
      <c r="A4" s="31" t="s">
        <v>151</v>
      </c>
      <c r="B4" s="86"/>
      <c r="E4" s="53" t="s">
        <v>331</v>
      </c>
      <c r="F4" s="91"/>
      <c r="G4" s="28"/>
      <c r="H4" s="10"/>
      <c r="I4" s="434"/>
      <c r="J4" s="435"/>
      <c r="K4" s="435"/>
      <c r="L4" s="435"/>
      <c r="M4" s="435"/>
      <c r="N4" s="436"/>
      <c r="P4" s="440"/>
      <c r="Q4" s="441"/>
      <c r="R4" s="441"/>
      <c r="S4" s="441"/>
      <c r="T4" s="441"/>
      <c r="U4" s="442"/>
    </row>
    <row r="5" spans="1:21" outlineLevel="1">
      <c r="A5" s="13" t="s">
        <v>332</v>
      </c>
      <c r="B5" s="88"/>
      <c r="E5" s="14"/>
      <c r="H5" s="10"/>
      <c r="I5" s="470"/>
      <c r="J5" s="455"/>
      <c r="K5" s="455"/>
      <c r="L5" s="455"/>
      <c r="M5" s="455"/>
      <c r="N5" s="456"/>
      <c r="P5" s="470"/>
      <c r="Q5" s="455"/>
      <c r="R5" s="455"/>
      <c r="S5" s="455"/>
      <c r="T5" s="455"/>
      <c r="U5" s="456"/>
    </row>
    <row r="6" spans="1:21" outlineLevel="1">
      <c r="A6" s="13" t="s">
        <v>335</v>
      </c>
      <c r="B6" s="88"/>
      <c r="E6" s="53" t="s">
        <v>337</v>
      </c>
      <c r="F6" s="90"/>
      <c r="H6" s="10"/>
      <c r="I6" s="457"/>
      <c r="J6" s="458"/>
      <c r="K6" s="458"/>
      <c r="L6" s="458"/>
      <c r="M6" s="458"/>
      <c r="N6" s="459"/>
      <c r="P6" s="457"/>
      <c r="Q6" s="458"/>
      <c r="R6" s="458"/>
      <c r="S6" s="458"/>
      <c r="T6" s="458"/>
      <c r="U6" s="459"/>
    </row>
    <row r="7" spans="1:21" outlineLevel="1">
      <c r="A7" s="13" t="s">
        <v>339</v>
      </c>
      <c r="B7" s="88"/>
      <c r="E7" s="14"/>
      <c r="H7" s="10"/>
      <c r="I7" s="457"/>
      <c r="J7" s="458"/>
      <c r="K7" s="458"/>
      <c r="L7" s="458"/>
      <c r="M7" s="458"/>
      <c r="N7" s="459"/>
      <c r="P7" s="457"/>
      <c r="Q7" s="458"/>
      <c r="R7" s="458"/>
      <c r="S7" s="458"/>
      <c r="T7" s="458"/>
      <c r="U7" s="459"/>
    </row>
    <row r="8" spans="1:21" ht="41" outlineLevel="1" thickBot="1">
      <c r="A8" s="34" t="s">
        <v>340</v>
      </c>
      <c r="B8" s="89"/>
      <c r="E8" s="14"/>
      <c r="H8" s="10"/>
      <c r="I8" s="457"/>
      <c r="J8" s="458"/>
      <c r="K8" s="458"/>
      <c r="L8" s="458"/>
      <c r="M8" s="458"/>
      <c r="N8" s="459"/>
      <c r="P8" s="457"/>
      <c r="Q8" s="458"/>
      <c r="R8" s="458"/>
      <c r="S8" s="458"/>
      <c r="T8" s="458"/>
      <c r="U8" s="459"/>
    </row>
    <row r="9" spans="1:21" outlineLevel="1">
      <c r="E9" s="14"/>
      <c r="H9" s="10"/>
      <c r="I9" s="457"/>
      <c r="J9" s="458"/>
      <c r="K9" s="458"/>
      <c r="L9" s="458"/>
      <c r="M9" s="458"/>
      <c r="N9" s="459"/>
      <c r="P9" s="457"/>
      <c r="Q9" s="458"/>
      <c r="R9" s="458"/>
      <c r="S9" s="458"/>
      <c r="T9" s="458"/>
      <c r="U9" s="459"/>
    </row>
    <row r="10" spans="1:21" ht="14" outlineLevel="1" thickBot="1">
      <c r="A10" s="32" t="s">
        <v>342</v>
      </c>
      <c r="B10" s="35">
        <f>Baseline!B10</f>
        <v>2027</v>
      </c>
      <c r="E10" s="14"/>
      <c r="H10" s="10"/>
      <c r="I10" s="457"/>
      <c r="J10" s="458"/>
      <c r="K10" s="458"/>
      <c r="L10" s="458"/>
      <c r="M10" s="458"/>
      <c r="N10" s="459"/>
      <c r="P10" s="457"/>
      <c r="Q10" s="458"/>
      <c r="R10" s="458"/>
      <c r="S10" s="458"/>
      <c r="T10" s="458"/>
      <c r="U10" s="459"/>
    </row>
    <row r="11" spans="1:21" outlineLevel="1">
      <c r="A11" s="16"/>
      <c r="H11" s="10"/>
      <c r="I11" s="457"/>
      <c r="J11" s="458"/>
      <c r="K11" s="458"/>
      <c r="L11" s="458"/>
      <c r="M11" s="458"/>
      <c r="N11" s="459"/>
      <c r="P11" s="457"/>
      <c r="Q11" s="458"/>
      <c r="R11" s="458"/>
      <c r="S11" s="458"/>
      <c r="T11" s="458"/>
      <c r="U11" s="459"/>
    </row>
    <row r="12" spans="1:21" ht="40.5" outlineLevel="1">
      <c r="A12" s="26" t="s">
        <v>343</v>
      </c>
      <c r="B12" s="26" t="s">
        <v>344</v>
      </c>
      <c r="C12" s="26" t="s">
        <v>345</v>
      </c>
      <c r="D12" s="26" t="s">
        <v>346</v>
      </c>
      <c r="E12" s="26" t="s">
        <v>347</v>
      </c>
      <c r="F12" s="26" t="s">
        <v>348</v>
      </c>
      <c r="G12" s="26" t="s">
        <v>349</v>
      </c>
      <c r="I12" s="457"/>
      <c r="J12" s="458"/>
      <c r="K12" s="458"/>
      <c r="L12" s="458"/>
      <c r="M12" s="458"/>
      <c r="N12" s="459"/>
      <c r="P12" s="457"/>
      <c r="Q12" s="458"/>
      <c r="R12" s="458"/>
      <c r="S12" s="458"/>
      <c r="T12" s="458"/>
      <c r="U12" s="459"/>
    </row>
    <row r="13" spans="1:21" outlineLevel="1">
      <c r="A13" s="58">
        <v>2035</v>
      </c>
      <c r="B13" s="21">
        <f t="shared" ref="B13:B18" si="0">INDEX($E$204:$AW$204,1,MATCH($A13,$E$53:$BB$53,0))</f>
        <v>0</v>
      </c>
      <c r="C13" s="21">
        <f>B13-Baseline!B13</f>
        <v>1524.8817160092594</v>
      </c>
      <c r="D13" s="21">
        <f t="shared" ref="D13:D18" si="1">INDEX($E$205:$AW$205,1,MATCH($A13,$E$53:$BB$53,0))</f>
        <v>0</v>
      </c>
      <c r="E13" s="21">
        <f>D13-Baseline!D13</f>
        <v>1173.6613378135628</v>
      </c>
      <c r="F13" s="21">
        <f t="shared" ref="F13:F18" si="2">INDEX($E$206:$AW$206,1,MATCH($A13,$E$53:$BB$53,0))</f>
        <v>0</v>
      </c>
      <c r="G13" s="21">
        <f>F13-Baseline!F13</f>
        <v>1876.0948718253867</v>
      </c>
      <c r="I13" s="457"/>
      <c r="J13" s="458"/>
      <c r="K13" s="458"/>
      <c r="L13" s="458"/>
      <c r="M13" s="458"/>
      <c r="N13" s="459"/>
      <c r="P13" s="457"/>
      <c r="Q13" s="458"/>
      <c r="R13" s="458"/>
      <c r="S13" s="458"/>
      <c r="T13" s="458"/>
      <c r="U13" s="459"/>
    </row>
    <row r="14" spans="1:21" outlineLevel="1">
      <c r="A14" s="58">
        <v>2040</v>
      </c>
      <c r="B14" s="21">
        <f t="shared" si="0"/>
        <v>0</v>
      </c>
      <c r="C14" s="21">
        <f>B14-Baseline!B14</f>
        <v>2332.2198396644544</v>
      </c>
      <c r="D14" s="21">
        <f t="shared" si="1"/>
        <v>0</v>
      </c>
      <c r="E14" s="21">
        <f>D14-Baseline!D14</f>
        <v>1794.0588919922643</v>
      </c>
      <c r="F14" s="21">
        <f t="shared" si="2"/>
        <v>0</v>
      </c>
      <c r="G14" s="21">
        <f>F14-Baseline!F14</f>
        <v>2870.897181813531</v>
      </c>
      <c r="I14" s="457"/>
      <c r="J14" s="458"/>
      <c r="K14" s="458"/>
      <c r="L14" s="458"/>
      <c r="M14" s="458"/>
      <c r="N14" s="459"/>
      <c r="P14" s="457"/>
      <c r="Q14" s="458"/>
      <c r="R14" s="458"/>
      <c r="S14" s="458"/>
      <c r="T14" s="458"/>
      <c r="U14" s="459"/>
    </row>
    <row r="15" spans="1:21" outlineLevel="1">
      <c r="A15" s="58">
        <v>2045</v>
      </c>
      <c r="B15" s="21">
        <f t="shared" si="0"/>
        <v>0</v>
      </c>
      <c r="C15" s="21">
        <f>B15-Baseline!B15</f>
        <v>3116.6619559559194</v>
      </c>
      <c r="D15" s="21">
        <f t="shared" si="1"/>
        <v>0</v>
      </c>
      <c r="E15" s="21">
        <f>D15-Baseline!D15</f>
        <v>2396.2971961792782</v>
      </c>
      <c r="F15" s="21">
        <f t="shared" si="2"/>
        <v>0</v>
      </c>
      <c r="G15" s="21">
        <f>F15-Baseline!F15</f>
        <v>3837.2860203509608</v>
      </c>
      <c r="I15" s="457"/>
      <c r="J15" s="458"/>
      <c r="K15" s="458"/>
      <c r="L15" s="458"/>
      <c r="M15" s="458"/>
      <c r="N15" s="459"/>
      <c r="P15" s="457"/>
      <c r="Q15" s="458"/>
      <c r="R15" s="458"/>
      <c r="S15" s="458"/>
      <c r="T15" s="458"/>
      <c r="U15" s="459"/>
    </row>
    <row r="16" spans="1:21" outlineLevel="1">
      <c r="A16" s="58">
        <v>2050</v>
      </c>
      <c r="B16" s="21">
        <f t="shared" si="0"/>
        <v>0</v>
      </c>
      <c r="C16" s="21">
        <f>B16-Baseline!B16</f>
        <v>3881.6850518374595</v>
      </c>
      <c r="D16" s="21">
        <f t="shared" si="1"/>
        <v>0</v>
      </c>
      <c r="E16" s="21">
        <f>D16-Baseline!D16</f>
        <v>2983.7110924044928</v>
      </c>
      <c r="F16" s="21">
        <f t="shared" si="2"/>
        <v>0</v>
      </c>
      <c r="G16" s="21">
        <f>F16-Baseline!F16</f>
        <v>4779.4878706492082</v>
      </c>
      <c r="I16" s="457"/>
      <c r="J16" s="458"/>
      <c r="K16" s="458"/>
      <c r="L16" s="458"/>
      <c r="M16" s="458"/>
      <c r="N16" s="459"/>
      <c r="P16" s="457"/>
      <c r="Q16" s="458"/>
      <c r="R16" s="458"/>
      <c r="S16" s="458"/>
      <c r="T16" s="458"/>
      <c r="U16" s="459"/>
    </row>
    <row r="17" spans="1:21" outlineLevel="1">
      <c r="A17" s="58">
        <v>2060</v>
      </c>
      <c r="B17" s="21">
        <f t="shared" si="0"/>
        <v>0</v>
      </c>
      <c r="C17" s="21">
        <f>B17-Baseline!B17</f>
        <v>5369.7445207339597</v>
      </c>
      <c r="D17" s="21">
        <f t="shared" si="1"/>
        <v>0</v>
      </c>
      <c r="E17" s="21">
        <f>D17-Baseline!D17</f>
        <v>4128.3348251586895</v>
      </c>
      <c r="F17" s="21">
        <f t="shared" si="2"/>
        <v>0</v>
      </c>
      <c r="G17" s="21">
        <f>F17-Baseline!F17</f>
        <v>6607.7923490841167</v>
      </c>
      <c r="I17" s="457"/>
      <c r="J17" s="458"/>
      <c r="K17" s="458"/>
      <c r="L17" s="458"/>
      <c r="M17" s="458"/>
      <c r="N17" s="459"/>
      <c r="P17" s="457"/>
      <c r="Q17" s="458"/>
      <c r="R17" s="458"/>
      <c r="S17" s="458"/>
      <c r="T17" s="458"/>
      <c r="U17" s="459"/>
    </row>
    <row r="18" spans="1:21" outlineLevel="1">
      <c r="A18" s="58">
        <v>2070</v>
      </c>
      <c r="B18" s="21">
        <f t="shared" si="0"/>
        <v>0</v>
      </c>
      <c r="C18" s="21">
        <f>B18-Baseline!B18</f>
        <v>6865.0771101996579</v>
      </c>
      <c r="D18" s="21">
        <f t="shared" si="1"/>
        <v>0</v>
      </c>
      <c r="E18" s="21">
        <f>D18-Baseline!D18</f>
        <v>5285.8053503522506</v>
      </c>
      <c r="F18" s="21">
        <f t="shared" si="2"/>
        <v>0</v>
      </c>
      <c r="G18" s="21">
        <f>F18-Baseline!F18</f>
        <v>8435.1826391379909</v>
      </c>
      <c r="I18" s="460"/>
      <c r="J18" s="461"/>
      <c r="K18" s="461"/>
      <c r="L18" s="461"/>
      <c r="M18" s="461"/>
      <c r="N18" s="462"/>
      <c r="P18" s="460"/>
      <c r="Q18" s="461"/>
      <c r="R18" s="461"/>
      <c r="S18" s="461"/>
      <c r="T18" s="461"/>
      <c r="U18" s="462"/>
    </row>
    <row r="19" spans="1:21" ht="14" outlineLevel="1" thickBot="1">
      <c r="A19" s="418"/>
      <c r="B19" s="418"/>
      <c r="I19" s="250"/>
      <c r="J19" s="251"/>
      <c r="K19" s="251"/>
      <c r="L19" s="251"/>
      <c r="M19" s="251"/>
      <c r="N19" s="251"/>
      <c r="P19" s="249"/>
      <c r="Q19" s="249"/>
      <c r="R19" s="249"/>
      <c r="S19" s="249"/>
      <c r="T19" s="249"/>
      <c r="U19" s="232"/>
    </row>
    <row r="20" spans="1:21" ht="26.25" customHeight="1" outlineLevel="1">
      <c r="A20" s="54" t="s">
        <v>350</v>
      </c>
      <c r="B20" s="55">
        <f>Baseline!B20</f>
        <v>1</v>
      </c>
      <c r="E20" s="154"/>
      <c r="I20" s="452" t="s">
        <v>351</v>
      </c>
      <c r="J20" s="453"/>
      <c r="K20" s="453"/>
      <c r="L20" s="453"/>
      <c r="M20" s="453"/>
      <c r="N20" s="454"/>
      <c r="P20" s="452" t="s">
        <v>352</v>
      </c>
      <c r="Q20" s="453"/>
      <c r="R20" s="453"/>
      <c r="S20" s="453"/>
      <c r="T20" s="453"/>
      <c r="U20" s="454"/>
    </row>
    <row r="21" spans="1:21" ht="12.75" customHeight="1" outlineLevel="1">
      <c r="A21" s="154"/>
      <c r="B21" s="155"/>
      <c r="I21" s="470"/>
      <c r="J21" s="455"/>
      <c r="K21" s="455"/>
      <c r="L21" s="455"/>
      <c r="M21" s="455"/>
      <c r="N21" s="456"/>
      <c r="P21" s="470"/>
      <c r="Q21" s="455"/>
      <c r="R21" s="455"/>
      <c r="S21" s="455"/>
      <c r="T21" s="455"/>
      <c r="U21" s="456"/>
    </row>
    <row r="22" spans="1:21" ht="12.75" customHeight="1" outlineLevel="1">
      <c r="A22" s="154"/>
      <c r="B22" s="155"/>
      <c r="I22" s="457"/>
      <c r="J22" s="458"/>
      <c r="K22" s="458"/>
      <c r="L22" s="458"/>
      <c r="M22" s="458"/>
      <c r="N22" s="459"/>
      <c r="P22" s="457"/>
      <c r="Q22" s="458"/>
      <c r="R22" s="458"/>
      <c r="S22" s="458"/>
      <c r="T22" s="458"/>
      <c r="U22" s="459"/>
    </row>
    <row r="23" spans="1:21" outlineLevel="1">
      <c r="A23" s="154"/>
      <c r="B23" s="400" t="s">
        <v>354</v>
      </c>
      <c r="C23" s="401"/>
      <c r="D23" s="401"/>
      <c r="E23" s="401"/>
      <c r="F23" s="401"/>
      <c r="G23" s="402"/>
      <c r="I23" s="457"/>
      <c r="J23" s="458"/>
      <c r="K23" s="458"/>
      <c r="L23" s="458"/>
      <c r="M23" s="458"/>
      <c r="N23" s="459"/>
      <c r="P23" s="457"/>
      <c r="Q23" s="458"/>
      <c r="R23" s="458"/>
      <c r="S23" s="458"/>
      <c r="T23" s="458"/>
      <c r="U23" s="459"/>
    </row>
    <row r="24" spans="1:21" outlineLevel="1">
      <c r="B24" s="17">
        <v>2027</v>
      </c>
      <c r="C24" s="17">
        <v>2028</v>
      </c>
      <c r="D24" s="17">
        <v>2029</v>
      </c>
      <c r="E24" s="17">
        <v>2030</v>
      </c>
      <c r="F24" s="17">
        <v>2031</v>
      </c>
      <c r="G24" s="17" t="s">
        <v>355</v>
      </c>
      <c r="I24" s="457"/>
      <c r="J24" s="458"/>
      <c r="K24" s="458"/>
      <c r="L24" s="458"/>
      <c r="M24" s="458"/>
      <c r="N24" s="459"/>
      <c r="P24" s="457"/>
      <c r="Q24" s="458"/>
      <c r="R24" s="458"/>
      <c r="S24" s="458"/>
      <c r="T24" s="458"/>
      <c r="U24" s="459"/>
    </row>
    <row r="25" spans="1:21" ht="14" outlineLevel="1" thickBot="1">
      <c r="B25" s="30" t="s">
        <v>356</v>
      </c>
      <c r="C25" s="30" t="s">
        <v>356</v>
      </c>
      <c r="D25" s="30" t="s">
        <v>356</v>
      </c>
      <c r="E25" s="30" t="s">
        <v>356</v>
      </c>
      <c r="F25" s="30" t="s">
        <v>356</v>
      </c>
      <c r="G25" s="30" t="s">
        <v>356</v>
      </c>
      <c r="I25" s="457"/>
      <c r="J25" s="458"/>
      <c r="K25" s="458"/>
      <c r="L25" s="458"/>
      <c r="M25" s="458"/>
      <c r="N25" s="459"/>
      <c r="P25" s="457"/>
      <c r="Q25" s="458"/>
      <c r="R25" s="458"/>
      <c r="S25" s="458"/>
      <c r="T25" s="458"/>
      <c r="U25" s="459"/>
    </row>
    <row r="26" spans="1:21" outlineLevel="1">
      <c r="A26" s="54" t="s">
        <v>357</v>
      </c>
      <c r="B26" s="21">
        <f>E64</f>
        <v>0</v>
      </c>
      <c r="C26" s="21">
        <f>F64</f>
        <v>0</v>
      </c>
      <c r="D26" s="21">
        <f>G64</f>
        <v>0</v>
      </c>
      <c r="E26" s="21">
        <f>H64</f>
        <v>0</v>
      </c>
      <c r="F26" s="21">
        <f>I64</f>
        <v>0</v>
      </c>
      <c r="G26" s="21">
        <f>SUM(J64:BB64)</f>
        <v>0</v>
      </c>
      <c r="I26" s="457"/>
      <c r="J26" s="458"/>
      <c r="K26" s="458"/>
      <c r="L26" s="458"/>
      <c r="M26" s="458"/>
      <c r="N26" s="459"/>
      <c r="P26" s="457"/>
      <c r="Q26" s="458"/>
      <c r="R26" s="458"/>
      <c r="S26" s="458"/>
      <c r="T26" s="458"/>
      <c r="U26" s="459"/>
    </row>
    <row r="27" spans="1:21" outlineLevel="1">
      <c r="A27" s="54" t="s">
        <v>358</v>
      </c>
      <c r="B27" s="21">
        <f>E71+E77</f>
        <v>0</v>
      </c>
      <c r="C27" s="21">
        <f>F71+F77</f>
        <v>0</v>
      </c>
      <c r="D27" s="21">
        <f>G71+G77</f>
        <v>0</v>
      </c>
      <c r="E27" s="21">
        <f>H71+H77</f>
        <v>0</v>
      </c>
      <c r="F27" s="21">
        <f>I71+I77</f>
        <v>0</v>
      </c>
      <c r="G27" s="21">
        <f>SUM(J71:BB71)+SUM(J77:BB77)</f>
        <v>0</v>
      </c>
      <c r="I27" s="457"/>
      <c r="J27" s="458"/>
      <c r="K27" s="458"/>
      <c r="L27" s="458"/>
      <c r="M27" s="458"/>
      <c r="N27" s="459"/>
      <c r="P27" s="457"/>
      <c r="Q27" s="458"/>
      <c r="R27" s="458"/>
      <c r="S27" s="458"/>
      <c r="T27" s="458"/>
      <c r="U27" s="459"/>
    </row>
    <row r="28" spans="1:21" outlineLevel="1">
      <c r="A28" s="154"/>
      <c r="B28" s="248"/>
      <c r="C28" s="248"/>
      <c r="D28" s="248"/>
      <c r="E28" s="248"/>
      <c r="F28" s="248"/>
      <c r="G28" s="248"/>
      <c r="I28" s="457"/>
      <c r="J28" s="458"/>
      <c r="K28" s="458"/>
      <c r="L28" s="458"/>
      <c r="M28" s="458"/>
      <c r="N28" s="459"/>
      <c r="P28" s="457"/>
      <c r="Q28" s="458"/>
      <c r="R28" s="458"/>
      <c r="S28" s="458"/>
      <c r="T28" s="458"/>
      <c r="U28" s="459"/>
    </row>
    <row r="29" spans="1:21" ht="14" outlineLevel="1" thickBot="1">
      <c r="A29" s="154"/>
      <c r="B29" s="248"/>
      <c r="C29" s="248"/>
      <c r="D29" s="248"/>
      <c r="E29" s="248"/>
      <c r="F29" s="248"/>
      <c r="G29" s="248"/>
      <c r="I29" s="457"/>
      <c r="J29" s="458"/>
      <c r="K29" s="458"/>
      <c r="L29" s="458"/>
      <c r="M29" s="458"/>
      <c r="N29" s="459"/>
      <c r="P29" s="457"/>
      <c r="Q29" s="458"/>
      <c r="R29" s="458"/>
      <c r="S29" s="458"/>
      <c r="T29" s="458"/>
      <c r="U29" s="459"/>
    </row>
    <row r="30" spans="1:21" ht="14" outlineLevel="1" thickBot="1">
      <c r="A30" s="308"/>
      <c r="B30" s="309" t="s">
        <v>359</v>
      </c>
      <c r="C30" s="310" t="s">
        <v>360</v>
      </c>
      <c r="D30" s="404" t="s">
        <v>314</v>
      </c>
      <c r="E30" s="405"/>
      <c r="F30" s="405"/>
      <c r="G30" s="406"/>
      <c r="I30" s="457"/>
      <c r="J30" s="458"/>
      <c r="K30" s="458"/>
      <c r="L30" s="458"/>
      <c r="M30" s="458"/>
      <c r="N30" s="459"/>
      <c r="P30" s="457"/>
      <c r="Q30" s="458"/>
      <c r="R30" s="458"/>
      <c r="S30" s="458"/>
      <c r="T30" s="458"/>
      <c r="U30" s="459"/>
    </row>
    <row r="31" spans="1:21" outlineLevel="1">
      <c r="A31" s="424" t="s">
        <v>361</v>
      </c>
      <c r="B31" s="311"/>
      <c r="C31" s="307"/>
      <c r="D31" s="426"/>
      <c r="E31" s="426"/>
      <c r="F31" s="426"/>
      <c r="G31" s="427"/>
      <c r="I31" s="457"/>
      <c r="J31" s="458"/>
      <c r="K31" s="458"/>
      <c r="L31" s="458"/>
      <c r="M31" s="458"/>
      <c r="N31" s="459"/>
      <c r="P31" s="457"/>
      <c r="Q31" s="458"/>
      <c r="R31" s="458"/>
      <c r="S31" s="458"/>
      <c r="T31" s="458"/>
      <c r="U31" s="459"/>
    </row>
    <row r="32" spans="1:21" outlineLevel="1">
      <c r="A32" s="424"/>
      <c r="B32" s="312"/>
      <c r="C32" s="252"/>
      <c r="D32" s="409"/>
      <c r="E32" s="409"/>
      <c r="F32" s="409"/>
      <c r="G32" s="410"/>
      <c r="I32" s="457"/>
      <c r="J32" s="458"/>
      <c r="K32" s="458"/>
      <c r="L32" s="458"/>
      <c r="M32" s="458"/>
      <c r="N32" s="459"/>
      <c r="P32" s="457"/>
      <c r="Q32" s="458"/>
      <c r="R32" s="458"/>
      <c r="S32" s="458"/>
      <c r="T32" s="458"/>
      <c r="U32" s="459"/>
    </row>
    <row r="33" spans="1:21" outlineLevel="1">
      <c r="A33" s="424"/>
      <c r="B33" s="312"/>
      <c r="C33" s="252"/>
      <c r="D33" s="409"/>
      <c r="E33" s="409"/>
      <c r="F33" s="409"/>
      <c r="G33" s="410"/>
      <c r="I33" s="457"/>
      <c r="J33" s="458"/>
      <c r="K33" s="458"/>
      <c r="L33" s="458"/>
      <c r="M33" s="458"/>
      <c r="N33" s="459"/>
      <c r="P33" s="457"/>
      <c r="Q33" s="458"/>
      <c r="R33" s="458"/>
      <c r="S33" s="458"/>
      <c r="T33" s="458"/>
      <c r="U33" s="459"/>
    </row>
    <row r="34" spans="1:21" outlineLevel="1">
      <c r="A34" s="424"/>
      <c r="B34" s="312"/>
      <c r="C34" s="252"/>
      <c r="D34" s="409"/>
      <c r="E34" s="409"/>
      <c r="F34" s="409"/>
      <c r="G34" s="410"/>
      <c r="I34" s="457"/>
      <c r="J34" s="458"/>
      <c r="K34" s="458"/>
      <c r="L34" s="458"/>
      <c r="M34" s="458"/>
      <c r="N34" s="459"/>
      <c r="P34" s="457"/>
      <c r="Q34" s="458"/>
      <c r="R34" s="458"/>
      <c r="S34" s="458"/>
      <c r="T34" s="458"/>
      <c r="U34" s="459"/>
    </row>
    <row r="35" spans="1:21" outlineLevel="1">
      <c r="A35" s="424"/>
      <c r="B35" s="312"/>
      <c r="C35" s="252"/>
      <c r="D35" s="409"/>
      <c r="E35" s="409"/>
      <c r="F35" s="409"/>
      <c r="G35" s="410"/>
      <c r="I35" s="457"/>
      <c r="J35" s="458"/>
      <c r="K35" s="458"/>
      <c r="L35" s="458"/>
      <c r="M35" s="458"/>
      <c r="N35" s="459"/>
      <c r="P35" s="457"/>
      <c r="Q35" s="458"/>
      <c r="R35" s="458"/>
      <c r="S35" s="458"/>
      <c r="T35" s="458"/>
      <c r="U35" s="459"/>
    </row>
    <row r="36" spans="1:21" outlineLevel="1">
      <c r="A36" s="424"/>
      <c r="B36" s="312"/>
      <c r="C36" s="252"/>
      <c r="D36" s="409"/>
      <c r="E36" s="409"/>
      <c r="F36" s="409"/>
      <c r="G36" s="410"/>
      <c r="I36" s="457"/>
      <c r="J36" s="458"/>
      <c r="K36" s="458"/>
      <c r="L36" s="458"/>
      <c r="M36" s="458"/>
      <c r="N36" s="459"/>
      <c r="P36" s="457"/>
      <c r="Q36" s="458"/>
      <c r="R36" s="458"/>
      <c r="S36" s="458"/>
      <c r="T36" s="458"/>
      <c r="U36" s="459"/>
    </row>
    <row r="37" spans="1:21" outlineLevel="1">
      <c r="A37" s="424"/>
      <c r="B37" s="312"/>
      <c r="C37" s="252"/>
      <c r="D37" s="409"/>
      <c r="E37" s="409"/>
      <c r="F37" s="409"/>
      <c r="G37" s="410"/>
      <c r="I37" s="457"/>
      <c r="J37" s="458"/>
      <c r="K37" s="458"/>
      <c r="L37" s="458"/>
      <c r="M37" s="458"/>
      <c r="N37" s="459"/>
      <c r="P37" s="457"/>
      <c r="Q37" s="458"/>
      <c r="R37" s="458"/>
      <c r="S37" s="458"/>
      <c r="T37" s="458"/>
      <c r="U37" s="459"/>
    </row>
    <row r="38" spans="1:21" outlineLevel="1">
      <c r="A38" s="424"/>
      <c r="B38" s="312"/>
      <c r="C38" s="252"/>
      <c r="D38" s="409"/>
      <c r="E38" s="409"/>
      <c r="F38" s="409"/>
      <c r="G38" s="410"/>
      <c r="I38" s="457"/>
      <c r="J38" s="458"/>
      <c r="K38" s="458"/>
      <c r="L38" s="458"/>
      <c r="M38" s="458"/>
      <c r="N38" s="459"/>
      <c r="P38" s="457"/>
      <c r="Q38" s="458"/>
      <c r="R38" s="458"/>
      <c r="S38" s="458"/>
      <c r="T38" s="458"/>
      <c r="U38" s="459"/>
    </row>
    <row r="39" spans="1:21" outlineLevel="1">
      <c r="A39" s="424"/>
      <c r="B39" s="312"/>
      <c r="C39" s="252"/>
      <c r="D39" s="409"/>
      <c r="E39" s="409"/>
      <c r="F39" s="409"/>
      <c r="G39" s="410"/>
      <c r="I39" s="457"/>
      <c r="J39" s="458"/>
      <c r="K39" s="458"/>
      <c r="L39" s="458"/>
      <c r="M39" s="458"/>
      <c r="N39" s="459"/>
      <c r="P39" s="457"/>
      <c r="Q39" s="458"/>
      <c r="R39" s="458"/>
      <c r="S39" s="458"/>
      <c r="T39" s="458"/>
      <c r="U39" s="459"/>
    </row>
    <row r="40" spans="1:21" ht="14" outlineLevel="1" thickBot="1">
      <c r="A40" s="425"/>
      <c r="B40" s="313"/>
      <c r="C40" s="314"/>
      <c r="D40" s="407"/>
      <c r="E40" s="407"/>
      <c r="F40" s="407"/>
      <c r="G40" s="408"/>
      <c r="I40" s="457"/>
      <c r="J40" s="458"/>
      <c r="K40" s="458"/>
      <c r="L40" s="458"/>
      <c r="M40" s="458"/>
      <c r="N40" s="459"/>
      <c r="P40" s="457"/>
      <c r="Q40" s="458"/>
      <c r="R40" s="458"/>
      <c r="S40" s="458"/>
      <c r="T40" s="458"/>
      <c r="U40" s="459"/>
    </row>
    <row r="41" spans="1:21" outlineLevel="1">
      <c r="A41" s="154"/>
      <c r="B41" s="248"/>
      <c r="C41" s="248"/>
      <c r="D41" s="248"/>
      <c r="E41" s="248"/>
      <c r="F41" s="248"/>
      <c r="G41" s="248"/>
      <c r="I41" s="457"/>
      <c r="J41" s="458"/>
      <c r="K41" s="458"/>
      <c r="L41" s="458"/>
      <c r="M41" s="458"/>
      <c r="N41" s="459"/>
      <c r="P41" s="457"/>
      <c r="Q41" s="458"/>
      <c r="R41" s="458"/>
      <c r="S41" s="458"/>
      <c r="T41" s="458"/>
      <c r="U41" s="459"/>
    </row>
    <row r="42" spans="1:21" outlineLevel="1">
      <c r="A42" s="154"/>
      <c r="B42" s="248"/>
      <c r="C42" s="248"/>
      <c r="D42" s="248"/>
      <c r="E42" s="248"/>
      <c r="F42" s="248"/>
      <c r="G42" s="248"/>
      <c r="I42" s="457"/>
      <c r="J42" s="458"/>
      <c r="K42" s="458"/>
      <c r="L42" s="458"/>
      <c r="M42" s="458"/>
      <c r="N42" s="459"/>
      <c r="P42" s="457"/>
      <c r="Q42" s="458"/>
      <c r="R42" s="458"/>
      <c r="S42" s="458"/>
      <c r="T42" s="458"/>
      <c r="U42" s="459"/>
    </row>
    <row r="43" spans="1:21" outlineLevel="1">
      <c r="A43" s="154"/>
      <c r="B43" s="248"/>
      <c r="C43" s="248"/>
      <c r="D43" s="248"/>
      <c r="E43" s="248"/>
      <c r="F43" s="248"/>
      <c r="G43" s="248"/>
      <c r="I43" s="457"/>
      <c r="J43" s="458"/>
      <c r="K43" s="458"/>
      <c r="L43" s="458"/>
      <c r="M43" s="458"/>
      <c r="N43" s="459"/>
      <c r="P43" s="457"/>
      <c r="Q43" s="458"/>
      <c r="R43" s="458"/>
      <c r="S43" s="458"/>
      <c r="T43" s="458"/>
      <c r="U43" s="459"/>
    </row>
    <row r="44" spans="1:21" outlineLevel="1">
      <c r="A44" s="154"/>
      <c r="B44" s="248"/>
      <c r="C44" s="248"/>
      <c r="D44" s="248"/>
      <c r="E44" s="248"/>
      <c r="F44" s="248"/>
      <c r="G44" s="248"/>
      <c r="I44" s="457"/>
      <c r="J44" s="458"/>
      <c r="K44" s="458"/>
      <c r="L44" s="458"/>
      <c r="M44" s="458"/>
      <c r="N44" s="459"/>
      <c r="P44" s="457"/>
      <c r="Q44" s="458"/>
      <c r="R44" s="458"/>
      <c r="S44" s="458"/>
      <c r="T44" s="458"/>
      <c r="U44" s="459"/>
    </row>
    <row r="45" spans="1:21" outlineLevel="1">
      <c r="A45" s="154"/>
      <c r="B45" s="248"/>
      <c r="C45" s="248"/>
      <c r="D45" s="248"/>
      <c r="E45" s="248"/>
      <c r="F45" s="248"/>
      <c r="G45" s="248"/>
      <c r="I45" s="460"/>
      <c r="J45" s="461"/>
      <c r="K45" s="461"/>
      <c r="L45" s="461"/>
      <c r="M45" s="461"/>
      <c r="N45" s="462"/>
      <c r="P45" s="460"/>
      <c r="Q45" s="461"/>
      <c r="R45" s="461"/>
      <c r="S45" s="461"/>
      <c r="T45" s="461"/>
      <c r="U45" s="462"/>
    </row>
    <row r="46" spans="1:21" outlineLevel="1">
      <c r="A46" s="154"/>
      <c r="B46" s="248"/>
      <c r="C46" s="248"/>
      <c r="D46" s="248"/>
      <c r="E46" s="248"/>
      <c r="F46" s="248"/>
      <c r="G46" s="248"/>
    </row>
    <row r="47" spans="1:21">
      <c r="A47" s="154"/>
      <c r="B47" s="155"/>
    </row>
    <row r="48" spans="1:21" ht="15">
      <c r="A48" s="12" t="s">
        <v>364</v>
      </c>
    </row>
    <row r="49" spans="1:54" ht="15" outlineLevel="1">
      <c r="A49" s="12"/>
    </row>
    <row r="50" spans="1:54" ht="14" outlineLevel="1" thickBot="1">
      <c r="A50" s="4" t="s">
        <v>365</v>
      </c>
    </row>
    <row r="51" spans="1:54" outlineLevel="2">
      <c r="B51" s="19"/>
      <c r="C51" s="19"/>
      <c r="D51" s="19"/>
      <c r="E51" s="411" t="s">
        <v>261</v>
      </c>
      <c r="F51" s="399"/>
      <c r="G51" s="399"/>
      <c r="H51" s="399"/>
      <c r="I51" s="399"/>
      <c r="J51" s="399" t="s">
        <v>262</v>
      </c>
      <c r="K51" s="399"/>
      <c r="L51" s="399"/>
      <c r="M51" s="399"/>
      <c r="N51" s="399"/>
      <c r="O51" s="399" t="s">
        <v>263</v>
      </c>
      <c r="P51" s="399"/>
      <c r="Q51" s="399"/>
      <c r="R51" s="399"/>
      <c r="S51" s="399"/>
      <c r="T51" s="399" t="s">
        <v>264</v>
      </c>
      <c r="U51" s="399"/>
      <c r="V51" s="399"/>
      <c r="W51" s="399"/>
      <c r="X51" s="399"/>
      <c r="Y51" s="399" t="s">
        <v>366</v>
      </c>
      <c r="Z51" s="399"/>
      <c r="AA51" s="399"/>
      <c r="AB51" s="399"/>
      <c r="AC51" s="399"/>
      <c r="AD51" s="399" t="s">
        <v>367</v>
      </c>
      <c r="AE51" s="399"/>
      <c r="AF51" s="399"/>
      <c r="AG51" s="399"/>
      <c r="AH51" s="399"/>
      <c r="AI51" s="399" t="s">
        <v>368</v>
      </c>
      <c r="AJ51" s="399"/>
      <c r="AK51" s="399"/>
      <c r="AL51" s="399"/>
      <c r="AM51" s="399"/>
      <c r="AN51" s="399" t="s">
        <v>369</v>
      </c>
      <c r="AO51" s="399"/>
      <c r="AP51" s="399"/>
      <c r="AQ51" s="399"/>
      <c r="AR51" s="399"/>
      <c r="AS51" s="399" t="s">
        <v>370</v>
      </c>
      <c r="AT51" s="399"/>
      <c r="AU51" s="399"/>
      <c r="AV51" s="399"/>
      <c r="AW51" s="399"/>
      <c r="AX51" s="399" t="s">
        <v>371</v>
      </c>
      <c r="AY51" s="399"/>
      <c r="AZ51" s="399"/>
      <c r="BA51" s="399"/>
      <c r="BB51" s="40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359</v>
      </c>
      <c r="C53" s="19" t="s">
        <v>372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19" t="s">
        <v>373</v>
      </c>
      <c r="B54" s="127"/>
      <c r="C54" s="127"/>
      <c r="D54" s="124" t="s">
        <v>374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0"/>
      <c r="B55" s="36"/>
      <c r="C55" s="121"/>
      <c r="D55" s="2" t="s">
        <v>374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0"/>
      <c r="B56" s="36"/>
      <c r="C56" s="121"/>
      <c r="D56" s="2" t="s">
        <v>374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0"/>
      <c r="B57" s="36"/>
      <c r="C57" s="121"/>
      <c r="D57" s="2" t="s">
        <v>374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0"/>
      <c r="B58" s="36"/>
      <c r="C58" s="121"/>
      <c r="D58" s="2" t="s">
        <v>374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0"/>
      <c r="B59" s="36"/>
      <c r="C59" s="121"/>
      <c r="D59" s="2" t="s">
        <v>374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0"/>
      <c r="B60" s="36"/>
      <c r="C60" s="121"/>
      <c r="D60" s="2" t="s">
        <v>374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0"/>
      <c r="B61" s="36"/>
      <c r="C61" s="121"/>
      <c r="D61" s="2" t="s">
        <v>374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0"/>
      <c r="B62" s="36"/>
      <c r="C62" s="121"/>
      <c r="D62" s="2" t="s">
        <v>374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0"/>
      <c r="B63" s="36"/>
      <c r="C63" s="121"/>
      <c r="D63" s="2" t="s">
        <v>374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1"/>
      <c r="B64" s="122" t="s">
        <v>375</v>
      </c>
      <c r="C64" s="296" t="s">
        <v>376</v>
      </c>
      <c r="D64" s="123" t="s">
        <v>374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2" t="s">
        <v>377</v>
      </c>
      <c r="B66" s="266"/>
      <c r="C66" s="267"/>
      <c r="D66" s="268" t="s">
        <v>374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13"/>
      <c r="B67" s="252"/>
      <c r="C67" s="267"/>
      <c r="D67" s="269" t="s">
        <v>374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13"/>
      <c r="B68" s="252"/>
      <c r="C68" s="267"/>
      <c r="D68" s="269" t="s">
        <v>374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13"/>
      <c r="B69" s="252"/>
      <c r="C69" s="267"/>
      <c r="D69" s="269" t="s">
        <v>374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13"/>
      <c r="B70" s="252"/>
      <c r="C70" s="267"/>
      <c r="D70" s="269" t="s">
        <v>374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14"/>
      <c r="B71" s="122" t="s">
        <v>378</v>
      </c>
      <c r="C71" s="123"/>
      <c r="D71" s="270" t="s">
        <v>374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2" t="s">
        <v>379</v>
      </c>
      <c r="B75" s="127" t="s">
        <v>380</v>
      </c>
      <c r="C75" s="274"/>
      <c r="D75" s="124" t="s">
        <v>374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13"/>
      <c r="B76" s="121"/>
      <c r="C76" s="272"/>
      <c r="D76" s="2" t="s">
        <v>374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14"/>
      <c r="B77" s="273" t="s">
        <v>381</v>
      </c>
      <c r="C77" s="271"/>
      <c r="D77" s="123" t="s">
        <v>374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383</v>
      </c>
      <c r="C81" s="6" t="s">
        <v>384</v>
      </c>
      <c r="D81" t="s">
        <v>385</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386</v>
      </c>
      <c r="C82" t="s">
        <v>387</v>
      </c>
      <c r="D82" t="s">
        <v>374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388</v>
      </c>
      <c r="C83" t="s">
        <v>389</v>
      </c>
      <c r="D83" t="s">
        <v>374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390</v>
      </c>
      <c r="C84" t="s">
        <v>391</v>
      </c>
      <c r="D84" t="s">
        <v>374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392</v>
      </c>
      <c r="C85" t="s">
        <v>393</v>
      </c>
      <c r="D85" t="s">
        <v>374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394</v>
      </c>
      <c r="C86" t="s">
        <v>395</v>
      </c>
      <c r="D86" t="s">
        <v>374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396</v>
      </c>
      <c r="C87" t="s">
        <v>397</v>
      </c>
      <c r="D87" t="s">
        <v>374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398</v>
      </c>
      <c r="C88" t="s">
        <v>399</v>
      </c>
      <c r="D88" t="s">
        <v>374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400</v>
      </c>
      <c r="C89" t="s">
        <v>401</v>
      </c>
      <c r="D89" t="s">
        <v>374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402</v>
      </c>
      <c r="C90" t="s">
        <v>403</v>
      </c>
      <c r="D90" t="s">
        <v>374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404</v>
      </c>
      <c r="C91" t="s">
        <v>405</v>
      </c>
      <c r="D91" t="s">
        <v>374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406</v>
      </c>
      <c r="C92" t="s">
        <v>407</v>
      </c>
      <c r="D92" t="s">
        <v>374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408</v>
      </c>
      <c r="C93" t="s">
        <v>409</v>
      </c>
      <c r="D93" t="s">
        <v>374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410</v>
      </c>
      <c r="C94" t="s">
        <v>411</v>
      </c>
      <c r="D94" t="s">
        <v>374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412</v>
      </c>
      <c r="C95" t="s">
        <v>413</v>
      </c>
      <c r="D95" t="s">
        <v>374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414</v>
      </c>
      <c r="C96" t="s">
        <v>415</v>
      </c>
      <c r="D96" t="s">
        <v>374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416</v>
      </c>
      <c r="C97" t="s">
        <v>417</v>
      </c>
      <c r="D97" t="s">
        <v>374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418</v>
      </c>
      <c r="C98" t="s">
        <v>419</v>
      </c>
      <c r="D98" t="s">
        <v>374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420</v>
      </c>
      <c r="C99" t="s">
        <v>421</v>
      </c>
      <c r="D99" t="s">
        <v>374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422</v>
      </c>
      <c r="C100" t="s">
        <v>423</v>
      </c>
      <c r="D100" t="s">
        <v>374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424</v>
      </c>
      <c r="C101" t="s">
        <v>425</v>
      </c>
      <c r="D101" t="s">
        <v>374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426</v>
      </c>
      <c r="C102" t="s">
        <v>427</v>
      </c>
      <c r="D102" t="s">
        <v>374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428</v>
      </c>
      <c r="C103" t="s">
        <v>429</v>
      </c>
      <c r="D103" t="s">
        <v>374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430</v>
      </c>
      <c r="C104" t="s">
        <v>431</v>
      </c>
      <c r="D104" t="s">
        <v>374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432</v>
      </c>
      <c r="C105" t="s">
        <v>433</v>
      </c>
      <c r="D105" t="s">
        <v>374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434</v>
      </c>
      <c r="C106" t="s">
        <v>435</v>
      </c>
      <c r="D106" t="s">
        <v>374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436</v>
      </c>
      <c r="C107" t="s">
        <v>437</v>
      </c>
      <c r="D107" t="s">
        <v>374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505</v>
      </c>
      <c r="C108" t="s">
        <v>506</v>
      </c>
      <c r="D108" t="s">
        <v>374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507</v>
      </c>
      <c r="C109" t="s">
        <v>508</v>
      </c>
      <c r="D109" t="s">
        <v>374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509</v>
      </c>
      <c r="C110" t="s">
        <v>510</v>
      </c>
      <c r="D110" t="s">
        <v>374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511</v>
      </c>
      <c r="C111" t="s">
        <v>512</v>
      </c>
      <c r="D111" t="s">
        <v>374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513</v>
      </c>
      <c r="C112" t="s">
        <v>514</v>
      </c>
      <c r="D112" t="s">
        <v>374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515</v>
      </c>
      <c r="C113" t="s">
        <v>516</v>
      </c>
      <c r="D113" t="s">
        <v>374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517</v>
      </c>
      <c r="C114" t="s">
        <v>518</v>
      </c>
      <c r="D114" t="s">
        <v>374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519</v>
      </c>
      <c r="C115" t="s">
        <v>520</v>
      </c>
      <c r="D115" t="s">
        <v>374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521</v>
      </c>
      <c r="C116" t="s">
        <v>522</v>
      </c>
      <c r="D116" t="s">
        <v>374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523</v>
      </c>
      <c r="C117" t="s">
        <v>524</v>
      </c>
      <c r="D117" t="s">
        <v>374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525</v>
      </c>
      <c r="C118" t="s">
        <v>526</v>
      </c>
      <c r="D118" t="s">
        <v>374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527</v>
      </c>
      <c r="C119" t="s">
        <v>528</v>
      </c>
      <c r="D119" t="s">
        <v>374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529</v>
      </c>
      <c r="C120" t="s">
        <v>530</v>
      </c>
      <c r="D120" t="s">
        <v>374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531</v>
      </c>
      <c r="C121" t="s">
        <v>532</v>
      </c>
      <c r="D121" t="s">
        <v>374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533</v>
      </c>
      <c r="C122" t="s">
        <v>534</v>
      </c>
      <c r="D122" t="s">
        <v>374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535</v>
      </c>
      <c r="C123" t="s">
        <v>536</v>
      </c>
      <c r="D123" t="s">
        <v>374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537</v>
      </c>
      <c r="C124" t="s">
        <v>538</v>
      </c>
      <c r="D124" t="s">
        <v>374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539</v>
      </c>
      <c r="C125" t="s">
        <v>540</v>
      </c>
      <c r="D125" t="s">
        <v>374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541</v>
      </c>
      <c r="C126" t="s">
        <v>542</v>
      </c>
      <c r="D126" t="s">
        <v>374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543</v>
      </c>
      <c r="C127" t="s">
        <v>544</v>
      </c>
      <c r="D127" t="s">
        <v>374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438</v>
      </c>
      <c r="C128" t="s">
        <v>439</v>
      </c>
      <c r="D128" t="s">
        <v>374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440</v>
      </c>
      <c r="C129" t="s">
        <v>441</v>
      </c>
      <c r="D129" t="s">
        <v>374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442</v>
      </c>
      <c r="C130" t="s">
        <v>443</v>
      </c>
      <c r="D130" t="s">
        <v>374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444</v>
      </c>
      <c r="C131" t="s">
        <v>445</v>
      </c>
      <c r="D131" t="s">
        <v>374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446</v>
      </c>
      <c r="C132" t="s">
        <v>447</v>
      </c>
      <c r="D132" t="s">
        <v>374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448</v>
      </c>
      <c r="C133" s="7" t="s">
        <v>449</v>
      </c>
      <c r="D133" s="7" t="s">
        <v>374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15" t="s">
        <v>455</v>
      </c>
      <c r="B143" s="135" t="s">
        <v>273</v>
      </c>
      <c r="C143" s="135" t="s">
        <v>380</v>
      </c>
      <c r="D143" s="135" t="s">
        <v>374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16"/>
      <c r="B144" s="135" t="s">
        <v>273</v>
      </c>
      <c r="C144" s="135"/>
      <c r="D144" s="135" t="s">
        <v>374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16"/>
      <c r="B145" s="135" t="s">
        <v>273</v>
      </c>
      <c r="C145" s="135"/>
      <c r="D145" s="135" t="s">
        <v>374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16"/>
      <c r="B146" s="135" t="s">
        <v>276</v>
      </c>
      <c r="C146" s="135" t="s">
        <v>456</v>
      </c>
      <c r="D146" s="135" t="s">
        <v>374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16"/>
      <c r="B147" s="135" t="s">
        <v>276</v>
      </c>
      <c r="C147" s="135" t="s">
        <v>457</v>
      </c>
      <c r="D147" s="135" t="s">
        <v>374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16"/>
      <c r="B148" s="135" t="s">
        <v>276</v>
      </c>
      <c r="C148" s="135"/>
      <c r="D148" s="135" t="s">
        <v>374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16"/>
      <c r="B149" s="135" t="s">
        <v>276</v>
      </c>
      <c r="C149" s="135"/>
      <c r="D149" s="135" t="s">
        <v>374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16"/>
      <c r="B150" s="135" t="s">
        <v>279</v>
      </c>
      <c r="C150" s="315" t="s">
        <v>458</v>
      </c>
      <c r="D150" s="135" t="s">
        <v>374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16"/>
      <c r="B151" s="135" t="s">
        <v>279</v>
      </c>
      <c r="C151" s="315" t="s">
        <v>547</v>
      </c>
      <c r="D151" s="135" t="s">
        <v>374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16"/>
      <c r="B152" s="135" t="s">
        <v>279</v>
      </c>
      <c r="C152" s="315" t="s">
        <v>460</v>
      </c>
      <c r="D152" s="135" t="s">
        <v>374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16"/>
      <c r="B153" s="135" t="s">
        <v>461</v>
      </c>
      <c r="C153" s="135"/>
      <c r="D153" s="135" t="s">
        <v>374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17"/>
      <c r="B154" s="135" t="s">
        <v>461</v>
      </c>
      <c r="C154" s="135"/>
      <c r="D154" s="135" t="s">
        <v>374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454</v>
      </c>
      <c r="C157" s="134" t="s">
        <v>152</v>
      </c>
      <c r="D157" s="135"/>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row>
    <row r="158" spans="1:54" ht="12.75" customHeight="1" outlineLevel="2">
      <c r="A158" s="415" t="s">
        <v>462</v>
      </c>
      <c r="B158" s="135" t="s">
        <v>273</v>
      </c>
      <c r="C158" s="315" t="s">
        <v>380</v>
      </c>
      <c r="D158" s="135" t="s">
        <v>463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16"/>
      <c r="B159" s="135" t="s">
        <v>273</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16"/>
      <c r="B160" s="135" t="s">
        <v>273</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16"/>
      <c r="B161" s="135" t="s">
        <v>276</v>
      </c>
      <c r="C161" s="315" t="s">
        <v>456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16"/>
      <c r="B162" s="135" t="s">
        <v>276</v>
      </c>
      <c r="C162" s="315" t="s">
        <v>457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16"/>
      <c r="B163" s="135" t="s">
        <v>276</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16"/>
      <c r="B164" s="135" t="s">
        <v>276</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16"/>
      <c r="B165" s="135" t="s">
        <v>461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16"/>
      <c r="B166" s="135" t="s">
        <v>461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16"/>
      <c r="B167" s="135" t="s">
        <v>461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16"/>
      <c r="B168" s="135" t="s">
        <v>461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17"/>
      <c r="B169" s="135" t="s">
        <v>461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15" t="s">
        <v>467</v>
      </c>
      <c r="B172" s="135" t="s">
        <v>273</v>
      </c>
      <c r="C172" s="135" t="s">
        <v>380</v>
      </c>
      <c r="D172" s="135" t="s">
        <v>374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16"/>
      <c r="B173" s="135" t="s">
        <v>273</v>
      </c>
      <c r="C173" s="135"/>
      <c r="D173" s="135" t="s">
        <v>374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17"/>
      <c r="B174" s="135" t="s">
        <v>273</v>
      </c>
      <c r="C174" s="135"/>
      <c r="D174" s="135" t="s">
        <v>374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15" t="s">
        <v>468</v>
      </c>
      <c r="B176" s="135" t="s">
        <v>273</v>
      </c>
      <c r="C176" s="135" t="s">
        <v>380</v>
      </c>
      <c r="D176" s="135" t="s">
        <v>374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16"/>
      <c r="B177" s="135" t="s">
        <v>273</v>
      </c>
      <c r="C177" s="135"/>
      <c r="D177" s="135" t="s">
        <v>374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17"/>
      <c r="B178" s="135" t="s">
        <v>273</v>
      </c>
      <c r="C178" s="135"/>
      <c r="D178" s="135" t="s">
        <v>374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469</v>
      </c>
      <c r="B182" s="19"/>
      <c r="C182" s="19"/>
      <c r="D182" s="19"/>
      <c r="E182" s="15"/>
    </row>
    <row r="183" spans="1:54" ht="15" outlineLevel="1">
      <c r="A183" s="12"/>
      <c r="B183" s="19"/>
      <c r="C183" s="19"/>
      <c r="D183" s="19"/>
      <c r="E183" s="15"/>
    </row>
    <row r="184" spans="1:54" s="4" customFormat="1" outlineLevel="1">
      <c r="A184" s="4" t="s">
        <v>470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2" t="s">
        <v>471</v>
      </c>
      <c r="B186" s="150" t="s">
        <v>472</v>
      </c>
      <c r="C186" s="6" t="s">
        <v>473</v>
      </c>
      <c r="D186" s="10" t="s">
        <v>385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23"/>
      <c r="B187" s="150" t="s">
        <v>474</v>
      </c>
      <c r="C187" s="6" t="s">
        <v>475</v>
      </c>
      <c r="D187" s="10" t="s">
        <v>385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15" t="s">
        <v>476</v>
      </c>
      <c r="B190" s="150" t="s">
        <v>477</v>
      </c>
      <c r="C190" s="19"/>
      <c r="D190" s="135" t="s">
        <v>374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16"/>
      <c r="B191" s="150" t="s">
        <v>478</v>
      </c>
      <c r="C191" s="19"/>
      <c r="D191" s="135" t="s">
        <v>374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16"/>
      <c r="B192" s="150" t="s">
        <v>548</v>
      </c>
      <c r="C192" s="19"/>
      <c r="D192" s="135" t="s">
        <v>374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16"/>
      <c r="B193" s="150" t="s">
        <v>479</v>
      </c>
      <c r="C193" s="19"/>
      <c r="D193" s="135" t="s">
        <v>374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16"/>
      <c r="B194" s="150" t="s">
        <v>480</v>
      </c>
      <c r="C194" s="19"/>
      <c r="D194" s="135" t="s">
        <v>374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16"/>
      <c r="B195" s="150" t="s">
        <v>481</v>
      </c>
      <c r="C195" s="19"/>
      <c r="D195" s="135" t="s">
        <v>374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16"/>
      <c r="B196" s="150" t="s">
        <v>276</v>
      </c>
      <c r="C196" s="19"/>
      <c r="D196" s="135" t="s">
        <v>374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16"/>
      <c r="B197" s="150" t="s">
        <v>279</v>
      </c>
      <c r="C197" s="19"/>
      <c r="D197" s="135" t="s">
        <v>374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17"/>
      <c r="B198" s="150" t="s">
        <v>461</v>
      </c>
      <c r="C198" s="19"/>
      <c r="D198" s="135" t="s">
        <v>374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15" t="s">
        <v>482</v>
      </c>
      <c r="B200" s="150" t="s">
        <v>483</v>
      </c>
      <c r="C200" s="19"/>
      <c r="D200" s="135" t="s">
        <v>374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16"/>
      <c r="B201" s="150" t="s">
        <v>484</v>
      </c>
      <c r="C201" s="19"/>
      <c r="D201" s="135" t="s">
        <v>374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17"/>
      <c r="B202" s="150" t="s">
        <v>485</v>
      </c>
      <c r="C202" s="19"/>
      <c r="D202" s="135" t="s">
        <v>374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15" t="s">
        <v>486</v>
      </c>
      <c r="B204" s="150" t="s">
        <v>487</v>
      </c>
      <c r="C204" s="19"/>
      <c r="D204" s="135" t="s">
        <v>374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16"/>
      <c r="B205" s="150" t="s">
        <v>488</v>
      </c>
      <c r="C205" s="19"/>
      <c r="D205" s="135" t="s">
        <v>374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17"/>
      <c r="B206" s="150" t="s">
        <v>489</v>
      </c>
      <c r="C206" s="19"/>
      <c r="D206" s="135" t="s">
        <v>374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549</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5" t="s">
        <v>476</v>
      </c>
      <c r="B210" s="150" t="s">
        <v>550</v>
      </c>
      <c r="C210" s="19"/>
      <c r="D210" s="135" t="s">
        <v>374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6"/>
      <c r="B211" s="150" t="s">
        <v>478</v>
      </c>
      <c r="C211" s="19"/>
      <c r="D211" s="135" t="s">
        <v>374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6"/>
      <c r="B212" s="150" t="s">
        <v>548</v>
      </c>
      <c r="C212" s="19"/>
      <c r="D212" s="135" t="s">
        <v>374</v>
      </c>
      <c r="E212" s="21">
        <f>E192-Baseline!E192</f>
        <v>13.395791080726287</v>
      </c>
      <c r="F212" s="21">
        <f>F77*F186-Baseline!F77*Baseline!F186</f>
        <v>13.11121172144996</v>
      </c>
      <c r="G212" s="21">
        <f>G77*G186-Baseline!G77*Baseline!G186</f>
        <v>12.833489317928361</v>
      </c>
      <c r="H212" s="21">
        <f>H77*H186-Baseline!H77*Baseline!H186</f>
        <v>12.562461068144286</v>
      </c>
      <c r="I212" s="21">
        <f>I77*I186-Baseline!I77*Baseline!I186</f>
        <v>12.297968140204622</v>
      </c>
      <c r="J212" s="21">
        <f>J77*J186-Baseline!J77*Baseline!J186</f>
        <v>12.039855555399189</v>
      </c>
      <c r="K212" s="21">
        <f>K77*K186-Baseline!K77*Baseline!K186</f>
        <v>11.787972134888637</v>
      </c>
      <c r="L212" s="21">
        <f>L77*L186-Baseline!L77*Baseline!L186</f>
        <v>11.542170359964663</v>
      </c>
      <c r="M212" s="21">
        <f>M77*M186-Baseline!M77*Baseline!M186</f>
        <v>11.30230631974683</v>
      </c>
      <c r="N212" s="21">
        <f>N77*N186-Baseline!N77*Baseline!N186</f>
        <v>11.068239616796067</v>
      </c>
      <c r="O212" s="21">
        <f>O77*O186-Baseline!O77*Baseline!O186</f>
        <v>10.839833266666343</v>
      </c>
      <c r="P212" s="21">
        <f>P77*P186-Baseline!P77*Baseline!P186</f>
        <v>10.616953644718548</v>
      </c>
      <c r="Q212" s="21">
        <f>Q77*Q186-Baseline!Q77*Baseline!Q186</f>
        <v>10.399470365223952</v>
      </c>
      <c r="R212" s="21">
        <f>R77*R186-Baseline!R77*Baseline!R186</f>
        <v>10.187256242835906</v>
      </c>
      <c r="S212" s="21">
        <f>S77*S186-Baseline!S77*Baseline!S186</f>
        <v>9.9801871927866443</v>
      </c>
      <c r="T212" s="21">
        <f>T77*T186-Baseline!T77*Baseline!T186</f>
        <v>9.7781421598269738</v>
      </c>
      <c r="U212" s="21">
        <f>U77*U186-Baseline!U77*Baseline!U186</f>
        <v>9.5810030438403402</v>
      </c>
      <c r="V212" s="21">
        <f>V77*V186-Baseline!V77*Baseline!V186</f>
        <v>9.3886546397679744</v>
      </c>
      <c r="W212" s="21">
        <f>W77*W186-Baseline!W77*Baseline!W186</f>
        <v>9.2009845563123616</v>
      </c>
      <c r="X212" s="21">
        <f>X77*X186-Baseline!X77*Baseline!X186</f>
        <v>9.0178831456985051</v>
      </c>
      <c r="Y212" s="21">
        <f>Y77*Y186-Baseline!Y77*Baseline!Y186</f>
        <v>8.8392434574042085</v>
      </c>
      <c r="Z212" s="21">
        <f>Z77*Z186-Baseline!Z77*Baseline!Z186</f>
        <v>8.6649611483753812</v>
      </c>
      <c r="AA212" s="21">
        <f>AA77*AA186-Baseline!AA77*Baseline!AA186</f>
        <v>8.4949344337064137</v>
      </c>
      <c r="AB212" s="21">
        <f>AB77*AB186-Baseline!AB77*Baseline!AB186</f>
        <v>8.3290640280501602</v>
      </c>
      <c r="AC212" s="21">
        <f>AC77*AC186-Baseline!AC77*Baseline!AC186</f>
        <v>8.1672530797492158</v>
      </c>
      <c r="AD212" s="21">
        <f>AD77*AD186-Baseline!AD77*Baseline!AD186</f>
        <v>8.0094071057979068</v>
      </c>
      <c r="AE212" s="21">
        <f>AE77*AE186-Baseline!AE77*Baseline!AE186</f>
        <v>7.8554339553067729</v>
      </c>
      <c r="AF212" s="21">
        <f>AF77*AF186-Baseline!AF77*Baseline!AF186</f>
        <v>7.7052437296719472</v>
      </c>
      <c r="AG212" s="21">
        <f>AG77*AG186-Baseline!AG77*Baseline!AG186</f>
        <v>7.5587487524356263</v>
      </c>
      <c r="AH212" s="21">
        <f>AH77*AH186-Baseline!AH77*Baseline!AH186</f>
        <v>7.4158634918167827</v>
      </c>
      <c r="AI212" s="21">
        <f>AI77*AI186-Baseline!AI77*Baseline!AI186</f>
        <v>7.2765045295754627</v>
      </c>
      <c r="AJ212" s="21">
        <f>AJ77*AJ186-Baseline!AJ77*Baseline!AJ186</f>
        <v>7.1752535592864115</v>
      </c>
      <c r="AK212" s="21">
        <f>AK77*AK186-Baseline!AK77*Baseline!AK186</f>
        <v>7.0762464231070252</v>
      </c>
      <c r="AL212" s="21">
        <f>AL77*AL186-Baseline!AL77*Baseline!AL186</f>
        <v>6.9794452607544999</v>
      </c>
      <c r="AM212" s="21">
        <f>AM77*AM186-Baseline!AM77*Baseline!AM186</f>
        <v>6.8848130447435061</v>
      </c>
      <c r="AN212" s="21">
        <f>AN77*AN186-Baseline!AN77*Baseline!AN186</f>
        <v>6.7923135877540179</v>
      </c>
      <c r="AO212" s="21">
        <f>AO77*AO186-Baseline!AO77*Baseline!AO186</f>
        <v>6.7019115184765434</v>
      </c>
      <c r="AP212" s="21">
        <f>AP77*AP186-Baseline!AP77*Baseline!AP186</f>
        <v>6.6135722644248949</v>
      </c>
      <c r="AQ212" s="21">
        <f>AQ77*AQ186-Baseline!AQ77*Baseline!AQ186</f>
        <v>6.5272620508216734</v>
      </c>
      <c r="AR212" s="21">
        <f>AR77*AR186-Baseline!AR77*Baseline!AR186</f>
        <v>6.4429478751989135</v>
      </c>
      <c r="AS212" s="21">
        <f>AS77*AS186-Baseline!AS77*Baseline!AS186</f>
        <v>6.3605975020602221</v>
      </c>
      <c r="AT212" s="21">
        <f>AT77*AT186-Baseline!AT77*Baseline!AT186</f>
        <v>6.2801794444922781</v>
      </c>
      <c r="AU212" s="21">
        <f>AU77*AU186-Baseline!AU77*Baseline!AU186</f>
        <v>6.2016629594274724</v>
      </c>
      <c r="AV212" s="21">
        <f>AV77*AV186-Baseline!AV77*Baseline!AV186</f>
        <v>6.1250180281179185</v>
      </c>
      <c r="AW212" s="21">
        <f>AW77*AW186-Baseline!AW77*Baseline!AW186</f>
        <v>6.0502153527708584</v>
      </c>
      <c r="AX212" s="21">
        <f>AX77*AX186-Baseline!AX77*Baseline!AX186</f>
        <v>5.9772263367212775</v>
      </c>
      <c r="AY212" s="21">
        <f>AY77*AY186-Baseline!AY77*Baseline!AY186</f>
        <v>5.9060230777808904</v>
      </c>
      <c r="AZ212" s="21">
        <f>AZ77*AZ186-Baseline!AZ77*Baseline!AZ186</f>
        <v>5.8365783590011224</v>
      </c>
      <c r="BA212" s="21">
        <f>BA77*BA186-Baseline!BA77*Baseline!BA186</f>
        <v>5.7688656323107317</v>
      </c>
      <c r="BB212" s="21">
        <f>BB77*BB186-Baseline!BB77*Baseline!BB186</f>
        <v>5.7019384709077094</v>
      </c>
    </row>
    <row r="213" spans="1:54" outlineLevel="2">
      <c r="A213" s="466"/>
      <c r="B213" s="150" t="s">
        <v>479</v>
      </c>
      <c r="C213" s="19"/>
      <c r="D213" s="135" t="s">
        <v>374</v>
      </c>
      <c r="E213" s="21">
        <f>E193-Baseline!E193</f>
        <v>79.873705533769922</v>
      </c>
      <c r="F213" s="21">
        <f>F193-Baseline!F193</f>
        <v>79.567921031638107</v>
      </c>
      <c r="G213" s="21">
        <f>G193-Baseline!G193</f>
        <v>78.97177483791026</v>
      </c>
      <c r="H213" s="21">
        <f>H193-Baseline!H193</f>
        <v>78.370245373210224</v>
      </c>
      <c r="I213" s="21">
        <f>I193-Baseline!I193</f>
        <v>78.024985957962912</v>
      </c>
      <c r="J213" s="21">
        <f>J193-Baseline!J193</f>
        <v>77.664760530708932</v>
      </c>
      <c r="K213" s="21">
        <f>K193-Baseline!K193</f>
        <v>77.04047721964244</v>
      </c>
      <c r="L213" s="21">
        <f>L193-Baseline!L193</f>
        <v>76.658614359239621</v>
      </c>
      <c r="M213" s="21">
        <f>M193-Baseline!M193</f>
        <v>76.26466041041391</v>
      </c>
      <c r="N213" s="21">
        <f>N193-Baseline!N193</f>
        <v>75.624683760640877</v>
      </c>
      <c r="O213" s="21">
        <f>O193-Baseline!O193</f>
        <v>75.214141369650136</v>
      </c>
      <c r="P213" s="21">
        <f>P193-Baseline!P193</f>
        <v>74.794067528529524</v>
      </c>
      <c r="Q213" s="21">
        <f>Q193-Baseline!Q193</f>
        <v>74.365288957358956</v>
      </c>
      <c r="R213" s="21">
        <f>R193-Baseline!R193</f>
        <v>74.144765765514549</v>
      </c>
      <c r="S213" s="21">
        <f>S193-Baseline!S193</f>
        <v>73.696536582102638</v>
      </c>
      <c r="T213" s="21">
        <f>T193-Baseline!T193</f>
        <v>73.24200078584478</v>
      </c>
      <c r="U213" s="21">
        <f>U193-Baseline!U193</f>
        <v>72.781860316902709</v>
      </c>
      <c r="V213" s="21">
        <f>V193-Baseline!V193</f>
        <v>72.516009100233802</v>
      </c>
      <c r="W213" s="21">
        <f>W193-Baseline!W193</f>
        <v>72.04267251533463</v>
      </c>
      <c r="X213" s="21">
        <f>X193-Baseline!X193</f>
        <v>71.757123067061698</v>
      </c>
      <c r="Y213" s="21">
        <f>Y193-Baseline!Y193</f>
        <v>71.273459556173677</v>
      </c>
      <c r="Z213" s="21">
        <f>Z193-Baseline!Z193</f>
        <v>70.971350874411314</v>
      </c>
      <c r="AA213" s="21">
        <f>AA193-Baseline!AA193</f>
        <v>70.660262336345752</v>
      </c>
      <c r="AB213" s="21">
        <f>AB193-Baseline!AB193</f>
        <v>70.340980859029685</v>
      </c>
      <c r="AC213" s="21">
        <f>AC193-Baseline!AC193</f>
        <v>69.974651629954863</v>
      </c>
      <c r="AD213" s="21">
        <f>AD193-Baseline!AD193</f>
        <v>69.612164248876255</v>
      </c>
      <c r="AE213" s="21">
        <f>AE193-Baseline!AE193</f>
        <v>69.261165995532338</v>
      </c>
      <c r="AF213" s="21">
        <f>AF193-Baseline!AF193</f>
        <v>68.899962779749657</v>
      </c>
      <c r="AG213" s="21">
        <f>AG193-Baseline!AG193</f>
        <v>68.531383091313486</v>
      </c>
      <c r="AH213" s="21">
        <f>AH193-Baseline!AH193</f>
        <v>68.158593525151517</v>
      </c>
      <c r="AI213" s="21">
        <f>AI193-Baseline!AI193</f>
        <v>67.785577316805131</v>
      </c>
      <c r="AJ213" s="21">
        <f>AJ193-Baseline!AJ193</f>
        <v>67.737880683545342</v>
      </c>
      <c r="AK213" s="21">
        <f>AK193-Baseline!AK193</f>
        <v>67.685337511942492</v>
      </c>
      <c r="AL213" s="21">
        <f>AL193-Baseline!AL193</f>
        <v>67.629392179426944</v>
      </c>
      <c r="AM213" s="21">
        <f>AM193-Baseline!AM193</f>
        <v>67.570858640388906</v>
      </c>
      <c r="AN213" s="21">
        <f>AN193-Baseline!AN193</f>
        <v>67.510087906154567</v>
      </c>
      <c r="AO213" s="21">
        <f>AO193-Baseline!AO193</f>
        <v>67.447231928967</v>
      </c>
      <c r="AP213" s="21">
        <f>AP193-Baseline!AP193</f>
        <v>67.38277265170629</v>
      </c>
      <c r="AQ213" s="21">
        <f>AQ193-Baseline!AQ193</f>
        <v>67.317256937596454</v>
      </c>
      <c r="AR213" s="21">
        <f>AR193-Baseline!AR193</f>
        <v>67.25108146831252</v>
      </c>
      <c r="AS213" s="21">
        <f>AS193-Baseline!AS193</f>
        <v>67.184613413539367</v>
      </c>
      <c r="AT213" s="21">
        <f>AT193-Baseline!AT193</f>
        <v>67.118243906590976</v>
      </c>
      <c r="AU213" s="21">
        <f>AU193-Baseline!AU193</f>
        <v>67.052382722769039</v>
      </c>
      <c r="AV213" s="21">
        <f>AV193-Baseline!AV193</f>
        <v>66.987417088224603</v>
      </c>
      <c r="AW213" s="21">
        <f>AW193-Baseline!AW193</f>
        <v>66.923715352613854</v>
      </c>
      <c r="AX213" s="21">
        <f>AX193-Baseline!AX193</f>
        <v>66.861644668920277</v>
      </c>
      <c r="AY213" s="21">
        <f>AY193-Baseline!AY193</f>
        <v>66.801570185537585</v>
      </c>
      <c r="AZ213" s="21">
        <f>AZ193-Baseline!AZ193</f>
        <v>66.743850135370323</v>
      </c>
      <c r="BA213" s="21">
        <f>BA193-Baseline!BA193</f>
        <v>66.688834537740064</v>
      </c>
      <c r="BB213" s="21">
        <f>BB193-Baseline!BB193</f>
        <v>66.626111740771364</v>
      </c>
    </row>
    <row r="214" spans="1:54" outlineLevel="2">
      <c r="A214" s="466"/>
      <c r="B214" s="150" t="s">
        <v>480</v>
      </c>
      <c r="C214" s="19"/>
      <c r="D214" s="135" t="s">
        <v>374</v>
      </c>
      <c r="E214" s="21">
        <f>E194-Baseline!E194</f>
        <v>40.000058251314144</v>
      </c>
      <c r="F214" s="21">
        <f>F194-Baseline!F194</f>
        <v>39.746496933934608</v>
      </c>
      <c r="G214" s="21">
        <f>G194-Baseline!G194</f>
        <v>39.497040058082554</v>
      </c>
      <c r="H214" s="21">
        <f>H194-Baseline!H194</f>
        <v>39.25168413539334</v>
      </c>
      <c r="I214" s="21">
        <f>I194-Baseline!I194</f>
        <v>39.010426595523917</v>
      </c>
      <c r="J214" s="21">
        <f>J194-Baseline!J194</f>
        <v>38.773265783971752</v>
      </c>
      <c r="K214" s="21">
        <f>K194-Baseline!K194</f>
        <v>38.540201023112793</v>
      </c>
      <c r="L214" s="21">
        <f>L194-Baseline!L194</f>
        <v>38.311232572339676</v>
      </c>
      <c r="M214" s="21">
        <f>M194-Baseline!M194</f>
        <v>38.086361705127175</v>
      </c>
      <c r="N214" s="21">
        <f>N194-Baseline!N194</f>
        <v>37.865590699769683</v>
      </c>
      <c r="O214" s="21">
        <f>O194-Baseline!O194</f>
        <v>37.648922823247787</v>
      </c>
      <c r="P214" s="21">
        <f>P194-Baseline!P194</f>
        <v>37.436362467464619</v>
      </c>
      <c r="Q214" s="21">
        <f>Q194-Baseline!Q194</f>
        <v>37.227914999304382</v>
      </c>
      <c r="R214" s="21">
        <f>R194-Baseline!R194</f>
        <v>37.023586915414</v>
      </c>
      <c r="S214" s="21">
        <f>S194-Baseline!S194</f>
        <v>36.815100550624742</v>
      </c>
      <c r="T214" s="21">
        <f>T194-Baseline!T194</f>
        <v>36.610839963795812</v>
      </c>
      <c r="U214" s="21">
        <f>U194-Baseline!U194</f>
        <v>36.41081217033733</v>
      </c>
      <c r="V214" s="21">
        <f>V194-Baseline!V194</f>
        <v>36.215025427154103</v>
      </c>
      <c r="W214" s="21">
        <f>W194-Baseline!W194</f>
        <v>36.023489084054916</v>
      </c>
      <c r="X214" s="21">
        <f>X194-Baseline!X194</f>
        <v>35.836213751621479</v>
      </c>
      <c r="Y214" s="21">
        <f>Y194-Baseline!Y194</f>
        <v>35.653211296704875</v>
      </c>
      <c r="Z214" s="21">
        <f>Z194-Baseline!Z194</f>
        <v>35.474494801807055</v>
      </c>
      <c r="AA214" s="21">
        <f>AA194-Baseline!AA194</f>
        <v>35.300078637578146</v>
      </c>
      <c r="AB214" s="21">
        <f>AB194-Baseline!AB194</f>
        <v>35.129978548985036</v>
      </c>
      <c r="AC214" s="21">
        <f>AC194-Baseline!AC194</f>
        <v>34.941727651726353</v>
      </c>
      <c r="AD214" s="21">
        <f>AD194-Baseline!AD194</f>
        <v>34.755216692148558</v>
      </c>
      <c r="AE214" s="21">
        <f>AE194-Baseline!AE194</f>
        <v>34.568288114874861</v>
      </c>
      <c r="AF214" s="21">
        <f>AF194-Baseline!AF194</f>
        <v>34.379552577237128</v>
      </c>
      <c r="AG214" s="21">
        <f>AG194-Baseline!AG194</f>
        <v>34.188399478166779</v>
      </c>
      <c r="AH214" s="21">
        <f>AH194-Baseline!AH194</f>
        <v>33.995189793336316</v>
      </c>
      <c r="AI214" s="21">
        <f>AI194-Baseline!AI194</f>
        <v>33.801608002757291</v>
      </c>
      <c r="AJ214" s="21">
        <f>AJ194-Baseline!AJ194</f>
        <v>33.770373094985118</v>
      </c>
      <c r="AK214" s="21">
        <f>AK194-Baseline!AK194</f>
        <v>33.737309324081124</v>
      </c>
      <c r="AL214" s="21">
        <f>AL194-Baseline!AL194</f>
        <v>33.702708090680723</v>
      </c>
      <c r="AM214" s="21">
        <f>AM194-Baseline!AM194</f>
        <v>33.666904746377888</v>
      </c>
      <c r="AN214" s="21">
        <f>AN194-Baseline!AN194</f>
        <v>33.630142442175163</v>
      </c>
      <c r="AO214" s="21">
        <f>AO194-Baseline!AO194</f>
        <v>33.592548971606902</v>
      </c>
      <c r="AP214" s="21">
        <f>AP194-Baseline!AP194</f>
        <v>33.554343811810156</v>
      </c>
      <c r="AQ214" s="21">
        <f>AQ194-Baseline!AQ194</f>
        <v>33.515752774442937</v>
      </c>
      <c r="AR214" s="21">
        <f>AR194-Baseline!AR194</f>
        <v>33.476980731655381</v>
      </c>
      <c r="AS214" s="21">
        <f>AS194-Baseline!AS194</f>
        <v>33.438216704296792</v>
      </c>
      <c r="AT214" s="21">
        <f>AT194-Baseline!AT194</f>
        <v>33.399649142005359</v>
      </c>
      <c r="AU214" s="21">
        <f>AU194-Baseline!AU194</f>
        <v>33.361471703638657</v>
      </c>
      <c r="AV214" s="21">
        <f>AV194-Baseline!AV194</f>
        <v>33.32387136410015</v>
      </c>
      <c r="AW214" s="21">
        <f>AW194-Baseline!AW194</f>
        <v>33.287029295117797</v>
      </c>
      <c r="AX214" s="21">
        <f>AX194-Baseline!AX194</f>
        <v>33.251123711948836</v>
      </c>
      <c r="AY214" s="21">
        <f>AY194-Baseline!AY194</f>
        <v>33.21633085718441</v>
      </c>
      <c r="AZ214" s="21">
        <f>AZ194-Baseline!AZ194</f>
        <v>33.182824191265404</v>
      </c>
      <c r="BA214" s="21">
        <f>BA194-Baseline!BA194</f>
        <v>33.150773762951864</v>
      </c>
      <c r="BB214" s="21">
        <f>BB194-Baseline!BB194</f>
        <v>33.115000737372014</v>
      </c>
    </row>
    <row r="215" spans="1:54" outlineLevel="2">
      <c r="A215" s="466"/>
      <c r="B215" s="150" t="s">
        <v>481</v>
      </c>
      <c r="C215" s="19"/>
      <c r="D215" s="135" t="s">
        <v>374</v>
      </c>
      <c r="E215" s="21">
        <f>E195-Baseline!E195</f>
        <v>120.00017472551762</v>
      </c>
      <c r="F215" s="21">
        <f>F195-Baseline!F195</f>
        <v>119.23949077398287</v>
      </c>
      <c r="G215" s="21">
        <f>G195-Baseline!G195</f>
        <v>118.49112017424768</v>
      </c>
      <c r="H215" s="21">
        <f>H195-Baseline!H195</f>
        <v>117.75505240618003</v>
      </c>
      <c r="I215" s="21">
        <f>I195-Baseline!I195</f>
        <v>117.03127978657173</v>
      </c>
      <c r="J215" s="21">
        <f>J195-Baseline!J195</f>
        <v>116.31979732636762</v>
      </c>
      <c r="K215" s="21">
        <f>K195-Baseline!K195</f>
        <v>115.6206030693384</v>
      </c>
      <c r="L215" s="21">
        <f>L195-Baseline!L195</f>
        <v>114.933697717019</v>
      </c>
      <c r="M215" s="21">
        <f>M195-Baseline!M195</f>
        <v>114.25908509139894</v>
      </c>
      <c r="N215" s="21">
        <f>N195-Baseline!N195</f>
        <v>113.59677207582313</v>
      </c>
      <c r="O215" s="21">
        <f>O195-Baseline!O195</f>
        <v>112.94676846974335</v>
      </c>
      <c r="P215" s="21">
        <f>P195-Baseline!P195</f>
        <v>112.30908742492218</v>
      </c>
      <c r="Q215" s="21">
        <f>Q195-Baseline!Q195</f>
        <v>111.68374499791315</v>
      </c>
      <c r="R215" s="21">
        <f>R195-Baseline!R195</f>
        <v>111.070760746242</v>
      </c>
      <c r="S215" s="21">
        <f>S195-Baseline!S195</f>
        <v>110.44530163069705</v>
      </c>
      <c r="T215" s="21">
        <f>T195-Baseline!T195</f>
        <v>109.83251987063898</v>
      </c>
      <c r="U215" s="21">
        <f>U195-Baseline!U195</f>
        <v>109.2324365313421</v>
      </c>
      <c r="V215" s="21">
        <f>V195-Baseline!V195</f>
        <v>108.64507626154032</v>
      </c>
      <c r="W215" s="21">
        <f>W195-Baseline!W195</f>
        <v>108.07046725216478</v>
      </c>
      <c r="X215" s="21">
        <f>X195-Baseline!X195</f>
        <v>107.50864125486443</v>
      </c>
      <c r="Y215" s="21">
        <f>Y195-Baseline!Y195</f>
        <v>106.95963389011463</v>
      </c>
      <c r="Z215" s="21">
        <f>Z195-Baseline!Z195</f>
        <v>106.42348438703479</v>
      </c>
      <c r="AA215" s="21">
        <f>AA195-Baseline!AA195</f>
        <v>105.90023593076003</v>
      </c>
      <c r="AB215" s="21">
        <f>AB195-Baseline!AB195</f>
        <v>105.38993564695511</v>
      </c>
      <c r="AC215" s="21">
        <f>AC195-Baseline!AC195</f>
        <v>104.82518295616934</v>
      </c>
      <c r="AD215" s="21">
        <f>AD195-Baseline!AD195</f>
        <v>104.26565007852675</v>
      </c>
      <c r="AE215" s="21">
        <f>AE195-Baseline!AE195</f>
        <v>103.70486434799132</v>
      </c>
      <c r="AF215" s="21">
        <f>AF195-Baseline!AF195</f>
        <v>103.13865773661814</v>
      </c>
      <c r="AG215" s="21">
        <f>AG195-Baseline!AG195</f>
        <v>102.56519843801775</v>
      </c>
      <c r="AH215" s="21">
        <f>AH195-Baseline!AH195</f>
        <v>101.98556938431631</v>
      </c>
      <c r="AI215" s="21">
        <f>AI195-Baseline!AI195</f>
        <v>101.40482401314748</v>
      </c>
      <c r="AJ215" s="21">
        <f>AJ195-Baseline!AJ195</f>
        <v>101.31111929024209</v>
      </c>
      <c r="AK215" s="21">
        <f>AK195-Baseline!AK195</f>
        <v>101.21192797781222</v>
      </c>
      <c r="AL215" s="21">
        <f>AL195-Baseline!AL195</f>
        <v>101.10812427786473</v>
      </c>
      <c r="AM215" s="21">
        <f>AM195-Baseline!AM195</f>
        <v>101.00071424537489</v>
      </c>
      <c r="AN215" s="21">
        <f>AN195-Baseline!AN195</f>
        <v>100.89042733310423</v>
      </c>
      <c r="AO215" s="21">
        <f>AO195-Baseline!AO195</f>
        <v>100.77764692170422</v>
      </c>
      <c r="AP215" s="21">
        <f>AP195-Baseline!AP195</f>
        <v>100.66303144261413</v>
      </c>
      <c r="AQ215" s="21">
        <f>AQ195-Baseline!AQ195</f>
        <v>100.5472583308172</v>
      </c>
      <c r="AR215" s="21">
        <f>AR195-Baseline!AR195</f>
        <v>100.43094220275589</v>
      </c>
      <c r="AS215" s="21">
        <f>AS195-Baseline!AS195</f>
        <v>100.31465012096363</v>
      </c>
      <c r="AT215" s="21">
        <f>AT195-Baseline!AT195</f>
        <v>100.19894743436592</v>
      </c>
      <c r="AU215" s="21">
        <f>AU195-Baseline!AU195</f>
        <v>100.08441511953762</v>
      </c>
      <c r="AV215" s="21">
        <f>AV195-Baseline!AV195</f>
        <v>99.971614101187797</v>
      </c>
      <c r="AW215" s="21">
        <f>AW195-Baseline!AW195</f>
        <v>99.861087894499136</v>
      </c>
      <c r="AX215" s="21">
        <f>AX195-Baseline!AX195</f>
        <v>99.753371145243733</v>
      </c>
      <c r="AY215" s="21">
        <f>AY195-Baseline!AY195</f>
        <v>99.648992581196538</v>
      </c>
      <c r="AZ215" s="21">
        <f>AZ195-Baseline!AZ195</f>
        <v>99.548472583680052</v>
      </c>
      <c r="BA215" s="21">
        <f>BA195-Baseline!BA195</f>
        <v>99.452321298974567</v>
      </c>
      <c r="BB215" s="21">
        <f>BB195-Baseline!BB195</f>
        <v>99.345002222463251</v>
      </c>
    </row>
    <row r="216" spans="1:54" outlineLevel="2">
      <c r="A216" s="466"/>
      <c r="B216" s="150" t="s">
        <v>276</v>
      </c>
      <c r="C216" s="19"/>
      <c r="D216" s="135" t="s">
        <v>374</v>
      </c>
      <c r="E216" s="21">
        <f>E196-Baseline!E196</f>
        <v>7.9961784895118608</v>
      </c>
      <c r="F216" s="21">
        <f>F196-Baseline!F196</f>
        <v>8.1250695017624484</v>
      </c>
      <c r="G216" s="21">
        <f>G196-Baseline!G196</f>
        <v>8.2574953307652041</v>
      </c>
      <c r="H216" s="21">
        <f>H196-Baseline!H196</f>
        <v>8.3935605498042616</v>
      </c>
      <c r="I216" s="21">
        <f>I196-Baseline!I196</f>
        <v>8.5333731113109188</v>
      </c>
      <c r="J216" s="21">
        <f>J196-Baseline!J196</f>
        <v>8.6770445201186099</v>
      </c>
      <c r="K216" s="21">
        <f>K196-Baseline!K196</f>
        <v>8.8246899899000475</v>
      </c>
      <c r="L216" s="21">
        <f>L196-Baseline!L196</f>
        <v>8.9764284449444052</v>
      </c>
      <c r="M216" s="21">
        <f>M196-Baseline!M196</f>
        <v>9.1323827968424176</v>
      </c>
      <c r="N216" s="21">
        <f>N196-Baseline!N196</f>
        <v>9.2926799392895099</v>
      </c>
      <c r="O216" s="21">
        <f>O196-Baseline!O196</f>
        <v>9.4574510100385751</v>
      </c>
      <c r="P216" s="21">
        <f>P196-Baseline!P196</f>
        <v>9.6268314329509188</v>
      </c>
      <c r="Q216" s="21">
        <f>Q196-Baseline!Q196</f>
        <v>9.800961119853616</v>
      </c>
      <c r="R216" s="21">
        <f>R196-Baseline!R196</f>
        <v>9.9799846094237825</v>
      </c>
      <c r="S216" s="21">
        <f>S196-Baseline!S196</f>
        <v>10.164051240187177</v>
      </c>
      <c r="T216" s="21">
        <f>T196-Baseline!T196</f>
        <v>10.3533152809811</v>
      </c>
      <c r="U216" s="21">
        <f>U196-Baseline!U196</f>
        <v>10.547936126144208</v>
      </c>
      <c r="V216" s="21">
        <f>V196-Baseline!V196</f>
        <v>10.748078462182024</v>
      </c>
      <c r="W216" s="21">
        <f>W196-Baseline!W196</f>
        <v>10.953912475150567</v>
      </c>
      <c r="X216" s="21">
        <f>X196-Baseline!X196</f>
        <v>11.165613956891752</v>
      </c>
      <c r="Y216" s="21">
        <f>Y196-Baseline!Y196</f>
        <v>11.383364602100215</v>
      </c>
      <c r="Z216" s="21">
        <f>Z196-Baseline!Z196</f>
        <v>11.607352165088624</v>
      </c>
      <c r="AA216" s="21">
        <f>AA196-Baseline!AA196</f>
        <v>11.837770630105105</v>
      </c>
      <c r="AB216" s="21">
        <f>AB196-Baseline!AB196</f>
        <v>12.074820476364772</v>
      </c>
      <c r="AC216" s="21">
        <f>AC196-Baseline!AC196</f>
        <v>12.318708912002203</v>
      </c>
      <c r="AD216" s="21">
        <f>AD196-Baseline!AD196</f>
        <v>12.569650049953351</v>
      </c>
      <c r="AE216" s="21">
        <f>AE196-Baseline!AE196</f>
        <v>12.827865165717483</v>
      </c>
      <c r="AF216" s="21">
        <f>AF196-Baseline!AF196</f>
        <v>13.093582965258371</v>
      </c>
      <c r="AG216" s="21">
        <f>AG196-Baseline!AG196</f>
        <v>13.367039847487572</v>
      </c>
      <c r="AH216" s="21">
        <f>AH196-Baseline!AH196</f>
        <v>13.648480113190903</v>
      </c>
      <c r="AI216" s="21">
        <f>AI196-Baseline!AI196</f>
        <v>13.938156311159139</v>
      </c>
      <c r="AJ216" s="21">
        <f>AJ196-Baseline!AJ196</f>
        <v>14.266408366860993</v>
      </c>
      <c r="AK216" s="21">
        <f>AK196-Baseline!AK196</f>
        <v>14.604789106062071</v>
      </c>
      <c r="AL216" s="21">
        <f>AL196-Baseline!AL196</f>
        <v>14.95363914929629</v>
      </c>
      <c r="AM216" s="21">
        <f>AM196-Baseline!AM196</f>
        <v>15.313311195405111</v>
      </c>
      <c r="AN216" s="21">
        <f>AN196-Baseline!AN196</f>
        <v>15.684170496997934</v>
      </c>
      <c r="AO216" s="21">
        <f>AO196-Baseline!AO196</f>
        <v>16.066595294028094</v>
      </c>
      <c r="AP216" s="21">
        <f>AP196-Baseline!AP196</f>
        <v>16.460977322615559</v>
      </c>
      <c r="AQ216" s="21">
        <f>AQ196-Baseline!AQ196</f>
        <v>16.867722287973045</v>
      </c>
      <c r="AR216" s="21">
        <f>AR196-Baseline!AR196</f>
        <v>17.287250363967743</v>
      </c>
      <c r="AS216" s="21">
        <f>AS196-Baseline!AS196</f>
        <v>17.719996752466706</v>
      </c>
      <c r="AT216" s="21">
        <f>AT196-Baseline!AT196</f>
        <v>18.166412182946218</v>
      </c>
      <c r="AU216" s="21">
        <f>AU196-Baseline!AU196</f>
        <v>18.62696354900406</v>
      </c>
      <c r="AV216" s="21">
        <f>AV196-Baseline!AV196</f>
        <v>19.102134450157703</v>
      </c>
      <c r="AW216" s="21">
        <f>AW196-Baseline!AW196</f>
        <v>19.592425809827382</v>
      </c>
      <c r="AX216" s="21">
        <f>AX196-Baseline!AX196</f>
        <v>20.0983565365968</v>
      </c>
      <c r="AY216" s="21">
        <f>AY196-Baseline!AY196</f>
        <v>20.620464162439031</v>
      </c>
      <c r="AZ216" s="21">
        <f>AZ196-Baseline!AZ196</f>
        <v>21.159305536501922</v>
      </c>
      <c r="BA216" s="21">
        <f>BA196-Baseline!BA196</f>
        <v>21.715457520712661</v>
      </c>
      <c r="BB216" s="21">
        <f>BB196-Baseline!BB196</f>
        <v>22.286227424637637</v>
      </c>
    </row>
    <row r="217" spans="1:54" outlineLevel="2">
      <c r="A217" s="466"/>
      <c r="B217" s="150" t="s">
        <v>279</v>
      </c>
      <c r="C217" s="19"/>
      <c r="D217" s="135"/>
      <c r="E217" s="21">
        <f>E197-Baseline!E197</f>
        <v>73.156397429000009</v>
      </c>
      <c r="F217" s="21">
        <f>F197-Baseline!F197</f>
        <v>72.4565680115942</v>
      </c>
      <c r="G217" s="21">
        <f>G197-Baseline!G197</f>
        <v>71.774500119022619</v>
      </c>
      <c r="H217" s="21">
        <f>H197-Baseline!H197</f>
        <v>71.109779814815383</v>
      </c>
      <c r="I217" s="21">
        <f>I197-Baseline!I197</f>
        <v>70.462006055618289</v>
      </c>
      <c r="J217" s="21">
        <f>J197-Baseline!J197</f>
        <v>69.830790288373535</v>
      </c>
      <c r="K217" s="21">
        <f>K197-Baseline!K197</f>
        <v>69.21575610822623</v>
      </c>
      <c r="L217" s="21">
        <f>L197-Baseline!L197</f>
        <v>68.61653892649899</v>
      </c>
      <c r="M217" s="21">
        <f>M197-Baseline!M197</f>
        <v>68.032785568200651</v>
      </c>
      <c r="N217" s="21">
        <f>N197-Baseline!N197</f>
        <v>67.464154010029461</v>
      </c>
      <c r="O217" s="21">
        <f>O197-Baseline!O197</f>
        <v>66.910313002430669</v>
      </c>
      <c r="P217" s="21">
        <f>P197-Baseline!P197</f>
        <v>66.370941798021661</v>
      </c>
      <c r="Q217" s="21">
        <f>Q197-Baseline!Q197</f>
        <v>65.84572981662582</v>
      </c>
      <c r="R217" s="21">
        <f>R197-Baseline!R197</f>
        <v>65.334376398596163</v>
      </c>
      <c r="S217" s="21">
        <f>S197-Baseline!S197</f>
        <v>64.836590476084638</v>
      </c>
      <c r="T217" s="21">
        <f>T197-Baseline!T197</f>
        <v>64.352090339059103</v>
      </c>
      <c r="U217" s="21">
        <f>U197-Baseline!U197</f>
        <v>63.880603338050229</v>
      </c>
      <c r="V217" s="21">
        <f>V197-Baseline!V197</f>
        <v>63.421865644443614</v>
      </c>
      <c r="W217" s="21">
        <f>W197-Baseline!W197</f>
        <v>62.975622016229643</v>
      </c>
      <c r="X217" s="21">
        <f>X197-Baseline!X197</f>
        <v>62.541625533560655</v>
      </c>
      <c r="Y217" s="21">
        <f>Y197-Baseline!Y197</f>
        <v>62.119637387407579</v>
      </c>
      <c r="Z217" s="21">
        <f>Z197-Baseline!Z197</f>
        <v>61.709426629995264</v>
      </c>
      <c r="AA217" s="21">
        <f>AA197-Baseline!AA197</f>
        <v>61.310769979599698</v>
      </c>
      <c r="AB217" s="21">
        <f>AB197-Baseline!AB197</f>
        <v>60.923451614169771</v>
      </c>
      <c r="AC217" s="21">
        <f>AC197-Baseline!AC197</f>
        <v>60.547262955866913</v>
      </c>
      <c r="AD217" s="21">
        <f>AD197-Baseline!AD197</f>
        <v>60.182002444452884</v>
      </c>
      <c r="AE217" s="21">
        <f>AE197-Baseline!AE197</f>
        <v>59.827475405713898</v>
      </c>
      <c r="AF217" s="21">
        <f>AF197-Baseline!AF197</f>
        <v>59.483493874993343</v>
      </c>
      <c r="AG217" s="21">
        <f>AG197-Baseline!AG197</f>
        <v>59.149876317600082</v>
      </c>
      <c r="AH217" s="21">
        <f>AH197-Baseline!AH197</f>
        <v>58.826447533713001</v>
      </c>
      <c r="AI217" s="21">
        <f>AI197-Baseline!AI197</f>
        <v>58.513038505407437</v>
      </c>
      <c r="AJ217" s="21">
        <f>AJ197-Baseline!AJ197</f>
        <v>58.492056498931269</v>
      </c>
      <c r="AK217" s="21">
        <f>AK197-Baseline!AK197</f>
        <v>58.479285892554621</v>
      </c>
      <c r="AL217" s="21">
        <f>AL197-Baseline!AL197</f>
        <v>58.474700630478836</v>
      </c>
      <c r="AM217" s="21">
        <f>AM197-Baseline!AM197</f>
        <v>58.478278735408402</v>
      </c>
      <c r="AN217" s="21">
        <f>AN197-Baseline!AN197</f>
        <v>58.49000207821345</v>
      </c>
      <c r="AO217" s="21">
        <f>AO197-Baseline!AO197</f>
        <v>58.509856405138827</v>
      </c>
      <c r="AP217" s="21">
        <f>AP197-Baseline!AP197</f>
        <v>58.537831331202042</v>
      </c>
      <c r="AQ217" s="21">
        <f>AQ197-Baseline!AQ197</f>
        <v>58.573920252701221</v>
      </c>
      <c r="AR217" s="21">
        <f>AR197-Baseline!AR197</f>
        <v>58.61812042658633</v>
      </c>
      <c r="AS217" s="21">
        <f>AS197-Baseline!AS197</f>
        <v>58.670432818713607</v>
      </c>
      <c r="AT217" s="21">
        <f>AT197-Baseline!AT197</f>
        <v>58.730862167479224</v>
      </c>
      <c r="AU217" s="21">
        <f>AU197-Baseline!AU197</f>
        <v>58.799416973110539</v>
      </c>
      <c r="AV217" s="21">
        <f>AV197-Baseline!AV197</f>
        <v>58.876109441816475</v>
      </c>
      <c r="AW217" s="21">
        <f>AW197-Baseline!AW197</f>
        <v>58.960955473995661</v>
      </c>
      <c r="AX217" s="21">
        <f>AX197-Baseline!AX197</f>
        <v>59.053974660216774</v>
      </c>
      <c r="AY217" s="21">
        <f>AY197-Baseline!AY197</f>
        <v>59.155190289547924</v>
      </c>
      <c r="AZ217" s="21">
        <f>AZ197-Baseline!AZ197</f>
        <v>59.264629356174979</v>
      </c>
      <c r="BA217" s="21">
        <f>BA197-Baseline!BA197</f>
        <v>59.382322461196061</v>
      </c>
      <c r="BB217" s="21">
        <f>BB197-Baseline!BB197</f>
        <v>59.500342475062588</v>
      </c>
    </row>
    <row r="218" spans="1:54" outlineLevel="2">
      <c r="A218" s="467"/>
      <c r="B218" s="150" t="s">
        <v>461</v>
      </c>
      <c r="C218" s="19"/>
      <c r="D218" s="135" t="s">
        <v>374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5" t="s">
        <v>482</v>
      </c>
      <c r="B220" s="150" t="s">
        <v>483</v>
      </c>
      <c r="C220" s="19"/>
      <c r="D220" s="135" t="s">
        <v>374</v>
      </c>
      <c r="E220" s="21">
        <f>E200-Baseline!E200</f>
        <v>174.42207253300808</v>
      </c>
      <c r="F220" s="21">
        <f>F200-Baseline!F200</f>
        <v>173.26077026644472</v>
      </c>
      <c r="G220" s="21">
        <f>G200-Baseline!G200</f>
        <v>171.83725960562646</v>
      </c>
      <c r="H220" s="21">
        <f>H200-Baseline!H200</f>
        <v>170.43604680597417</v>
      </c>
      <c r="I220" s="21">
        <f>I200-Baseline!I200</f>
        <v>169.31833326509673</v>
      </c>
      <c r="J220" s="21">
        <f>J200-Baseline!J200</f>
        <v>168.21245089460027</v>
      </c>
      <c r="K220" s="21">
        <f>K200-Baseline!K200</f>
        <v>166.86889545265734</v>
      </c>
      <c r="L220" s="21">
        <f>L200-Baseline!L200</f>
        <v>165.79375209064767</v>
      </c>
      <c r="M220" s="21">
        <f>M200-Baseline!M200</f>
        <v>164.73213509520383</v>
      </c>
      <c r="N220" s="21">
        <f>N200-Baseline!N200</f>
        <v>163.4497573267559</v>
      </c>
      <c r="O220" s="21">
        <f>O200-Baseline!O200</f>
        <v>162.42173864878572</v>
      </c>
      <c r="P220" s="21">
        <f>P200-Baseline!P200</f>
        <v>161.40879440422066</v>
      </c>
      <c r="Q220" s="21">
        <f>Q200-Baseline!Q200</f>
        <v>160.41145025906235</v>
      </c>
      <c r="R220" s="21">
        <f>R200-Baseline!R200</f>
        <v>159.64638301637041</v>
      </c>
      <c r="S220" s="21">
        <f>S200-Baseline!S200</f>
        <v>158.67736549116108</v>
      </c>
      <c r="T220" s="21">
        <f>T200-Baseline!T200</f>
        <v>157.72554856571196</v>
      </c>
      <c r="U220" s="21">
        <f>U200-Baseline!U200</f>
        <v>156.79140282493748</v>
      </c>
      <c r="V220" s="21">
        <f>V200-Baseline!V200</f>
        <v>156.07460784662743</v>
      </c>
      <c r="W220" s="21">
        <f>W200-Baseline!W200</f>
        <v>155.17319156302719</v>
      </c>
      <c r="X220" s="21">
        <f>X200-Baseline!X200</f>
        <v>154.48224570321261</v>
      </c>
      <c r="Y220" s="21">
        <f>Y200-Baseline!Y200</f>
        <v>153.61570500308568</v>
      </c>
      <c r="Z220" s="21">
        <f>Z200-Baseline!Z200</f>
        <v>152.95309081787059</v>
      </c>
      <c r="AA220" s="21">
        <f>AA200-Baseline!AA200</f>
        <v>152.30373737975697</v>
      </c>
      <c r="AB220" s="21">
        <f>AB200-Baseline!AB200</f>
        <v>151.66831697761438</v>
      </c>
      <c r="AC220" s="21">
        <f>AC200-Baseline!AC200</f>
        <v>151.0078765775732</v>
      </c>
      <c r="AD220" s="21">
        <f>AD200-Baseline!AD200</f>
        <v>150.3732238490804</v>
      </c>
      <c r="AE220" s="21">
        <f>AE200-Baseline!AE200</f>
        <v>149.77194052227048</v>
      </c>
      <c r="AF220" s="21">
        <f>AF200-Baseline!AF200</f>
        <v>149.18228334967333</v>
      </c>
      <c r="AG220" s="21">
        <f>AG200-Baseline!AG200</f>
        <v>148.60704800883676</v>
      </c>
      <c r="AH220" s="21">
        <f>AH200-Baseline!AH200</f>
        <v>148.04938466387219</v>
      </c>
      <c r="AI220" s="21">
        <f>AI200-Baseline!AI200</f>
        <v>147.51327666294716</v>
      </c>
      <c r="AJ220" s="21">
        <f>AJ200-Baseline!AJ200</f>
        <v>147.67159910862404</v>
      </c>
      <c r="AK220" s="21">
        <f>AK200-Baseline!AK200</f>
        <v>147.84565893366621</v>
      </c>
      <c r="AL220" s="21">
        <f>AL200-Baseline!AL200</f>
        <v>148.03717721995656</v>
      </c>
      <c r="AM220" s="21">
        <f>AM200-Baseline!AM200</f>
        <v>148.24726161594592</v>
      </c>
      <c r="AN220" s="21">
        <f>AN200-Baseline!AN200</f>
        <v>148.47657406911998</v>
      </c>
      <c r="AO220" s="21">
        <f>AO200-Baseline!AO200</f>
        <v>148.72559514661046</v>
      </c>
      <c r="AP220" s="21">
        <f>AP200-Baseline!AP200</f>
        <v>148.9951535699488</v>
      </c>
      <c r="AQ220" s="21">
        <f>AQ200-Baseline!AQ200</f>
        <v>149.2861615290924</v>
      </c>
      <c r="AR220" s="21">
        <f>AR200-Baseline!AR200</f>
        <v>149.59940013406549</v>
      </c>
      <c r="AS220" s="21">
        <f>AS200-Baseline!AS200</f>
        <v>149.9356404867799</v>
      </c>
      <c r="AT220" s="21">
        <f>AT200-Baseline!AT200</f>
        <v>150.29569770150869</v>
      </c>
      <c r="AU220" s="21">
        <f>AU200-Baseline!AU200</f>
        <v>150.68042620431112</v>
      </c>
      <c r="AV220" s="21">
        <f>AV200-Baseline!AV200</f>
        <v>151.0906790083167</v>
      </c>
      <c r="AW220" s="21">
        <f>AW200-Baseline!AW200</f>
        <v>151.52731198920776</v>
      </c>
      <c r="AX220" s="21">
        <f>AX200-Baseline!AX200</f>
        <v>151.99120220245513</v>
      </c>
      <c r="AY220" s="21">
        <f>AY200-Baseline!AY200</f>
        <v>152.48324771530542</v>
      </c>
      <c r="AZ220" s="21">
        <f>AZ200-Baseline!AZ200</f>
        <v>153.00436338704833</v>
      </c>
      <c r="BA220" s="21">
        <f>BA200-Baseline!BA200</f>
        <v>153.55548015195953</v>
      </c>
      <c r="BB220" s="21">
        <f>BB200-Baseline!BB200</f>
        <v>154.11462011137928</v>
      </c>
    </row>
    <row r="221" spans="1:54" outlineLevel="2">
      <c r="A221" s="466"/>
      <c r="B221" s="150" t="s">
        <v>484</v>
      </c>
      <c r="C221" s="19"/>
      <c r="D221" s="135" t="s">
        <v>374</v>
      </c>
      <c r="E221" s="21">
        <f>E201-Baseline!E201</f>
        <v>134.5484252505523</v>
      </c>
      <c r="F221" s="21">
        <f>F201-Baseline!F201</f>
        <v>133.43934616874122</v>
      </c>
      <c r="G221" s="21">
        <f>G201-Baseline!G201</f>
        <v>132.36252482579874</v>
      </c>
      <c r="H221" s="21">
        <f>H201-Baseline!H201</f>
        <v>131.31748556815728</v>
      </c>
      <c r="I221" s="21">
        <f>I201-Baseline!I201</f>
        <v>130.30377390265775</v>
      </c>
      <c r="J221" s="21">
        <f>J201-Baseline!J201</f>
        <v>129.32095614786309</v>
      </c>
      <c r="K221" s="21">
        <f>K201-Baseline!K201</f>
        <v>128.36861925612772</v>
      </c>
      <c r="L221" s="21">
        <f>L201-Baseline!L201</f>
        <v>127.44637030374773</v>
      </c>
      <c r="M221" s="21">
        <f>M201-Baseline!M201</f>
        <v>126.55383638991708</v>
      </c>
      <c r="N221" s="21">
        <f>N201-Baseline!N201</f>
        <v>125.69066426588472</v>
      </c>
      <c r="O221" s="21">
        <f>O201-Baseline!O201</f>
        <v>124.85652010238337</v>
      </c>
      <c r="P221" s="21">
        <f>P201-Baseline!P201</f>
        <v>124.05108934315575</v>
      </c>
      <c r="Q221" s="21">
        <f>Q201-Baseline!Q201</f>
        <v>123.27407630100777</v>
      </c>
      <c r="R221" s="21">
        <f>R201-Baseline!R201</f>
        <v>122.52520416626984</v>
      </c>
      <c r="S221" s="21">
        <f>S201-Baseline!S201</f>
        <v>121.79592945968321</v>
      </c>
      <c r="T221" s="21">
        <f>T201-Baseline!T201</f>
        <v>121.09438774366299</v>
      </c>
      <c r="U221" s="21">
        <f>U201-Baseline!U201</f>
        <v>120.42035467837211</v>
      </c>
      <c r="V221" s="21">
        <f>V201-Baseline!V201</f>
        <v>119.77362417354772</v>
      </c>
      <c r="W221" s="21">
        <f>W201-Baseline!W201</f>
        <v>119.15400813174749</v>
      </c>
      <c r="X221" s="21">
        <f>X201-Baseline!X201</f>
        <v>118.5613363877724</v>
      </c>
      <c r="Y221" s="21">
        <f>Y201-Baseline!Y201</f>
        <v>117.99545674361687</v>
      </c>
      <c r="Z221" s="21">
        <f>Z201-Baseline!Z201</f>
        <v>117.45623474526633</v>
      </c>
      <c r="AA221" s="21">
        <f>AA201-Baseline!AA201</f>
        <v>116.94355368098937</v>
      </c>
      <c r="AB221" s="21">
        <f>AB201-Baseline!AB201</f>
        <v>116.45731466756973</v>
      </c>
      <c r="AC221" s="21">
        <f>AC201-Baseline!AC201</f>
        <v>115.97495259934468</v>
      </c>
      <c r="AD221" s="21">
        <f>AD201-Baseline!AD201</f>
        <v>115.5162762923527</v>
      </c>
      <c r="AE221" s="21">
        <f>AE201-Baseline!AE201</f>
        <v>115.07906264161301</v>
      </c>
      <c r="AF221" s="21">
        <f>AF201-Baseline!AF201</f>
        <v>114.66187314716079</v>
      </c>
      <c r="AG221" s="21">
        <f>AG201-Baseline!AG201</f>
        <v>114.26406439569007</v>
      </c>
      <c r="AH221" s="21">
        <f>AH201-Baseline!AH201</f>
        <v>113.88598093205701</v>
      </c>
      <c r="AI221" s="21">
        <f>AI201-Baseline!AI201</f>
        <v>113.52930734889932</v>
      </c>
      <c r="AJ221" s="21">
        <f>AJ201-Baseline!AJ201</f>
        <v>113.7040915200638</v>
      </c>
      <c r="AK221" s="21">
        <f>AK201-Baseline!AK201</f>
        <v>113.89763074580483</v>
      </c>
      <c r="AL221" s="21">
        <f>AL201-Baseline!AL201</f>
        <v>114.11049313121035</v>
      </c>
      <c r="AM221" s="21">
        <f>AM201-Baseline!AM201</f>
        <v>114.34330772193491</v>
      </c>
      <c r="AN221" s="21">
        <f>AN201-Baseline!AN201</f>
        <v>114.59662860514057</v>
      </c>
      <c r="AO221" s="21">
        <f>AO201-Baseline!AO201</f>
        <v>114.87091218925036</v>
      </c>
      <c r="AP221" s="21">
        <f>AP201-Baseline!AP201</f>
        <v>115.16672473005265</v>
      </c>
      <c r="AQ221" s="21">
        <f>AQ201-Baseline!AQ201</f>
        <v>115.48465736593889</v>
      </c>
      <c r="AR221" s="21">
        <f>AR201-Baseline!AR201</f>
        <v>115.82529939740837</v>
      </c>
      <c r="AS221" s="21">
        <f>AS201-Baseline!AS201</f>
        <v>116.18924377753733</v>
      </c>
      <c r="AT221" s="21">
        <f>AT201-Baseline!AT201</f>
        <v>116.57710293692307</v>
      </c>
      <c r="AU221" s="21">
        <f>AU201-Baseline!AU201</f>
        <v>116.98951518518072</v>
      </c>
      <c r="AV221" s="21">
        <f>AV201-Baseline!AV201</f>
        <v>117.42713328419225</v>
      </c>
      <c r="AW221" s="21">
        <f>AW201-Baseline!AW201</f>
        <v>117.8906259317117</v>
      </c>
      <c r="AX221" s="21">
        <f>AX201-Baseline!AX201</f>
        <v>118.38068124548369</v>
      </c>
      <c r="AY221" s="21">
        <f>AY201-Baseline!AY201</f>
        <v>118.89800838695226</v>
      </c>
      <c r="AZ221" s="21">
        <f>AZ201-Baseline!AZ201</f>
        <v>119.44333744294343</v>
      </c>
      <c r="BA221" s="21">
        <f>BA201-Baseline!BA201</f>
        <v>120.01741937717131</v>
      </c>
      <c r="BB221" s="21">
        <f>BB201-Baseline!BB201</f>
        <v>120.60350910797995</v>
      </c>
    </row>
    <row r="222" spans="1:54" outlineLevel="2">
      <c r="A222" s="467"/>
      <c r="B222" s="150" t="s">
        <v>485</v>
      </c>
      <c r="C222" s="19"/>
      <c r="D222" s="135" t="s">
        <v>374</v>
      </c>
      <c r="E222" s="21">
        <f>E202-Baseline!E202</f>
        <v>214.54854172475578</v>
      </c>
      <c r="F222" s="21">
        <f>F202-Baseline!F202</f>
        <v>212.93234000878948</v>
      </c>
      <c r="G222" s="21">
        <f>G202-Baseline!G202</f>
        <v>211.35660494196389</v>
      </c>
      <c r="H222" s="21">
        <f>H202-Baseline!H202</f>
        <v>209.82085383894395</v>
      </c>
      <c r="I222" s="21">
        <f>I202-Baseline!I202</f>
        <v>208.32462709370554</v>
      </c>
      <c r="J222" s="21">
        <f>J202-Baseline!J202</f>
        <v>206.86748769025894</v>
      </c>
      <c r="K222" s="21">
        <f>K202-Baseline!K202</f>
        <v>205.44902130235332</v>
      </c>
      <c r="L222" s="21">
        <f>L202-Baseline!L202</f>
        <v>204.06883544842708</v>
      </c>
      <c r="M222" s="21">
        <f>M202-Baseline!M202</f>
        <v>202.72655977618882</v>
      </c>
      <c r="N222" s="21">
        <f>N202-Baseline!N202</f>
        <v>201.42184564193815</v>
      </c>
      <c r="O222" s="21">
        <f>O202-Baseline!O202</f>
        <v>200.15436574887894</v>
      </c>
      <c r="P222" s="21">
        <f>P202-Baseline!P202</f>
        <v>198.92381430061329</v>
      </c>
      <c r="Q222" s="21">
        <f>Q202-Baseline!Q202</f>
        <v>197.72990629961652</v>
      </c>
      <c r="R222" s="21">
        <f>R202-Baseline!R202</f>
        <v>196.57237799709785</v>
      </c>
      <c r="S222" s="21">
        <f>S202-Baseline!S202</f>
        <v>195.42613053975552</v>
      </c>
      <c r="T222" s="21">
        <f>T202-Baseline!T202</f>
        <v>194.31606765050617</v>
      </c>
      <c r="U222" s="21">
        <f>U202-Baseline!U202</f>
        <v>193.2419790393769</v>
      </c>
      <c r="V222" s="21">
        <f>V202-Baseline!V202</f>
        <v>192.20367500793395</v>
      </c>
      <c r="W222" s="21">
        <f>W202-Baseline!W202</f>
        <v>191.20098629985733</v>
      </c>
      <c r="X222" s="21">
        <f>X202-Baseline!X202</f>
        <v>190.23376389101534</v>
      </c>
      <c r="Y222" s="21">
        <f>Y202-Baseline!Y202</f>
        <v>189.30187933702663</v>
      </c>
      <c r="Z222" s="21">
        <f>Z202-Baseline!Z202</f>
        <v>188.40522433049406</v>
      </c>
      <c r="AA222" s="21">
        <f>AA202-Baseline!AA202</f>
        <v>187.54371097417123</v>
      </c>
      <c r="AB222" s="21">
        <f>AB202-Baseline!AB202</f>
        <v>186.71727176553981</v>
      </c>
      <c r="AC222" s="21">
        <f>AC202-Baseline!AC202</f>
        <v>185.85840790378768</v>
      </c>
      <c r="AD222" s="21">
        <f>AD202-Baseline!AD202</f>
        <v>185.0267096787309</v>
      </c>
      <c r="AE222" s="21">
        <f>AE202-Baseline!AE202</f>
        <v>184.21563887472948</v>
      </c>
      <c r="AF222" s="21">
        <f>AF202-Baseline!AF202</f>
        <v>183.4209783065418</v>
      </c>
      <c r="AG222" s="21">
        <f>AG202-Baseline!AG202</f>
        <v>182.64086335554103</v>
      </c>
      <c r="AH222" s="21">
        <f>AH202-Baseline!AH202</f>
        <v>181.87636052303699</v>
      </c>
      <c r="AI222" s="21">
        <f>AI202-Baseline!AI202</f>
        <v>181.13252335928951</v>
      </c>
      <c r="AJ222" s="21">
        <f>AJ202-Baseline!AJ202</f>
        <v>181.24483771532078</v>
      </c>
      <c r="AK222" s="21">
        <f>AK202-Baseline!AK202</f>
        <v>181.37224939953595</v>
      </c>
      <c r="AL222" s="21">
        <f>AL202-Baseline!AL202</f>
        <v>181.51590931839436</v>
      </c>
      <c r="AM222" s="21">
        <f>AM202-Baseline!AM202</f>
        <v>181.6771172209319</v>
      </c>
      <c r="AN222" s="21">
        <f>AN202-Baseline!AN202</f>
        <v>181.85691349606964</v>
      </c>
      <c r="AO222" s="21">
        <f>AO202-Baseline!AO202</f>
        <v>182.05601013934768</v>
      </c>
      <c r="AP222" s="21">
        <f>AP202-Baseline!AP202</f>
        <v>182.27541236085662</v>
      </c>
      <c r="AQ222" s="21">
        <f>AQ202-Baseline!AQ202</f>
        <v>182.51616292231313</v>
      </c>
      <c r="AR222" s="21">
        <f>AR202-Baseline!AR202</f>
        <v>182.77926086850886</v>
      </c>
      <c r="AS222" s="21">
        <f>AS202-Baseline!AS202</f>
        <v>183.06567719420417</v>
      </c>
      <c r="AT222" s="21">
        <f>AT202-Baseline!AT202</f>
        <v>183.37640122928363</v>
      </c>
      <c r="AU222" s="21">
        <f>AU202-Baseline!AU202</f>
        <v>183.71245860107967</v>
      </c>
      <c r="AV222" s="21">
        <f>AV202-Baseline!AV202</f>
        <v>184.07487602127989</v>
      </c>
      <c r="AW222" s="21">
        <f>AW202-Baseline!AW202</f>
        <v>184.46468453109304</v>
      </c>
      <c r="AX222" s="21">
        <f>AX202-Baseline!AX202</f>
        <v>184.88292867877857</v>
      </c>
      <c r="AY222" s="21">
        <f>AY202-Baseline!AY202</f>
        <v>185.33067011096438</v>
      </c>
      <c r="AZ222" s="21">
        <f>AZ202-Baseline!AZ202</f>
        <v>185.80898583535807</v>
      </c>
      <c r="BA222" s="21">
        <f>BA202-Baseline!BA202</f>
        <v>186.31896691319403</v>
      </c>
      <c r="BB222" s="21">
        <f>BB202-Baseline!BB202</f>
        <v>186.83351059307117</v>
      </c>
    </row>
    <row r="223" spans="1:54" outlineLevel="2">
      <c r="B223" s="19"/>
      <c r="C223" s="19"/>
      <c r="D223" s="19"/>
      <c r="E223" s="15"/>
    </row>
    <row r="224" spans="1:54" outlineLevel="2">
      <c r="A224" s="465" t="s">
        <v>486</v>
      </c>
      <c r="B224" s="150" t="s">
        <v>483</v>
      </c>
      <c r="C224" s="19"/>
      <c r="D224" s="135" t="s">
        <v>374</v>
      </c>
      <c r="E224" s="21">
        <f>E204-Baseline!E204</f>
        <v>174.42207253300808</v>
      </c>
      <c r="F224" s="21">
        <f>F204-Baseline!F204</f>
        <v>347.68284279945283</v>
      </c>
      <c r="G224" s="21">
        <f>G204-Baseline!G204</f>
        <v>519.52010240507934</v>
      </c>
      <c r="H224" s="21">
        <f>H204-Baseline!H204</f>
        <v>689.95614921105357</v>
      </c>
      <c r="I224" s="21">
        <f>I204-Baseline!I204</f>
        <v>859.2744824761503</v>
      </c>
      <c r="J224" s="21">
        <f>J204-Baseline!J204</f>
        <v>1027.4869333707506</v>
      </c>
      <c r="K224" s="21">
        <f>K204-Baseline!K204</f>
        <v>1194.355828823408</v>
      </c>
      <c r="L224" s="21">
        <f>L204-Baseline!L204</f>
        <v>1360.1495809140556</v>
      </c>
      <c r="M224" s="21">
        <f>M204-Baseline!M204</f>
        <v>1524.8817160092594</v>
      </c>
      <c r="N224" s="21">
        <f>N204-Baseline!N204</f>
        <v>1688.3314733360153</v>
      </c>
      <c r="O224" s="21">
        <f>O204-Baseline!O204</f>
        <v>1850.7532119848011</v>
      </c>
      <c r="P224" s="21">
        <f>P204-Baseline!P204</f>
        <v>2012.1620063890218</v>
      </c>
      <c r="Q224" s="21">
        <f>Q204-Baseline!Q204</f>
        <v>2172.5734566480842</v>
      </c>
      <c r="R224" s="21">
        <f>R204-Baseline!R204</f>
        <v>2332.2198396644544</v>
      </c>
      <c r="S224" s="21">
        <f>S204-Baseline!S204</f>
        <v>2490.8972051556157</v>
      </c>
      <c r="T224" s="21">
        <f>T204-Baseline!T204</f>
        <v>2648.6227537213276</v>
      </c>
      <c r="U224" s="21">
        <f>U204-Baseline!U204</f>
        <v>2805.4141565462651</v>
      </c>
      <c r="V224" s="21">
        <f>V204-Baseline!V204</f>
        <v>2961.4887643928923</v>
      </c>
      <c r="W224" s="21">
        <f>W204-Baseline!W204</f>
        <v>3116.6619559559194</v>
      </c>
      <c r="X224" s="21">
        <f>X204-Baseline!X204</f>
        <v>3271.1442016591322</v>
      </c>
      <c r="Y224" s="21">
        <f>Y204-Baseline!Y204</f>
        <v>3424.7599066622179</v>
      </c>
      <c r="Z224" s="21">
        <f>Z204-Baseline!Z204</f>
        <v>3577.7129974800882</v>
      </c>
      <c r="AA224" s="21">
        <f>AA204-Baseline!AA204</f>
        <v>3730.0167348598452</v>
      </c>
      <c r="AB224" s="21">
        <f>AB204-Baseline!AB204</f>
        <v>3881.6850518374595</v>
      </c>
      <c r="AC224" s="21">
        <f>AC204-Baseline!AC204</f>
        <v>4032.6929284150328</v>
      </c>
      <c r="AD224" s="21">
        <f>AD204-Baseline!AD204</f>
        <v>4183.066152264113</v>
      </c>
      <c r="AE224" s="21">
        <f>AE204-Baseline!AE204</f>
        <v>4332.8380927863836</v>
      </c>
      <c r="AF224" s="21">
        <f>AF204-Baseline!AF204</f>
        <v>4482.0203761360572</v>
      </c>
      <c r="AG224" s="21">
        <f>AG204-Baseline!AG204</f>
        <v>4630.6274241448937</v>
      </c>
      <c r="AH224" s="21">
        <f>AH204-Baseline!AH204</f>
        <v>4778.6768088087656</v>
      </c>
      <c r="AI224" s="21">
        <f>AI204-Baseline!AI204</f>
        <v>4926.1900854717123</v>
      </c>
      <c r="AJ224" s="21">
        <f>AJ204-Baseline!AJ204</f>
        <v>5073.8616845803363</v>
      </c>
      <c r="AK224" s="21">
        <f>AK204-Baseline!AK204</f>
        <v>5221.7073435140028</v>
      </c>
      <c r="AL224" s="21">
        <f>AL204-Baseline!AL204</f>
        <v>5369.7445207339597</v>
      </c>
      <c r="AM224" s="21">
        <f>AM204-Baseline!AM204</f>
        <v>5517.9917823499054</v>
      </c>
      <c r="AN224" s="21">
        <f>AN204-Baseline!AN204</f>
        <v>5666.4683564190254</v>
      </c>
      <c r="AO224" s="21">
        <f>AO204-Baseline!AO204</f>
        <v>5815.1939515656359</v>
      </c>
      <c r="AP224" s="21">
        <f>AP204-Baseline!AP204</f>
        <v>5964.1891051355851</v>
      </c>
      <c r="AQ224" s="21">
        <f>AQ204-Baseline!AQ204</f>
        <v>6113.4752666646773</v>
      </c>
      <c r="AR224" s="21">
        <f>AR204-Baseline!AR204</f>
        <v>6263.0746667987423</v>
      </c>
      <c r="AS224" s="21">
        <f>AS204-Baseline!AS204</f>
        <v>6413.0103072855218</v>
      </c>
      <c r="AT224" s="21">
        <f>AT204-Baseline!AT204</f>
        <v>6563.3060049870301</v>
      </c>
      <c r="AU224" s="21">
        <f>AU204-Baseline!AU204</f>
        <v>6713.9864311913416</v>
      </c>
      <c r="AV224" s="21">
        <f>AV204-Baseline!AV204</f>
        <v>6865.0771101996579</v>
      </c>
      <c r="AW224" s="21">
        <f>AW204-Baseline!AW204</f>
        <v>7016.604422188866</v>
      </c>
      <c r="AX224" s="21">
        <f>AX204-Baseline!AX204</f>
        <v>7168.5956243913215</v>
      </c>
      <c r="AY224" s="21">
        <f>AY204-Baseline!AY204</f>
        <v>7321.0788721066274</v>
      </c>
      <c r="AZ224" s="21">
        <f>AZ204-Baseline!AZ204</f>
        <v>7474.0832354936756</v>
      </c>
      <c r="BA224" s="21">
        <f>BA204-Baseline!BA204</f>
        <v>7627.6387156456349</v>
      </c>
      <c r="BB224" s="21">
        <f>BB204-Baseline!BB204</f>
        <v>7781.7533357570137</v>
      </c>
    </row>
    <row r="225" spans="1:54" outlineLevel="2">
      <c r="A225" s="466"/>
      <c r="B225" s="150" t="s">
        <v>484</v>
      </c>
      <c r="C225" s="19"/>
      <c r="D225" s="135" t="s">
        <v>374</v>
      </c>
      <c r="E225" s="21">
        <f>E205-Baseline!E205</f>
        <v>134.5484252505523</v>
      </c>
      <c r="F225" s="21">
        <f>F205-Baseline!F205</f>
        <v>267.98777141929349</v>
      </c>
      <c r="G225" s="21">
        <f>G205-Baseline!G205</f>
        <v>400.35029624509224</v>
      </c>
      <c r="H225" s="21">
        <f>H205-Baseline!H205</f>
        <v>531.66778181324958</v>
      </c>
      <c r="I225" s="21">
        <f>I205-Baseline!I205</f>
        <v>661.97155571590736</v>
      </c>
      <c r="J225" s="21">
        <f>J205-Baseline!J205</f>
        <v>791.29251186377041</v>
      </c>
      <c r="K225" s="21">
        <f>K205-Baseline!K205</f>
        <v>919.66113111989807</v>
      </c>
      <c r="L225" s="21">
        <f>L205-Baseline!L205</f>
        <v>1047.1075014236458</v>
      </c>
      <c r="M225" s="21">
        <f>M205-Baseline!M205</f>
        <v>1173.6613378135628</v>
      </c>
      <c r="N225" s="21">
        <f>N205-Baseline!N205</f>
        <v>1299.3520020794476</v>
      </c>
      <c r="O225" s="21">
        <f>O205-Baseline!O205</f>
        <v>1424.2085221818311</v>
      </c>
      <c r="P225" s="21">
        <f>P205-Baseline!P205</f>
        <v>1548.2596115249869</v>
      </c>
      <c r="Q225" s="21">
        <f>Q205-Baseline!Q205</f>
        <v>1671.5336878259945</v>
      </c>
      <c r="R225" s="21">
        <f>R205-Baseline!R205</f>
        <v>1794.0588919922643</v>
      </c>
      <c r="S225" s="21">
        <f>S205-Baseline!S205</f>
        <v>1915.8548214519476</v>
      </c>
      <c r="T225" s="21">
        <f>T205-Baseline!T205</f>
        <v>2036.9492091956106</v>
      </c>
      <c r="U225" s="21">
        <f>U205-Baseline!U205</f>
        <v>2157.3695638739828</v>
      </c>
      <c r="V225" s="21">
        <f>V205-Baseline!V205</f>
        <v>2277.1431880475307</v>
      </c>
      <c r="W225" s="21">
        <f>W205-Baseline!W205</f>
        <v>2396.2971961792782</v>
      </c>
      <c r="X225" s="21">
        <f>X205-Baseline!X205</f>
        <v>2514.8585325670506</v>
      </c>
      <c r="Y225" s="21">
        <f>Y205-Baseline!Y205</f>
        <v>2632.8539893106677</v>
      </c>
      <c r="Z225" s="21">
        <f>Z205-Baseline!Z205</f>
        <v>2750.3102240559338</v>
      </c>
      <c r="AA225" s="21">
        <f>AA205-Baseline!AA205</f>
        <v>2867.253777736923</v>
      </c>
      <c r="AB225" s="21">
        <f>AB205-Baseline!AB205</f>
        <v>2983.7110924044928</v>
      </c>
      <c r="AC225" s="21">
        <f>AC205-Baseline!AC205</f>
        <v>3099.6860450038375</v>
      </c>
      <c r="AD225" s="21">
        <f>AD205-Baseline!AD205</f>
        <v>3215.2023212961903</v>
      </c>
      <c r="AE225" s="21">
        <f>AE205-Baseline!AE205</f>
        <v>3330.2813839378032</v>
      </c>
      <c r="AF225" s="21">
        <f>AF205-Baseline!AF205</f>
        <v>3444.943257084964</v>
      </c>
      <c r="AG225" s="21">
        <f>AG205-Baseline!AG205</f>
        <v>3559.2073214806542</v>
      </c>
      <c r="AH225" s="21">
        <f>AH205-Baseline!AH205</f>
        <v>3673.0933024127112</v>
      </c>
      <c r="AI225" s="21">
        <f>AI205-Baseline!AI205</f>
        <v>3786.6226097616104</v>
      </c>
      <c r="AJ225" s="21">
        <f>AJ205-Baseline!AJ205</f>
        <v>3900.3267012816741</v>
      </c>
      <c r="AK225" s="21">
        <f>AK205-Baseline!AK205</f>
        <v>4014.2243320274788</v>
      </c>
      <c r="AL225" s="21">
        <f>AL205-Baseline!AL205</f>
        <v>4128.3348251586895</v>
      </c>
      <c r="AM225" s="21">
        <f>AM205-Baseline!AM205</f>
        <v>4242.6781328806246</v>
      </c>
      <c r="AN225" s="21">
        <f>AN205-Baseline!AN205</f>
        <v>4357.2747614857653</v>
      </c>
      <c r="AO225" s="21">
        <f>AO205-Baseline!AO205</f>
        <v>4472.145673675016</v>
      </c>
      <c r="AP225" s="21">
        <f>AP205-Baseline!AP205</f>
        <v>4587.312398405069</v>
      </c>
      <c r="AQ225" s="21">
        <f>AQ205-Baseline!AQ205</f>
        <v>4702.7970557710078</v>
      </c>
      <c r="AR225" s="21">
        <f>AR205-Baseline!AR205</f>
        <v>4818.6223551684161</v>
      </c>
      <c r="AS225" s="21">
        <f>AS205-Baseline!AS205</f>
        <v>4934.8115989459538</v>
      </c>
      <c r="AT225" s="21">
        <f>AT205-Baseline!AT205</f>
        <v>5051.3887018828773</v>
      </c>
      <c r="AU225" s="21">
        <f>AU205-Baseline!AU205</f>
        <v>5168.3782170680579</v>
      </c>
      <c r="AV225" s="21">
        <f>AV205-Baseline!AV205</f>
        <v>5285.8053503522506</v>
      </c>
      <c r="AW225" s="21">
        <f>AW205-Baseline!AW205</f>
        <v>5403.6959762839624</v>
      </c>
      <c r="AX225" s="21">
        <f>AX205-Baseline!AX205</f>
        <v>5522.0766575294465</v>
      </c>
      <c r="AY225" s="21">
        <f>AY205-Baseline!AY205</f>
        <v>5640.9746659163984</v>
      </c>
      <c r="AZ225" s="21">
        <f>AZ205-Baseline!AZ205</f>
        <v>5760.418003359342</v>
      </c>
      <c r="BA225" s="21">
        <f>BA205-Baseline!BA205</f>
        <v>5880.4354227365129</v>
      </c>
      <c r="BB225" s="21">
        <f>BB205-Baseline!BB205</f>
        <v>6001.0389318444932</v>
      </c>
    </row>
    <row r="226" spans="1:54" outlineLevel="2">
      <c r="A226" s="467"/>
      <c r="B226" s="150" t="s">
        <v>485</v>
      </c>
      <c r="C226" s="19"/>
      <c r="D226" s="135" t="s">
        <v>374</v>
      </c>
      <c r="E226" s="21">
        <f>E206-Baseline!E206</f>
        <v>214.54854172475578</v>
      </c>
      <c r="F226" s="21">
        <f>F206-Baseline!F206</f>
        <v>427.48088173354529</v>
      </c>
      <c r="G226" s="21">
        <f>G206-Baseline!G206</f>
        <v>638.83748667550913</v>
      </c>
      <c r="H226" s="21">
        <f>H206-Baseline!H206</f>
        <v>848.65834051445313</v>
      </c>
      <c r="I226" s="21">
        <f>I206-Baseline!I206</f>
        <v>1056.9829676081586</v>
      </c>
      <c r="J226" s="21">
        <f>J206-Baseline!J206</f>
        <v>1263.8504552984175</v>
      </c>
      <c r="K226" s="21">
        <f>K206-Baseline!K206</f>
        <v>1469.2994766007707</v>
      </c>
      <c r="L226" s="21">
        <f>L206-Baseline!L206</f>
        <v>1673.3683120491978</v>
      </c>
      <c r="M226" s="21">
        <f>M206-Baseline!M206</f>
        <v>1876.0948718253867</v>
      </c>
      <c r="N226" s="21">
        <f>N206-Baseline!N206</f>
        <v>2077.5167174673247</v>
      </c>
      <c r="O226" s="21">
        <f>O206-Baseline!O206</f>
        <v>2277.6710832162034</v>
      </c>
      <c r="P226" s="21">
        <f>P206-Baseline!P206</f>
        <v>2476.5948975168167</v>
      </c>
      <c r="Q226" s="21">
        <f>Q206-Baseline!Q206</f>
        <v>2674.3248038164334</v>
      </c>
      <c r="R226" s="21">
        <f>R206-Baseline!R206</f>
        <v>2870.897181813531</v>
      </c>
      <c r="S226" s="21">
        <f>S206-Baseline!S206</f>
        <v>3066.3233123532864</v>
      </c>
      <c r="T226" s="21">
        <f>T206-Baseline!T206</f>
        <v>3260.6393800037927</v>
      </c>
      <c r="U226" s="21">
        <f>U206-Baseline!U206</f>
        <v>3453.8813590431696</v>
      </c>
      <c r="V226" s="21">
        <f>V206-Baseline!V206</f>
        <v>3646.0850340511033</v>
      </c>
      <c r="W226" s="21">
        <f>W206-Baseline!W206</f>
        <v>3837.2860203509608</v>
      </c>
      <c r="X226" s="21">
        <f>X206-Baseline!X206</f>
        <v>4027.5197842419761</v>
      </c>
      <c r="Y226" s="21">
        <f>Y206-Baseline!Y206</f>
        <v>4216.8216635790031</v>
      </c>
      <c r="Z226" s="21">
        <f>Z206-Baseline!Z206</f>
        <v>4405.2268879094972</v>
      </c>
      <c r="AA226" s="21">
        <f>AA206-Baseline!AA206</f>
        <v>4592.7705988836688</v>
      </c>
      <c r="AB226" s="21">
        <f>AB206-Baseline!AB206</f>
        <v>4779.4878706492082</v>
      </c>
      <c r="AC226" s="21">
        <f>AC206-Baseline!AC206</f>
        <v>4965.3462785529955</v>
      </c>
      <c r="AD226" s="21">
        <f>AD206-Baseline!AD206</f>
        <v>5150.3729882317266</v>
      </c>
      <c r="AE226" s="21">
        <f>AE206-Baseline!AE206</f>
        <v>5334.5886271064564</v>
      </c>
      <c r="AF226" s="21">
        <f>AF206-Baseline!AF206</f>
        <v>5518.0096054129981</v>
      </c>
      <c r="AG226" s="21">
        <f>AG206-Baseline!AG206</f>
        <v>5700.6504687685392</v>
      </c>
      <c r="AH226" s="21">
        <f>AH206-Baseline!AH206</f>
        <v>5882.5268292915762</v>
      </c>
      <c r="AI226" s="21">
        <f>AI206-Baseline!AI206</f>
        <v>6063.6593526508659</v>
      </c>
      <c r="AJ226" s="21">
        <f>AJ206-Baseline!AJ206</f>
        <v>6244.9041903661864</v>
      </c>
      <c r="AK226" s="21">
        <f>AK206-Baseline!AK206</f>
        <v>6426.276439765722</v>
      </c>
      <c r="AL226" s="21">
        <f>AL206-Baseline!AL206</f>
        <v>6607.7923490841167</v>
      </c>
      <c r="AM226" s="21">
        <f>AM206-Baseline!AM206</f>
        <v>6789.4694663050486</v>
      </c>
      <c r="AN226" s="21">
        <f>AN206-Baseline!AN206</f>
        <v>6971.3263798011185</v>
      </c>
      <c r="AO226" s="21">
        <f>AO206-Baseline!AO206</f>
        <v>7153.3823899404661</v>
      </c>
      <c r="AP226" s="21">
        <f>AP206-Baseline!AP206</f>
        <v>7335.6578023013226</v>
      </c>
      <c r="AQ226" s="21">
        <f>AQ206-Baseline!AQ206</f>
        <v>7518.1739652236356</v>
      </c>
      <c r="AR226" s="21">
        <f>AR206-Baseline!AR206</f>
        <v>7700.9532260921442</v>
      </c>
      <c r="AS226" s="21">
        <f>AS206-Baseline!AS206</f>
        <v>7884.0189032863482</v>
      </c>
      <c r="AT226" s="21">
        <f>AT206-Baseline!AT206</f>
        <v>8067.3953045156322</v>
      </c>
      <c r="AU226" s="21">
        <f>AU206-Baseline!AU206</f>
        <v>8251.1077631167118</v>
      </c>
      <c r="AV226" s="21">
        <f>AV206-Baseline!AV206</f>
        <v>8435.1826391379909</v>
      </c>
      <c r="AW226" s="21">
        <f>AW206-Baseline!AW206</f>
        <v>8619.6473236690836</v>
      </c>
      <c r="AX226" s="21">
        <f>AX206-Baseline!AX206</f>
        <v>8804.5302523478622</v>
      </c>
      <c r="AY226" s="21">
        <f>AY206-Baseline!AY206</f>
        <v>8989.8609224588272</v>
      </c>
      <c r="AZ226" s="21">
        <f>AZ206-Baseline!AZ206</f>
        <v>9175.669908294185</v>
      </c>
      <c r="BA226" s="21">
        <f>BA206-Baseline!BA206</f>
        <v>9361.9888752073784</v>
      </c>
      <c r="BB226" s="21">
        <f>BB206-Baseline!BB206</f>
        <v>9548.8223858004494</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490</v>
      </c>
      <c r="C229" s="57"/>
      <c r="D229" s="56" t="s">
        <v>374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7">
    <mergeCell ref="AS51:AW51"/>
    <mergeCell ref="AX51:BB51"/>
    <mergeCell ref="E51:I51"/>
    <mergeCell ref="J51:N51"/>
    <mergeCell ref="O51:S51"/>
    <mergeCell ref="T51:X51"/>
    <mergeCell ref="Y51:AC51"/>
    <mergeCell ref="AD51:AH51"/>
    <mergeCell ref="AI51:AM51"/>
    <mergeCell ref="AN51:AR51"/>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D32:G32"/>
    <mergeCell ref="D33:G33"/>
    <mergeCell ref="D34:G34"/>
    <mergeCell ref="D35:G35"/>
    <mergeCell ref="D36:G36"/>
    <mergeCell ref="D37:G37"/>
    <mergeCell ref="D38:G38"/>
    <mergeCell ref="D39:G39"/>
    <mergeCell ref="D40:G40"/>
    <mergeCell ref="A220:A222"/>
    <mergeCell ref="A224:A226"/>
    <mergeCell ref="A190:A198"/>
    <mergeCell ref="A200:A202"/>
    <mergeCell ref="A143:A154"/>
    <mergeCell ref="A158:A169"/>
    <mergeCell ref="A172:A174"/>
    <mergeCell ref="A176:A178"/>
    <mergeCell ref="A186:A187"/>
    <mergeCell ref="A204:A206"/>
    <mergeCell ref="A210:A218"/>
    <mergeCell ref="A54:A64"/>
    <mergeCell ref="A66:A71"/>
    <mergeCell ref="A75:A77"/>
  </mergeCells>
  <dataValidations count="1">
    <dataValidation type="list" allowBlank="1" showInputMessage="1" showErrorMessage="1" sqref="B7" xr:uid="{E792C3FE-49DA-44FF-9F7F-3137119408E3}">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B158:B169 B143:B154</xm:sqref>
        </x14:dataValidation>
        <x14:dataValidation type="list" allowBlank="1" showInputMessage="1" showErrorMessage="1" xr:uid="{48ABFDE5-159F-44ED-B5E4-98A27830447B}">
          <x14:formula1>
            <xm:f>'Fixed Data'!$C$64:$C$65</xm:f>
          </x14:formula1>
          <xm:sqref>B66:B70</xm:sqref>
        </x14:dataValidation>
        <x14:dataValidation type="list" allowBlank="1" showInputMessage="1" showErrorMessage="1" xr:uid="{BA00CBD4-0936-412B-B5EB-89A31E109FB5}">
          <x14:formula1>
            <xm:f>'Fixed Data'!$C$55:$C$61</xm:f>
          </x14:formula1>
          <xm:sqref>C54:C63</xm:sqref>
        </x14:dataValidation>
        <x14:dataValidation type="list" allowBlank="1" showInputMessage="1" showErrorMessage="1" xr:uid="{0096F467-43C8-43D6-AAB6-58DEABB2423A}">
          <x14:formula1>
            <xm:f>'Fixed Data'!$A$55:$A$78</xm:f>
          </x14:formula1>
          <xm:sqref>B54:B63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S32"/>
  <sheetViews>
    <sheetView topLeftCell="A16" workbookViewId="0">
      <selection activeCell="A23" sqref="A23:S34"/>
    </sheetView>
  </sheetViews>
  <sheetFormatPr defaultRowHeight="13.5"/>
  <cols>
    <col min="1" max="1" width="22" customWidth="1"/>
  </cols>
  <sheetData>
    <row r="1" spans="1:19">
      <c r="A1" s="4" t="s">
        <v>492</v>
      </c>
    </row>
    <row r="2" spans="1:19">
      <c r="A2" s="463" t="s">
        <v>493</v>
      </c>
      <c r="B2" s="463"/>
      <c r="C2" s="463"/>
      <c r="D2" s="463"/>
      <c r="E2" s="463"/>
      <c r="F2" s="463"/>
      <c r="G2" s="463"/>
      <c r="H2" s="463"/>
      <c r="I2" s="463"/>
      <c r="J2" s="463"/>
      <c r="K2" s="463"/>
      <c r="L2" s="463"/>
      <c r="M2" s="463"/>
      <c r="N2" s="463"/>
      <c r="O2" s="463"/>
      <c r="P2" s="463"/>
      <c r="Q2" s="463"/>
      <c r="R2" s="463"/>
      <c r="S2" s="463"/>
    </row>
    <row r="3" spans="1:19">
      <c r="A3" s="463"/>
      <c r="B3" s="463"/>
      <c r="C3" s="463"/>
      <c r="D3" s="463"/>
      <c r="E3" s="463"/>
      <c r="F3" s="463"/>
      <c r="G3" s="463"/>
      <c r="H3" s="463"/>
      <c r="I3" s="463"/>
      <c r="J3" s="463"/>
      <c r="K3" s="463"/>
      <c r="L3" s="463"/>
      <c r="M3" s="463"/>
      <c r="N3" s="463"/>
      <c r="O3" s="463"/>
      <c r="P3" s="463"/>
      <c r="Q3" s="463"/>
      <c r="R3" s="463"/>
      <c r="S3" s="463"/>
    </row>
    <row r="4" spans="1:19">
      <c r="A4" s="463"/>
      <c r="B4" s="463"/>
      <c r="C4" s="463"/>
      <c r="D4" s="463"/>
      <c r="E4" s="463"/>
      <c r="F4" s="463"/>
      <c r="G4" s="463"/>
      <c r="H4" s="463"/>
      <c r="I4" s="463"/>
      <c r="J4" s="463"/>
      <c r="K4" s="463"/>
      <c r="L4" s="463"/>
      <c r="M4" s="463"/>
      <c r="N4" s="463"/>
      <c r="O4" s="463"/>
      <c r="P4" s="463"/>
      <c r="Q4" s="463"/>
      <c r="R4" s="463"/>
      <c r="S4" s="463"/>
    </row>
    <row r="19" spans="1:19">
      <c r="A19" s="4" t="s">
        <v>495</v>
      </c>
    </row>
    <row r="20" spans="1:19">
      <c r="A20" s="463" t="s">
        <v>496</v>
      </c>
      <c r="B20" s="463"/>
      <c r="C20" s="463"/>
      <c r="D20" s="463"/>
      <c r="E20" s="463"/>
      <c r="F20" s="463"/>
      <c r="G20" s="463"/>
      <c r="H20" s="463"/>
      <c r="I20" s="463"/>
      <c r="J20" s="463"/>
      <c r="K20" s="463"/>
      <c r="L20" s="463"/>
      <c r="M20" s="463"/>
      <c r="N20" s="463"/>
      <c r="O20" s="463"/>
      <c r="P20" s="463"/>
      <c r="Q20" s="463"/>
      <c r="R20" s="463"/>
      <c r="S20" s="463"/>
    </row>
    <row r="21" spans="1:19" ht="25.5" customHeight="1">
      <c r="A21" s="463"/>
      <c r="B21" s="463"/>
      <c r="C21" s="463"/>
      <c r="D21" s="463"/>
      <c r="E21" s="463"/>
      <c r="F21" s="463"/>
      <c r="G21" s="463"/>
      <c r="H21" s="463"/>
      <c r="I21" s="463"/>
      <c r="J21" s="463"/>
      <c r="K21" s="463"/>
      <c r="L21" s="463"/>
      <c r="M21" s="463"/>
      <c r="N21" s="463"/>
      <c r="O21" s="463"/>
      <c r="P21" s="463"/>
      <c r="Q21" s="463"/>
      <c r="R21" s="463"/>
      <c r="S21" s="463"/>
    </row>
    <row r="23" spans="1:19">
      <c r="A23" s="158" t="s">
        <v>477</v>
      </c>
      <c r="B23" s="471"/>
      <c r="C23" s="472"/>
      <c r="D23" s="472"/>
      <c r="E23" s="472"/>
      <c r="F23" s="472"/>
      <c r="G23" s="472"/>
      <c r="H23" s="472"/>
      <c r="I23" s="472"/>
      <c r="J23" s="472"/>
      <c r="K23" s="472"/>
      <c r="L23" s="472"/>
      <c r="M23" s="472"/>
      <c r="N23" s="472"/>
      <c r="O23" s="472"/>
      <c r="P23" s="472"/>
      <c r="Q23" s="472"/>
      <c r="R23" s="472"/>
      <c r="S23" s="473"/>
    </row>
    <row r="24" spans="1:19">
      <c r="A24" s="158" t="s">
        <v>478</v>
      </c>
      <c r="B24" s="471"/>
      <c r="C24" s="472"/>
      <c r="D24" s="472"/>
      <c r="E24" s="472"/>
      <c r="F24" s="472"/>
      <c r="G24" s="472"/>
      <c r="H24" s="472"/>
      <c r="I24" s="472"/>
      <c r="J24" s="472"/>
      <c r="K24" s="472"/>
      <c r="L24" s="472"/>
      <c r="M24" s="472"/>
      <c r="N24" s="472"/>
      <c r="O24" s="472"/>
      <c r="P24" s="472"/>
      <c r="Q24" s="472"/>
      <c r="R24" s="472"/>
      <c r="S24" s="473"/>
    </row>
    <row r="25" spans="1:19">
      <c r="A25" s="159" t="s">
        <v>380</v>
      </c>
      <c r="B25" s="471"/>
      <c r="C25" s="472"/>
      <c r="D25" s="472"/>
      <c r="E25" s="472"/>
      <c r="F25" s="472"/>
      <c r="G25" s="472"/>
      <c r="H25" s="472"/>
      <c r="I25" s="472"/>
      <c r="J25" s="472"/>
      <c r="K25" s="472"/>
      <c r="L25" s="472"/>
      <c r="M25" s="472"/>
      <c r="N25" s="472"/>
      <c r="O25" s="472"/>
      <c r="P25" s="472"/>
      <c r="Q25" s="472"/>
      <c r="R25" s="472"/>
      <c r="S25" s="473"/>
    </row>
    <row r="26" spans="1:19">
      <c r="A26" s="159" t="s">
        <v>456</v>
      </c>
      <c r="B26" s="471"/>
      <c r="C26" s="472"/>
      <c r="D26" s="472"/>
      <c r="E26" s="472"/>
      <c r="F26" s="472"/>
      <c r="G26" s="472"/>
      <c r="H26" s="472"/>
      <c r="I26" s="472"/>
      <c r="J26" s="472"/>
      <c r="K26" s="472"/>
      <c r="L26" s="472"/>
      <c r="M26" s="472"/>
      <c r="N26" s="472"/>
      <c r="O26" s="472"/>
      <c r="P26" s="472"/>
      <c r="Q26" s="472"/>
      <c r="R26" s="472"/>
      <c r="S26" s="473"/>
    </row>
    <row r="27" spans="1:19">
      <c r="A27" s="159" t="s">
        <v>457</v>
      </c>
      <c r="B27" s="471"/>
      <c r="C27" s="472"/>
      <c r="D27" s="472"/>
      <c r="E27" s="472"/>
      <c r="F27" s="472"/>
      <c r="G27" s="472"/>
      <c r="H27" s="472"/>
      <c r="I27" s="472"/>
      <c r="J27" s="472"/>
      <c r="K27" s="472"/>
      <c r="L27" s="472"/>
      <c r="M27" s="472"/>
      <c r="N27" s="472"/>
      <c r="O27" s="472"/>
      <c r="P27" s="472"/>
      <c r="Q27" s="472"/>
      <c r="R27" s="472"/>
      <c r="S27" s="473"/>
    </row>
    <row r="31" spans="1:19">
      <c r="A31" s="4" t="s">
        <v>500</v>
      </c>
    </row>
    <row r="32" spans="1:19">
      <c r="A32" t="s">
        <v>501</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zoomScale="70" zoomScaleNormal="70" workbookViewId="0">
      <selection activeCell="B4" sqref="B4"/>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8" t="s">
        <v>328</v>
      </c>
      <c r="J2" s="429"/>
      <c r="K2" s="429"/>
      <c r="L2" s="429"/>
      <c r="M2" s="429"/>
      <c r="N2" s="429"/>
      <c r="O2" s="429"/>
      <c r="P2" s="429"/>
      <c r="Q2" s="429"/>
      <c r="R2" s="429"/>
      <c r="S2" s="429"/>
      <c r="T2" s="429"/>
      <c r="U2" s="430"/>
    </row>
    <row r="3" spans="1:21" ht="13.5" customHeight="1" outlineLevel="1" thickBot="1">
      <c r="A3" s="3"/>
      <c r="B3" s="7"/>
      <c r="F3" s="24"/>
      <c r="G3" s="10"/>
      <c r="I3" s="431" t="s">
        <v>329</v>
      </c>
      <c r="J3" s="432"/>
      <c r="K3" s="432"/>
      <c r="L3" s="432"/>
      <c r="M3" s="432"/>
      <c r="N3" s="433"/>
      <c r="O3" s="1"/>
      <c r="P3" s="437" t="s">
        <v>330</v>
      </c>
      <c r="Q3" s="438"/>
      <c r="R3" s="438"/>
      <c r="S3" s="438"/>
      <c r="T3" s="438"/>
      <c r="U3" s="439"/>
    </row>
    <row r="4" spans="1:21" ht="56.25" customHeight="1" outlineLevel="1">
      <c r="A4" s="31" t="s">
        <v>151</v>
      </c>
      <c r="B4" s="86"/>
      <c r="E4" s="53" t="s">
        <v>331</v>
      </c>
      <c r="F4" s="91"/>
      <c r="G4" s="28"/>
      <c r="H4" s="10"/>
      <c r="I4" s="434"/>
      <c r="J4" s="435"/>
      <c r="K4" s="435"/>
      <c r="L4" s="435"/>
      <c r="M4" s="435"/>
      <c r="N4" s="436"/>
      <c r="P4" s="440"/>
      <c r="Q4" s="441"/>
      <c r="R4" s="441"/>
      <c r="S4" s="441"/>
      <c r="T4" s="441"/>
      <c r="U4" s="442"/>
    </row>
    <row r="5" spans="1:21" outlineLevel="1">
      <c r="A5" s="13" t="s">
        <v>332</v>
      </c>
      <c r="B5" s="88"/>
      <c r="E5" s="14"/>
      <c r="H5" s="10"/>
      <c r="I5" s="470"/>
      <c r="J5" s="455"/>
      <c r="K5" s="455"/>
      <c r="L5" s="455"/>
      <c r="M5" s="455"/>
      <c r="N5" s="456"/>
      <c r="P5" s="470"/>
      <c r="Q5" s="455"/>
      <c r="R5" s="455"/>
      <c r="S5" s="455"/>
      <c r="T5" s="455"/>
      <c r="U5" s="456"/>
    </row>
    <row r="6" spans="1:21" outlineLevel="1">
      <c r="A6" s="13" t="s">
        <v>335</v>
      </c>
      <c r="B6" s="88"/>
      <c r="E6" s="53" t="s">
        <v>337</v>
      </c>
      <c r="F6" s="90"/>
      <c r="H6" s="10"/>
      <c r="I6" s="457"/>
      <c r="J6" s="458"/>
      <c r="K6" s="458"/>
      <c r="L6" s="458"/>
      <c r="M6" s="458"/>
      <c r="N6" s="459"/>
      <c r="P6" s="457"/>
      <c r="Q6" s="458"/>
      <c r="R6" s="458"/>
      <c r="S6" s="458"/>
      <c r="T6" s="458"/>
      <c r="U6" s="459"/>
    </row>
    <row r="7" spans="1:21" outlineLevel="1">
      <c r="A7" s="13" t="s">
        <v>339</v>
      </c>
      <c r="B7" s="88"/>
      <c r="E7" s="14"/>
      <c r="H7" s="10"/>
      <c r="I7" s="457"/>
      <c r="J7" s="458"/>
      <c r="K7" s="458"/>
      <c r="L7" s="458"/>
      <c r="M7" s="458"/>
      <c r="N7" s="459"/>
      <c r="P7" s="457"/>
      <c r="Q7" s="458"/>
      <c r="R7" s="458"/>
      <c r="S7" s="458"/>
      <c r="T7" s="458"/>
      <c r="U7" s="459"/>
    </row>
    <row r="8" spans="1:21" ht="41" outlineLevel="1" thickBot="1">
      <c r="A8" s="34" t="s">
        <v>340</v>
      </c>
      <c r="B8" s="89"/>
      <c r="E8" s="14"/>
      <c r="H8" s="10"/>
      <c r="I8" s="457"/>
      <c r="J8" s="458"/>
      <c r="K8" s="458"/>
      <c r="L8" s="458"/>
      <c r="M8" s="458"/>
      <c r="N8" s="459"/>
      <c r="P8" s="457"/>
      <c r="Q8" s="458"/>
      <c r="R8" s="458"/>
      <c r="S8" s="458"/>
      <c r="T8" s="458"/>
      <c r="U8" s="459"/>
    </row>
    <row r="9" spans="1:21" outlineLevel="1">
      <c r="E9" s="14"/>
      <c r="H9" s="10"/>
      <c r="I9" s="457"/>
      <c r="J9" s="458"/>
      <c r="K9" s="458"/>
      <c r="L9" s="458"/>
      <c r="M9" s="458"/>
      <c r="N9" s="459"/>
      <c r="P9" s="457"/>
      <c r="Q9" s="458"/>
      <c r="R9" s="458"/>
      <c r="S9" s="458"/>
      <c r="T9" s="458"/>
      <c r="U9" s="459"/>
    </row>
    <row r="10" spans="1:21" ht="14" outlineLevel="1" thickBot="1">
      <c r="A10" s="32" t="s">
        <v>342</v>
      </c>
      <c r="B10" s="35">
        <f>Baseline!B10</f>
        <v>2027</v>
      </c>
      <c r="E10" s="14"/>
      <c r="H10" s="10"/>
      <c r="I10" s="457"/>
      <c r="J10" s="458"/>
      <c r="K10" s="458"/>
      <c r="L10" s="458"/>
      <c r="M10" s="458"/>
      <c r="N10" s="459"/>
      <c r="P10" s="457"/>
      <c r="Q10" s="458"/>
      <c r="R10" s="458"/>
      <c r="S10" s="458"/>
      <c r="T10" s="458"/>
      <c r="U10" s="459"/>
    </row>
    <row r="11" spans="1:21" outlineLevel="1">
      <c r="A11" s="16"/>
      <c r="H11" s="10"/>
      <c r="I11" s="457"/>
      <c r="J11" s="458"/>
      <c r="K11" s="458"/>
      <c r="L11" s="458"/>
      <c r="M11" s="458"/>
      <c r="N11" s="459"/>
      <c r="P11" s="457"/>
      <c r="Q11" s="458"/>
      <c r="R11" s="458"/>
      <c r="S11" s="458"/>
      <c r="T11" s="458"/>
      <c r="U11" s="459"/>
    </row>
    <row r="12" spans="1:21" ht="40.5" outlineLevel="1">
      <c r="A12" s="26" t="s">
        <v>343</v>
      </c>
      <c r="B12" s="26" t="s">
        <v>344</v>
      </c>
      <c r="C12" s="26" t="s">
        <v>345</v>
      </c>
      <c r="D12" s="26" t="s">
        <v>346</v>
      </c>
      <c r="E12" s="26" t="s">
        <v>347</v>
      </c>
      <c r="F12" s="26" t="s">
        <v>348</v>
      </c>
      <c r="G12" s="26" t="s">
        <v>349</v>
      </c>
      <c r="I12" s="457"/>
      <c r="J12" s="458"/>
      <c r="K12" s="458"/>
      <c r="L12" s="458"/>
      <c r="M12" s="458"/>
      <c r="N12" s="459"/>
      <c r="P12" s="457"/>
      <c r="Q12" s="458"/>
      <c r="R12" s="458"/>
      <c r="S12" s="458"/>
      <c r="T12" s="458"/>
      <c r="U12" s="459"/>
    </row>
    <row r="13" spans="1:21" outlineLevel="1">
      <c r="A13" s="58">
        <v>2035</v>
      </c>
      <c r="B13" s="21">
        <f t="shared" ref="B13:B18" si="0">INDEX($E$204:$AW$204,1,MATCH($A13,$E$53:$BB$53,0))</f>
        <v>0</v>
      </c>
      <c r="C13" s="21">
        <f>B13-Baseline!B13</f>
        <v>1524.8817160092594</v>
      </c>
      <c r="D13" s="21">
        <f t="shared" ref="D13:D18" si="1">INDEX($E$205:$AW$205,1,MATCH($A13,$E$53:$BB$53,0))</f>
        <v>0</v>
      </c>
      <c r="E13" s="21">
        <f>D13-Baseline!D13</f>
        <v>1173.6613378135628</v>
      </c>
      <c r="F13" s="21">
        <f t="shared" ref="F13:F18" si="2">INDEX($E$206:$AW$206,1,MATCH($A13,$E$53:$BB$53,0))</f>
        <v>0</v>
      </c>
      <c r="G13" s="21">
        <f>F13-Baseline!F13</f>
        <v>1876.0948718253867</v>
      </c>
      <c r="I13" s="457"/>
      <c r="J13" s="458"/>
      <c r="K13" s="458"/>
      <c r="L13" s="458"/>
      <c r="M13" s="458"/>
      <c r="N13" s="459"/>
      <c r="P13" s="457"/>
      <c r="Q13" s="458"/>
      <c r="R13" s="458"/>
      <c r="S13" s="458"/>
      <c r="T13" s="458"/>
      <c r="U13" s="459"/>
    </row>
    <row r="14" spans="1:21" outlineLevel="1">
      <c r="A14" s="58">
        <v>2040</v>
      </c>
      <c r="B14" s="21">
        <f t="shared" si="0"/>
        <v>0</v>
      </c>
      <c r="C14" s="21">
        <f>B14-Baseline!B14</f>
        <v>2332.2198396644544</v>
      </c>
      <c r="D14" s="21">
        <f t="shared" si="1"/>
        <v>0</v>
      </c>
      <c r="E14" s="21">
        <f>D14-Baseline!D14</f>
        <v>1794.0588919922643</v>
      </c>
      <c r="F14" s="21">
        <f t="shared" si="2"/>
        <v>0</v>
      </c>
      <c r="G14" s="21">
        <f>F14-Baseline!F14</f>
        <v>2870.897181813531</v>
      </c>
      <c r="I14" s="457"/>
      <c r="J14" s="458"/>
      <c r="K14" s="458"/>
      <c r="L14" s="458"/>
      <c r="M14" s="458"/>
      <c r="N14" s="459"/>
      <c r="P14" s="457"/>
      <c r="Q14" s="458"/>
      <c r="R14" s="458"/>
      <c r="S14" s="458"/>
      <c r="T14" s="458"/>
      <c r="U14" s="459"/>
    </row>
    <row r="15" spans="1:21" outlineLevel="1">
      <c r="A15" s="58">
        <v>2045</v>
      </c>
      <c r="B15" s="21">
        <f t="shared" si="0"/>
        <v>0</v>
      </c>
      <c r="C15" s="21">
        <f>B15-Baseline!B15</f>
        <v>3116.6619559559194</v>
      </c>
      <c r="D15" s="21">
        <f t="shared" si="1"/>
        <v>0</v>
      </c>
      <c r="E15" s="21">
        <f>D15-Baseline!D15</f>
        <v>2396.2971961792782</v>
      </c>
      <c r="F15" s="21">
        <f t="shared" si="2"/>
        <v>0</v>
      </c>
      <c r="G15" s="21">
        <f>F15-Baseline!F15</f>
        <v>3837.2860203509608</v>
      </c>
      <c r="I15" s="457"/>
      <c r="J15" s="458"/>
      <c r="K15" s="458"/>
      <c r="L15" s="458"/>
      <c r="M15" s="458"/>
      <c r="N15" s="459"/>
      <c r="P15" s="457"/>
      <c r="Q15" s="458"/>
      <c r="R15" s="458"/>
      <c r="S15" s="458"/>
      <c r="T15" s="458"/>
      <c r="U15" s="459"/>
    </row>
    <row r="16" spans="1:21" outlineLevel="1">
      <c r="A16" s="58">
        <v>2050</v>
      </c>
      <c r="B16" s="21">
        <f t="shared" si="0"/>
        <v>0</v>
      </c>
      <c r="C16" s="21">
        <f>B16-Baseline!B16</f>
        <v>3881.6850518374595</v>
      </c>
      <c r="D16" s="21">
        <f t="shared" si="1"/>
        <v>0</v>
      </c>
      <c r="E16" s="21">
        <f>D16-Baseline!D16</f>
        <v>2983.7110924044928</v>
      </c>
      <c r="F16" s="21">
        <f t="shared" si="2"/>
        <v>0</v>
      </c>
      <c r="G16" s="21">
        <f>F16-Baseline!F16</f>
        <v>4779.4878706492082</v>
      </c>
      <c r="I16" s="457"/>
      <c r="J16" s="458"/>
      <c r="K16" s="458"/>
      <c r="L16" s="458"/>
      <c r="M16" s="458"/>
      <c r="N16" s="459"/>
      <c r="P16" s="457"/>
      <c r="Q16" s="458"/>
      <c r="R16" s="458"/>
      <c r="S16" s="458"/>
      <c r="T16" s="458"/>
      <c r="U16" s="459"/>
    </row>
    <row r="17" spans="1:21" outlineLevel="1">
      <c r="A17" s="58">
        <v>2060</v>
      </c>
      <c r="B17" s="21">
        <f t="shared" si="0"/>
        <v>0</v>
      </c>
      <c r="C17" s="21">
        <f>B17-Baseline!B17</f>
        <v>5369.7445207339597</v>
      </c>
      <c r="D17" s="21">
        <f t="shared" si="1"/>
        <v>0</v>
      </c>
      <c r="E17" s="21">
        <f>D17-Baseline!D17</f>
        <v>4128.3348251586895</v>
      </c>
      <c r="F17" s="21">
        <f t="shared" si="2"/>
        <v>0</v>
      </c>
      <c r="G17" s="21">
        <f>F17-Baseline!F17</f>
        <v>6607.7923490841167</v>
      </c>
      <c r="I17" s="457"/>
      <c r="J17" s="458"/>
      <c r="K17" s="458"/>
      <c r="L17" s="458"/>
      <c r="M17" s="458"/>
      <c r="N17" s="459"/>
      <c r="P17" s="457"/>
      <c r="Q17" s="458"/>
      <c r="R17" s="458"/>
      <c r="S17" s="458"/>
      <c r="T17" s="458"/>
      <c r="U17" s="459"/>
    </row>
    <row r="18" spans="1:21" outlineLevel="1">
      <c r="A18" s="58">
        <v>2070</v>
      </c>
      <c r="B18" s="21">
        <f t="shared" si="0"/>
        <v>0</v>
      </c>
      <c r="C18" s="21">
        <f>B18-Baseline!B18</f>
        <v>6865.0771101996579</v>
      </c>
      <c r="D18" s="21">
        <f t="shared" si="1"/>
        <v>0</v>
      </c>
      <c r="E18" s="21">
        <f>D18-Baseline!D18</f>
        <v>5285.8053503522506</v>
      </c>
      <c r="F18" s="21">
        <f t="shared" si="2"/>
        <v>0</v>
      </c>
      <c r="G18" s="21">
        <f>F18-Baseline!F18</f>
        <v>8435.1826391379909</v>
      </c>
      <c r="I18" s="460"/>
      <c r="J18" s="461"/>
      <c r="K18" s="461"/>
      <c r="L18" s="461"/>
      <c r="M18" s="461"/>
      <c r="N18" s="462"/>
      <c r="P18" s="460"/>
      <c r="Q18" s="461"/>
      <c r="R18" s="461"/>
      <c r="S18" s="461"/>
      <c r="T18" s="461"/>
      <c r="U18" s="462"/>
    </row>
    <row r="19" spans="1:21" ht="14" outlineLevel="1" thickBot="1">
      <c r="A19" s="418"/>
      <c r="B19" s="418"/>
      <c r="I19" s="250"/>
      <c r="J19" s="251"/>
      <c r="K19" s="251"/>
      <c r="L19" s="251"/>
      <c r="M19" s="251"/>
      <c r="N19" s="251"/>
      <c r="P19" s="249"/>
      <c r="Q19" s="249"/>
      <c r="R19" s="249"/>
      <c r="S19" s="249"/>
      <c r="T19" s="249"/>
      <c r="U19" s="232"/>
    </row>
    <row r="20" spans="1:21" ht="26.25" customHeight="1" outlineLevel="1">
      <c r="A20" s="54" t="s">
        <v>350</v>
      </c>
      <c r="B20" s="55">
        <f>Baseline!B20</f>
        <v>1</v>
      </c>
      <c r="E20" s="154"/>
      <c r="I20" s="452" t="s">
        <v>351</v>
      </c>
      <c r="J20" s="453"/>
      <c r="K20" s="453"/>
      <c r="L20" s="453"/>
      <c r="M20" s="453"/>
      <c r="N20" s="454"/>
      <c r="P20" s="452" t="s">
        <v>352</v>
      </c>
      <c r="Q20" s="453"/>
      <c r="R20" s="453"/>
      <c r="S20" s="453"/>
      <c r="T20" s="453"/>
      <c r="U20" s="454"/>
    </row>
    <row r="21" spans="1:21" ht="12.75" customHeight="1" outlineLevel="1">
      <c r="A21" s="154"/>
      <c r="B21" s="155"/>
      <c r="I21" s="470"/>
      <c r="J21" s="455"/>
      <c r="K21" s="455"/>
      <c r="L21" s="455"/>
      <c r="M21" s="455"/>
      <c r="N21" s="456"/>
      <c r="P21" s="470"/>
      <c r="Q21" s="455"/>
      <c r="R21" s="455"/>
      <c r="S21" s="455"/>
      <c r="T21" s="455"/>
      <c r="U21" s="456"/>
    </row>
    <row r="22" spans="1:21" ht="12.75" customHeight="1" outlineLevel="1">
      <c r="A22" s="154"/>
      <c r="B22" s="155"/>
      <c r="I22" s="457"/>
      <c r="J22" s="458"/>
      <c r="K22" s="458"/>
      <c r="L22" s="458"/>
      <c r="M22" s="458"/>
      <c r="N22" s="459"/>
      <c r="P22" s="457"/>
      <c r="Q22" s="458"/>
      <c r="R22" s="458"/>
      <c r="S22" s="458"/>
      <c r="T22" s="458"/>
      <c r="U22" s="459"/>
    </row>
    <row r="23" spans="1:21" outlineLevel="1">
      <c r="A23" s="154"/>
      <c r="B23" s="400" t="s">
        <v>354</v>
      </c>
      <c r="C23" s="401"/>
      <c r="D23" s="401"/>
      <c r="E23" s="401"/>
      <c r="F23" s="401"/>
      <c r="G23" s="402"/>
      <c r="I23" s="457"/>
      <c r="J23" s="458"/>
      <c r="K23" s="458"/>
      <c r="L23" s="458"/>
      <c r="M23" s="458"/>
      <c r="N23" s="459"/>
      <c r="P23" s="457"/>
      <c r="Q23" s="458"/>
      <c r="R23" s="458"/>
      <c r="S23" s="458"/>
      <c r="T23" s="458"/>
      <c r="U23" s="459"/>
    </row>
    <row r="24" spans="1:21" outlineLevel="1">
      <c r="B24" s="17">
        <v>2027</v>
      </c>
      <c r="C24" s="17">
        <v>2028</v>
      </c>
      <c r="D24" s="17">
        <v>2029</v>
      </c>
      <c r="E24" s="17">
        <v>2030</v>
      </c>
      <c r="F24" s="17">
        <v>2031</v>
      </c>
      <c r="G24" s="17" t="s">
        <v>355</v>
      </c>
      <c r="I24" s="457"/>
      <c r="J24" s="458"/>
      <c r="K24" s="458"/>
      <c r="L24" s="458"/>
      <c r="M24" s="458"/>
      <c r="N24" s="459"/>
      <c r="P24" s="457"/>
      <c r="Q24" s="458"/>
      <c r="R24" s="458"/>
      <c r="S24" s="458"/>
      <c r="T24" s="458"/>
      <c r="U24" s="459"/>
    </row>
    <row r="25" spans="1:21" ht="14" outlineLevel="1" thickBot="1">
      <c r="B25" s="30" t="s">
        <v>356</v>
      </c>
      <c r="C25" s="30" t="s">
        <v>356</v>
      </c>
      <c r="D25" s="30" t="s">
        <v>356</v>
      </c>
      <c r="E25" s="30" t="s">
        <v>356</v>
      </c>
      <c r="F25" s="30" t="s">
        <v>356</v>
      </c>
      <c r="G25" s="30" t="s">
        <v>356</v>
      </c>
      <c r="I25" s="457"/>
      <c r="J25" s="458"/>
      <c r="K25" s="458"/>
      <c r="L25" s="458"/>
      <c r="M25" s="458"/>
      <c r="N25" s="459"/>
      <c r="P25" s="457"/>
      <c r="Q25" s="458"/>
      <c r="R25" s="458"/>
      <c r="S25" s="458"/>
      <c r="T25" s="458"/>
      <c r="U25" s="459"/>
    </row>
    <row r="26" spans="1:21" outlineLevel="1">
      <c r="A26" s="54" t="s">
        <v>357</v>
      </c>
      <c r="B26" s="21">
        <f>E64</f>
        <v>0</v>
      </c>
      <c r="C26" s="21">
        <f>F64</f>
        <v>0</v>
      </c>
      <c r="D26" s="21">
        <f>G64</f>
        <v>0</v>
      </c>
      <c r="E26" s="21">
        <f>H64</f>
        <v>0</v>
      </c>
      <c r="F26" s="21">
        <f>I64</f>
        <v>0</v>
      </c>
      <c r="G26" s="21">
        <f>SUM(J64:BB64)</f>
        <v>0</v>
      </c>
      <c r="I26" s="457"/>
      <c r="J26" s="458"/>
      <c r="K26" s="458"/>
      <c r="L26" s="458"/>
      <c r="M26" s="458"/>
      <c r="N26" s="459"/>
      <c r="P26" s="457"/>
      <c r="Q26" s="458"/>
      <c r="R26" s="458"/>
      <c r="S26" s="458"/>
      <c r="T26" s="458"/>
      <c r="U26" s="459"/>
    </row>
    <row r="27" spans="1:21" outlineLevel="1">
      <c r="A27" s="54" t="s">
        <v>358</v>
      </c>
      <c r="B27" s="21">
        <f>E71+E77</f>
        <v>0</v>
      </c>
      <c r="C27" s="21">
        <f>F71+F77</f>
        <v>0</v>
      </c>
      <c r="D27" s="21">
        <f>G71+G77</f>
        <v>0</v>
      </c>
      <c r="E27" s="21">
        <f>H71+H77</f>
        <v>0</v>
      </c>
      <c r="F27" s="21">
        <f>I71+I77</f>
        <v>0</v>
      </c>
      <c r="G27" s="21">
        <f>SUM(J71:BB71)+SUM(J77:BB77)</f>
        <v>0</v>
      </c>
      <c r="I27" s="457"/>
      <c r="J27" s="458"/>
      <c r="K27" s="458"/>
      <c r="L27" s="458"/>
      <c r="M27" s="458"/>
      <c r="N27" s="459"/>
      <c r="P27" s="457"/>
      <c r="Q27" s="458"/>
      <c r="R27" s="458"/>
      <c r="S27" s="458"/>
      <c r="T27" s="458"/>
      <c r="U27" s="459"/>
    </row>
    <row r="28" spans="1:21" outlineLevel="1">
      <c r="A28" s="154"/>
      <c r="B28" s="248"/>
      <c r="C28" s="248"/>
      <c r="D28" s="248"/>
      <c r="E28" s="248"/>
      <c r="F28" s="248"/>
      <c r="G28" s="248"/>
      <c r="I28" s="457"/>
      <c r="J28" s="458"/>
      <c r="K28" s="458"/>
      <c r="L28" s="458"/>
      <c r="M28" s="458"/>
      <c r="N28" s="459"/>
      <c r="P28" s="457"/>
      <c r="Q28" s="458"/>
      <c r="R28" s="458"/>
      <c r="S28" s="458"/>
      <c r="T28" s="458"/>
      <c r="U28" s="459"/>
    </row>
    <row r="29" spans="1:21" ht="14" outlineLevel="1" thickBot="1">
      <c r="A29" s="154"/>
      <c r="B29" s="248"/>
      <c r="C29" s="248"/>
      <c r="D29" s="248"/>
      <c r="E29" s="248"/>
      <c r="F29" s="248"/>
      <c r="G29" s="248"/>
      <c r="I29" s="457"/>
      <c r="J29" s="458"/>
      <c r="K29" s="458"/>
      <c r="L29" s="458"/>
      <c r="M29" s="458"/>
      <c r="N29" s="459"/>
      <c r="P29" s="457"/>
      <c r="Q29" s="458"/>
      <c r="R29" s="458"/>
      <c r="S29" s="458"/>
      <c r="T29" s="458"/>
      <c r="U29" s="459"/>
    </row>
    <row r="30" spans="1:21" ht="14" outlineLevel="1" thickBot="1">
      <c r="A30" s="308"/>
      <c r="B30" s="309" t="s">
        <v>359</v>
      </c>
      <c r="C30" s="310" t="s">
        <v>360</v>
      </c>
      <c r="D30" s="404" t="s">
        <v>314</v>
      </c>
      <c r="E30" s="405"/>
      <c r="F30" s="405"/>
      <c r="G30" s="406"/>
      <c r="I30" s="457"/>
      <c r="J30" s="458"/>
      <c r="K30" s="458"/>
      <c r="L30" s="458"/>
      <c r="M30" s="458"/>
      <c r="N30" s="459"/>
      <c r="P30" s="457"/>
      <c r="Q30" s="458"/>
      <c r="R30" s="458"/>
      <c r="S30" s="458"/>
      <c r="T30" s="458"/>
      <c r="U30" s="459"/>
    </row>
    <row r="31" spans="1:21" outlineLevel="1">
      <c r="A31" s="424" t="s">
        <v>361</v>
      </c>
      <c r="B31" s="311"/>
      <c r="C31" s="307"/>
      <c r="D31" s="426"/>
      <c r="E31" s="426"/>
      <c r="F31" s="426"/>
      <c r="G31" s="427"/>
      <c r="I31" s="457"/>
      <c r="J31" s="458"/>
      <c r="K31" s="458"/>
      <c r="L31" s="458"/>
      <c r="M31" s="458"/>
      <c r="N31" s="459"/>
      <c r="P31" s="457"/>
      <c r="Q31" s="458"/>
      <c r="R31" s="458"/>
      <c r="S31" s="458"/>
      <c r="T31" s="458"/>
      <c r="U31" s="459"/>
    </row>
    <row r="32" spans="1:21" outlineLevel="1">
      <c r="A32" s="424"/>
      <c r="B32" s="312"/>
      <c r="C32" s="252"/>
      <c r="D32" s="409"/>
      <c r="E32" s="409"/>
      <c r="F32" s="409"/>
      <c r="G32" s="410"/>
      <c r="I32" s="457"/>
      <c r="J32" s="458"/>
      <c r="K32" s="458"/>
      <c r="L32" s="458"/>
      <c r="M32" s="458"/>
      <c r="N32" s="459"/>
      <c r="P32" s="457"/>
      <c r="Q32" s="458"/>
      <c r="R32" s="458"/>
      <c r="S32" s="458"/>
      <c r="T32" s="458"/>
      <c r="U32" s="459"/>
    </row>
    <row r="33" spans="1:21" outlineLevel="1">
      <c r="A33" s="424"/>
      <c r="B33" s="312"/>
      <c r="C33" s="252"/>
      <c r="D33" s="409"/>
      <c r="E33" s="409"/>
      <c r="F33" s="409"/>
      <c r="G33" s="410"/>
      <c r="I33" s="457"/>
      <c r="J33" s="458"/>
      <c r="K33" s="458"/>
      <c r="L33" s="458"/>
      <c r="M33" s="458"/>
      <c r="N33" s="459"/>
      <c r="P33" s="457"/>
      <c r="Q33" s="458"/>
      <c r="R33" s="458"/>
      <c r="S33" s="458"/>
      <c r="T33" s="458"/>
      <c r="U33" s="459"/>
    </row>
    <row r="34" spans="1:21" outlineLevel="1">
      <c r="A34" s="424"/>
      <c r="B34" s="312"/>
      <c r="C34" s="252"/>
      <c r="D34" s="409"/>
      <c r="E34" s="409"/>
      <c r="F34" s="409"/>
      <c r="G34" s="410"/>
      <c r="I34" s="457"/>
      <c r="J34" s="458"/>
      <c r="K34" s="458"/>
      <c r="L34" s="458"/>
      <c r="M34" s="458"/>
      <c r="N34" s="459"/>
      <c r="P34" s="457"/>
      <c r="Q34" s="458"/>
      <c r="R34" s="458"/>
      <c r="S34" s="458"/>
      <c r="T34" s="458"/>
      <c r="U34" s="459"/>
    </row>
    <row r="35" spans="1:21" outlineLevel="1">
      <c r="A35" s="424"/>
      <c r="B35" s="312"/>
      <c r="C35" s="252"/>
      <c r="D35" s="409"/>
      <c r="E35" s="409"/>
      <c r="F35" s="409"/>
      <c r="G35" s="410"/>
      <c r="I35" s="457"/>
      <c r="J35" s="458"/>
      <c r="K35" s="458"/>
      <c r="L35" s="458"/>
      <c r="M35" s="458"/>
      <c r="N35" s="459"/>
      <c r="P35" s="457"/>
      <c r="Q35" s="458"/>
      <c r="R35" s="458"/>
      <c r="S35" s="458"/>
      <c r="T35" s="458"/>
      <c r="U35" s="459"/>
    </row>
    <row r="36" spans="1:21" outlineLevel="1">
      <c r="A36" s="424"/>
      <c r="B36" s="312"/>
      <c r="C36" s="252"/>
      <c r="D36" s="409"/>
      <c r="E36" s="409"/>
      <c r="F36" s="409"/>
      <c r="G36" s="410"/>
      <c r="I36" s="457"/>
      <c r="J36" s="458"/>
      <c r="K36" s="458"/>
      <c r="L36" s="458"/>
      <c r="M36" s="458"/>
      <c r="N36" s="459"/>
      <c r="P36" s="457"/>
      <c r="Q36" s="458"/>
      <c r="R36" s="458"/>
      <c r="S36" s="458"/>
      <c r="T36" s="458"/>
      <c r="U36" s="459"/>
    </row>
    <row r="37" spans="1:21" outlineLevel="1">
      <c r="A37" s="424"/>
      <c r="B37" s="312"/>
      <c r="C37" s="252"/>
      <c r="D37" s="409"/>
      <c r="E37" s="409"/>
      <c r="F37" s="409"/>
      <c r="G37" s="410"/>
      <c r="I37" s="457"/>
      <c r="J37" s="458"/>
      <c r="K37" s="458"/>
      <c r="L37" s="458"/>
      <c r="M37" s="458"/>
      <c r="N37" s="459"/>
      <c r="P37" s="457"/>
      <c r="Q37" s="458"/>
      <c r="R37" s="458"/>
      <c r="S37" s="458"/>
      <c r="T37" s="458"/>
      <c r="U37" s="459"/>
    </row>
    <row r="38" spans="1:21" outlineLevel="1">
      <c r="A38" s="424"/>
      <c r="B38" s="312"/>
      <c r="C38" s="252"/>
      <c r="D38" s="409"/>
      <c r="E38" s="409"/>
      <c r="F38" s="409"/>
      <c r="G38" s="410"/>
      <c r="I38" s="457"/>
      <c r="J38" s="458"/>
      <c r="K38" s="458"/>
      <c r="L38" s="458"/>
      <c r="M38" s="458"/>
      <c r="N38" s="459"/>
      <c r="P38" s="457"/>
      <c r="Q38" s="458"/>
      <c r="R38" s="458"/>
      <c r="S38" s="458"/>
      <c r="T38" s="458"/>
      <c r="U38" s="459"/>
    </row>
    <row r="39" spans="1:21" outlineLevel="1">
      <c r="A39" s="424"/>
      <c r="B39" s="312"/>
      <c r="C39" s="252"/>
      <c r="D39" s="409"/>
      <c r="E39" s="409"/>
      <c r="F39" s="409"/>
      <c r="G39" s="410"/>
      <c r="I39" s="457"/>
      <c r="J39" s="458"/>
      <c r="K39" s="458"/>
      <c r="L39" s="458"/>
      <c r="M39" s="458"/>
      <c r="N39" s="459"/>
      <c r="P39" s="457"/>
      <c r="Q39" s="458"/>
      <c r="R39" s="458"/>
      <c r="S39" s="458"/>
      <c r="T39" s="458"/>
      <c r="U39" s="459"/>
    </row>
    <row r="40" spans="1:21" ht="14" outlineLevel="1" thickBot="1">
      <c r="A40" s="425"/>
      <c r="B40" s="313"/>
      <c r="C40" s="314"/>
      <c r="D40" s="407"/>
      <c r="E40" s="407"/>
      <c r="F40" s="407"/>
      <c r="G40" s="408"/>
      <c r="I40" s="457"/>
      <c r="J40" s="458"/>
      <c r="K40" s="458"/>
      <c r="L40" s="458"/>
      <c r="M40" s="458"/>
      <c r="N40" s="459"/>
      <c r="P40" s="457"/>
      <c r="Q40" s="458"/>
      <c r="R40" s="458"/>
      <c r="S40" s="458"/>
      <c r="T40" s="458"/>
      <c r="U40" s="459"/>
    </row>
    <row r="41" spans="1:21" outlineLevel="1">
      <c r="A41" s="154"/>
      <c r="B41" s="248"/>
      <c r="C41" s="248"/>
      <c r="D41" s="248"/>
      <c r="E41" s="248"/>
      <c r="F41" s="248"/>
      <c r="G41" s="248"/>
      <c r="I41" s="457"/>
      <c r="J41" s="458"/>
      <c r="K41" s="458"/>
      <c r="L41" s="458"/>
      <c r="M41" s="458"/>
      <c r="N41" s="459"/>
      <c r="P41" s="457"/>
      <c r="Q41" s="458"/>
      <c r="R41" s="458"/>
      <c r="S41" s="458"/>
      <c r="T41" s="458"/>
      <c r="U41" s="459"/>
    </row>
    <row r="42" spans="1:21" outlineLevel="1">
      <c r="A42" s="154"/>
      <c r="B42" s="248"/>
      <c r="C42" s="248"/>
      <c r="D42" s="248"/>
      <c r="E42" s="248"/>
      <c r="F42" s="248"/>
      <c r="G42" s="248"/>
      <c r="I42" s="457"/>
      <c r="J42" s="458"/>
      <c r="K42" s="458"/>
      <c r="L42" s="458"/>
      <c r="M42" s="458"/>
      <c r="N42" s="459"/>
      <c r="P42" s="457"/>
      <c r="Q42" s="458"/>
      <c r="R42" s="458"/>
      <c r="S42" s="458"/>
      <c r="T42" s="458"/>
      <c r="U42" s="459"/>
    </row>
    <row r="43" spans="1:21" outlineLevel="1">
      <c r="A43" s="154"/>
      <c r="B43" s="248"/>
      <c r="C43" s="248"/>
      <c r="D43" s="248"/>
      <c r="E43" s="248"/>
      <c r="F43" s="248"/>
      <c r="G43" s="248"/>
      <c r="I43" s="457"/>
      <c r="J43" s="458"/>
      <c r="K43" s="458"/>
      <c r="L43" s="458"/>
      <c r="M43" s="458"/>
      <c r="N43" s="459"/>
      <c r="P43" s="457"/>
      <c r="Q43" s="458"/>
      <c r="R43" s="458"/>
      <c r="S43" s="458"/>
      <c r="T43" s="458"/>
      <c r="U43" s="459"/>
    </row>
    <row r="44" spans="1:21" outlineLevel="1">
      <c r="A44" s="154"/>
      <c r="B44" s="248"/>
      <c r="C44" s="248"/>
      <c r="D44" s="248"/>
      <c r="E44" s="248"/>
      <c r="F44" s="248"/>
      <c r="G44" s="248"/>
      <c r="I44" s="457"/>
      <c r="J44" s="458"/>
      <c r="K44" s="458"/>
      <c r="L44" s="458"/>
      <c r="M44" s="458"/>
      <c r="N44" s="459"/>
      <c r="P44" s="457"/>
      <c r="Q44" s="458"/>
      <c r="R44" s="458"/>
      <c r="S44" s="458"/>
      <c r="T44" s="458"/>
      <c r="U44" s="459"/>
    </row>
    <row r="45" spans="1:21" outlineLevel="1">
      <c r="A45" s="154"/>
      <c r="B45" s="248"/>
      <c r="C45" s="248"/>
      <c r="D45" s="248"/>
      <c r="E45" s="248"/>
      <c r="F45" s="248"/>
      <c r="G45" s="248"/>
      <c r="I45" s="460"/>
      <c r="J45" s="461"/>
      <c r="K45" s="461"/>
      <c r="L45" s="461"/>
      <c r="M45" s="461"/>
      <c r="N45" s="462"/>
      <c r="P45" s="460"/>
      <c r="Q45" s="461"/>
      <c r="R45" s="461"/>
      <c r="S45" s="461"/>
      <c r="T45" s="461"/>
      <c r="U45" s="462"/>
    </row>
    <row r="46" spans="1:21" outlineLevel="1">
      <c r="A46" s="154"/>
      <c r="B46" s="248"/>
      <c r="C46" s="248"/>
      <c r="D46" s="248"/>
      <c r="E46" s="248"/>
      <c r="F46" s="248"/>
      <c r="G46" s="248"/>
    </row>
    <row r="47" spans="1:21">
      <c r="A47" s="154"/>
      <c r="B47" s="155"/>
    </row>
    <row r="48" spans="1:21" ht="15">
      <c r="A48" s="12" t="s">
        <v>364</v>
      </c>
    </row>
    <row r="49" spans="1:54" ht="15" outlineLevel="1">
      <c r="A49" s="12"/>
    </row>
    <row r="50" spans="1:54" ht="14" outlineLevel="1" thickBot="1">
      <c r="A50" s="4" t="s">
        <v>365</v>
      </c>
    </row>
    <row r="51" spans="1:54" outlineLevel="2">
      <c r="B51" s="19"/>
      <c r="C51" s="19"/>
      <c r="D51" s="19"/>
      <c r="E51" s="411" t="s">
        <v>261</v>
      </c>
      <c r="F51" s="399"/>
      <c r="G51" s="399"/>
      <c r="H51" s="399"/>
      <c r="I51" s="399"/>
      <c r="J51" s="399" t="s">
        <v>262</v>
      </c>
      <c r="K51" s="399"/>
      <c r="L51" s="399"/>
      <c r="M51" s="399"/>
      <c r="N51" s="399"/>
      <c r="O51" s="399" t="s">
        <v>263</v>
      </c>
      <c r="P51" s="399"/>
      <c r="Q51" s="399"/>
      <c r="R51" s="399"/>
      <c r="S51" s="399"/>
      <c r="T51" s="399" t="s">
        <v>264</v>
      </c>
      <c r="U51" s="399"/>
      <c r="V51" s="399"/>
      <c r="W51" s="399"/>
      <c r="X51" s="399"/>
      <c r="Y51" s="399" t="s">
        <v>366</v>
      </c>
      <c r="Z51" s="399"/>
      <c r="AA51" s="399"/>
      <c r="AB51" s="399"/>
      <c r="AC51" s="399"/>
      <c r="AD51" s="399" t="s">
        <v>367</v>
      </c>
      <c r="AE51" s="399"/>
      <c r="AF51" s="399"/>
      <c r="AG51" s="399"/>
      <c r="AH51" s="399"/>
      <c r="AI51" s="399" t="s">
        <v>368</v>
      </c>
      <c r="AJ51" s="399"/>
      <c r="AK51" s="399"/>
      <c r="AL51" s="399"/>
      <c r="AM51" s="399"/>
      <c r="AN51" s="399" t="s">
        <v>369</v>
      </c>
      <c r="AO51" s="399"/>
      <c r="AP51" s="399"/>
      <c r="AQ51" s="399"/>
      <c r="AR51" s="399"/>
      <c r="AS51" s="399" t="s">
        <v>370</v>
      </c>
      <c r="AT51" s="399"/>
      <c r="AU51" s="399"/>
      <c r="AV51" s="399"/>
      <c r="AW51" s="399"/>
      <c r="AX51" s="399" t="s">
        <v>371</v>
      </c>
      <c r="AY51" s="399"/>
      <c r="AZ51" s="399"/>
      <c r="BA51" s="399"/>
      <c r="BB51" s="40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359</v>
      </c>
      <c r="C53" s="19" t="s">
        <v>372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19" t="s">
        <v>373</v>
      </c>
      <c r="B54" s="127"/>
      <c r="C54" s="127"/>
      <c r="D54" s="124" t="s">
        <v>374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0"/>
      <c r="B55" s="36"/>
      <c r="C55" s="121"/>
      <c r="D55" s="2" t="s">
        <v>374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0"/>
      <c r="B56" s="36"/>
      <c r="C56" s="121"/>
      <c r="D56" s="2" t="s">
        <v>374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0"/>
      <c r="B57" s="36"/>
      <c r="C57" s="121"/>
      <c r="D57" s="2" t="s">
        <v>374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0"/>
      <c r="B58" s="36"/>
      <c r="C58" s="121"/>
      <c r="D58" s="2" t="s">
        <v>374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0"/>
      <c r="B59" s="36"/>
      <c r="C59" s="121"/>
      <c r="D59" s="2" t="s">
        <v>374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0"/>
      <c r="B60" s="36"/>
      <c r="C60" s="121"/>
      <c r="D60" s="2" t="s">
        <v>374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0"/>
      <c r="B61" s="36"/>
      <c r="C61" s="121"/>
      <c r="D61" s="2" t="s">
        <v>374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0"/>
      <c r="B62" s="36"/>
      <c r="C62" s="121"/>
      <c r="D62" s="2" t="s">
        <v>374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0"/>
      <c r="B63" s="36"/>
      <c r="C63" s="121"/>
      <c r="D63" s="2" t="s">
        <v>374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1"/>
      <c r="B64" s="122" t="s">
        <v>375</v>
      </c>
      <c r="C64" s="296" t="s">
        <v>376</v>
      </c>
      <c r="D64" s="123" t="s">
        <v>374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2" t="s">
        <v>377</v>
      </c>
      <c r="B66" s="266"/>
      <c r="C66" s="267"/>
      <c r="D66" s="268" t="s">
        <v>374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13"/>
      <c r="B67" s="252"/>
      <c r="C67" s="267"/>
      <c r="D67" s="269" t="s">
        <v>374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13"/>
      <c r="B68" s="252"/>
      <c r="C68" s="267"/>
      <c r="D68" s="269" t="s">
        <v>374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13"/>
      <c r="B69" s="252"/>
      <c r="C69" s="267"/>
      <c r="D69" s="269" t="s">
        <v>374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13"/>
      <c r="B70" s="252"/>
      <c r="C70" s="267"/>
      <c r="D70" s="269" t="s">
        <v>374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14"/>
      <c r="B71" s="122" t="s">
        <v>378</v>
      </c>
      <c r="C71" s="123"/>
      <c r="D71" s="270" t="s">
        <v>374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2" t="s">
        <v>379</v>
      </c>
      <c r="B75" s="127" t="s">
        <v>380</v>
      </c>
      <c r="C75" s="274"/>
      <c r="D75" s="124" t="s">
        <v>374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13"/>
      <c r="B76" s="121"/>
      <c r="C76" s="272"/>
      <c r="D76" s="2" t="s">
        <v>374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14"/>
      <c r="B77" s="273" t="s">
        <v>381</v>
      </c>
      <c r="C77" s="271"/>
      <c r="D77" s="123" t="s">
        <v>374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383</v>
      </c>
      <c r="C81" s="6" t="s">
        <v>384</v>
      </c>
      <c r="D81" t="s">
        <v>385</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386</v>
      </c>
      <c r="C82" t="s">
        <v>387</v>
      </c>
      <c r="D82" t="s">
        <v>374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388</v>
      </c>
      <c r="C83" t="s">
        <v>389</v>
      </c>
      <c r="D83" t="s">
        <v>374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390</v>
      </c>
      <c r="C84" t="s">
        <v>391</v>
      </c>
      <c r="D84" t="s">
        <v>374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392</v>
      </c>
      <c r="C85" t="s">
        <v>393</v>
      </c>
      <c r="D85" t="s">
        <v>374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394</v>
      </c>
      <c r="C86" t="s">
        <v>395</v>
      </c>
      <c r="D86" t="s">
        <v>374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396</v>
      </c>
      <c r="C87" t="s">
        <v>397</v>
      </c>
      <c r="D87" t="s">
        <v>374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398</v>
      </c>
      <c r="C88" t="s">
        <v>399</v>
      </c>
      <c r="D88" t="s">
        <v>374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400</v>
      </c>
      <c r="C89" t="s">
        <v>401</v>
      </c>
      <c r="D89" t="s">
        <v>374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402</v>
      </c>
      <c r="C90" t="s">
        <v>403</v>
      </c>
      <c r="D90" t="s">
        <v>374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404</v>
      </c>
      <c r="C91" t="s">
        <v>405</v>
      </c>
      <c r="D91" t="s">
        <v>374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406</v>
      </c>
      <c r="C92" t="s">
        <v>407</v>
      </c>
      <c r="D92" t="s">
        <v>374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408</v>
      </c>
      <c r="C93" t="s">
        <v>409</v>
      </c>
      <c r="D93" t="s">
        <v>374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410</v>
      </c>
      <c r="C94" t="s">
        <v>411</v>
      </c>
      <c r="D94" t="s">
        <v>374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412</v>
      </c>
      <c r="C95" t="s">
        <v>413</v>
      </c>
      <c r="D95" t="s">
        <v>374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414</v>
      </c>
      <c r="C96" t="s">
        <v>415</v>
      </c>
      <c r="D96" t="s">
        <v>374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416</v>
      </c>
      <c r="C97" t="s">
        <v>417</v>
      </c>
      <c r="D97" t="s">
        <v>374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418</v>
      </c>
      <c r="C98" t="s">
        <v>419</v>
      </c>
      <c r="D98" t="s">
        <v>374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420</v>
      </c>
      <c r="C99" t="s">
        <v>421</v>
      </c>
      <c r="D99" t="s">
        <v>374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422</v>
      </c>
      <c r="C100" t="s">
        <v>423</v>
      </c>
      <c r="D100" t="s">
        <v>374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424</v>
      </c>
      <c r="C101" t="s">
        <v>425</v>
      </c>
      <c r="D101" t="s">
        <v>374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426</v>
      </c>
      <c r="C102" t="s">
        <v>427</v>
      </c>
      <c r="D102" t="s">
        <v>374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428</v>
      </c>
      <c r="C103" t="s">
        <v>429</v>
      </c>
      <c r="D103" t="s">
        <v>374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430</v>
      </c>
      <c r="C104" t="s">
        <v>431</v>
      </c>
      <c r="D104" t="s">
        <v>374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432</v>
      </c>
      <c r="C105" t="s">
        <v>433</v>
      </c>
      <c r="D105" t="s">
        <v>374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434</v>
      </c>
      <c r="C106" t="s">
        <v>435</v>
      </c>
      <c r="D106" t="s">
        <v>374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436</v>
      </c>
      <c r="C107" t="s">
        <v>437</v>
      </c>
      <c r="D107" t="s">
        <v>374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505</v>
      </c>
      <c r="C108" t="s">
        <v>506</v>
      </c>
      <c r="D108" t="s">
        <v>374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507</v>
      </c>
      <c r="C109" t="s">
        <v>508</v>
      </c>
      <c r="D109" t="s">
        <v>374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509</v>
      </c>
      <c r="C110" t="s">
        <v>510</v>
      </c>
      <c r="D110" t="s">
        <v>374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511</v>
      </c>
      <c r="C111" t="s">
        <v>512</v>
      </c>
      <c r="D111" t="s">
        <v>374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513</v>
      </c>
      <c r="C112" t="s">
        <v>514</v>
      </c>
      <c r="D112" t="s">
        <v>374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515</v>
      </c>
      <c r="C113" t="s">
        <v>516</v>
      </c>
      <c r="D113" t="s">
        <v>374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517</v>
      </c>
      <c r="C114" t="s">
        <v>518</v>
      </c>
      <c r="D114" t="s">
        <v>374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519</v>
      </c>
      <c r="C115" t="s">
        <v>520</v>
      </c>
      <c r="D115" t="s">
        <v>374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521</v>
      </c>
      <c r="C116" t="s">
        <v>522</v>
      </c>
      <c r="D116" t="s">
        <v>374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523</v>
      </c>
      <c r="C117" t="s">
        <v>524</v>
      </c>
      <c r="D117" t="s">
        <v>374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525</v>
      </c>
      <c r="C118" t="s">
        <v>526</v>
      </c>
      <c r="D118" t="s">
        <v>374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527</v>
      </c>
      <c r="C119" t="s">
        <v>528</v>
      </c>
      <c r="D119" t="s">
        <v>374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529</v>
      </c>
      <c r="C120" t="s">
        <v>530</v>
      </c>
      <c r="D120" t="s">
        <v>374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531</v>
      </c>
      <c r="C121" t="s">
        <v>532</v>
      </c>
      <c r="D121" t="s">
        <v>374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533</v>
      </c>
      <c r="C122" t="s">
        <v>534</v>
      </c>
      <c r="D122" t="s">
        <v>374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535</v>
      </c>
      <c r="C123" t="s">
        <v>536</v>
      </c>
      <c r="D123" t="s">
        <v>374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537</v>
      </c>
      <c r="C124" t="s">
        <v>538</v>
      </c>
      <c r="D124" t="s">
        <v>374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539</v>
      </c>
      <c r="C125" t="s">
        <v>540</v>
      </c>
      <c r="D125" t="s">
        <v>374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541</v>
      </c>
      <c r="C126" t="s">
        <v>542</v>
      </c>
      <c r="D126" t="s">
        <v>374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543</v>
      </c>
      <c r="C127" t="s">
        <v>544</v>
      </c>
      <c r="D127" t="s">
        <v>374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438</v>
      </c>
      <c r="C128" t="s">
        <v>439</v>
      </c>
      <c r="D128" t="s">
        <v>374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440</v>
      </c>
      <c r="C129" t="s">
        <v>441</v>
      </c>
      <c r="D129" t="s">
        <v>374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442</v>
      </c>
      <c r="C130" t="s">
        <v>443</v>
      </c>
      <c r="D130" t="s">
        <v>374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444</v>
      </c>
      <c r="C131" t="s">
        <v>445</v>
      </c>
      <c r="D131" t="s">
        <v>374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446</v>
      </c>
      <c r="C132" t="s">
        <v>447</v>
      </c>
      <c r="D132" t="s">
        <v>374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448</v>
      </c>
      <c r="C133" s="7" t="s">
        <v>449</v>
      </c>
      <c r="D133" s="7" t="s">
        <v>374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15" t="s">
        <v>455</v>
      </c>
      <c r="B143" s="135" t="s">
        <v>273</v>
      </c>
      <c r="C143" s="135" t="s">
        <v>380</v>
      </c>
      <c r="D143" s="135" t="s">
        <v>374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16"/>
      <c r="B144" s="135" t="s">
        <v>273</v>
      </c>
      <c r="C144" s="135"/>
      <c r="D144" s="135" t="s">
        <v>374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16"/>
      <c r="B145" s="135" t="s">
        <v>273</v>
      </c>
      <c r="C145" s="135"/>
      <c r="D145" s="135" t="s">
        <v>374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16"/>
      <c r="B146" s="135" t="s">
        <v>276</v>
      </c>
      <c r="C146" s="135" t="s">
        <v>456</v>
      </c>
      <c r="D146" s="135" t="s">
        <v>374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16"/>
      <c r="B147" s="135" t="s">
        <v>276</v>
      </c>
      <c r="C147" s="135" t="s">
        <v>457</v>
      </c>
      <c r="D147" s="135" t="s">
        <v>374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16"/>
      <c r="B148" s="135" t="s">
        <v>276</v>
      </c>
      <c r="C148" s="135"/>
      <c r="D148" s="135" t="s">
        <v>374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16"/>
      <c r="B149" s="135" t="s">
        <v>276</v>
      </c>
      <c r="C149" s="135"/>
      <c r="D149" s="135" t="s">
        <v>374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16"/>
      <c r="B150" s="135" t="s">
        <v>279</v>
      </c>
      <c r="C150" s="315" t="s">
        <v>458</v>
      </c>
      <c r="D150" s="135" t="s">
        <v>374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16"/>
      <c r="B151" s="135" t="s">
        <v>279</v>
      </c>
      <c r="C151" s="315" t="s">
        <v>547</v>
      </c>
      <c r="D151" s="135" t="s">
        <v>374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16"/>
      <c r="B152" s="135" t="s">
        <v>279</v>
      </c>
      <c r="C152" s="315" t="s">
        <v>460</v>
      </c>
      <c r="D152" s="135" t="s">
        <v>374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16"/>
      <c r="B153" s="135" t="s">
        <v>461</v>
      </c>
      <c r="C153" s="135"/>
      <c r="D153" s="135" t="s">
        <v>374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17"/>
      <c r="B154" s="135" t="s">
        <v>461</v>
      </c>
      <c r="C154" s="135"/>
      <c r="D154" s="135" t="s">
        <v>374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454</v>
      </c>
      <c r="C157" s="134" t="s">
        <v>152</v>
      </c>
      <c r="D157" s="135"/>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row>
    <row r="158" spans="1:54" ht="12.75" customHeight="1" outlineLevel="2">
      <c r="A158" s="415" t="s">
        <v>462</v>
      </c>
      <c r="B158" s="135" t="s">
        <v>273</v>
      </c>
      <c r="C158" s="315" t="s">
        <v>380</v>
      </c>
      <c r="D158" s="135" t="s">
        <v>463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16"/>
      <c r="B159" s="135" t="s">
        <v>273</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16"/>
      <c r="B160" s="135" t="s">
        <v>273</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16"/>
      <c r="B161" s="135" t="s">
        <v>276</v>
      </c>
      <c r="C161" s="315" t="s">
        <v>456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16"/>
      <c r="B162" s="135" t="s">
        <v>276</v>
      </c>
      <c r="C162" s="315" t="s">
        <v>457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16"/>
      <c r="B163" s="135" t="s">
        <v>276</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16"/>
      <c r="B164" s="135" t="s">
        <v>276</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16"/>
      <c r="B165" s="135" t="s">
        <v>461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16"/>
      <c r="B166" s="135" t="s">
        <v>461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16"/>
      <c r="B167" s="135" t="s">
        <v>461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16"/>
      <c r="B168" s="135" t="s">
        <v>461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17"/>
      <c r="B169" s="135" t="s">
        <v>461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15" t="s">
        <v>467</v>
      </c>
      <c r="B172" s="135" t="s">
        <v>273</v>
      </c>
      <c r="C172" s="135" t="s">
        <v>380</v>
      </c>
      <c r="D172" s="135" t="s">
        <v>374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16"/>
      <c r="B173" s="135" t="s">
        <v>273</v>
      </c>
      <c r="C173" s="135"/>
      <c r="D173" s="135" t="s">
        <v>374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17"/>
      <c r="B174" s="135" t="s">
        <v>273</v>
      </c>
      <c r="C174" s="135"/>
      <c r="D174" s="135" t="s">
        <v>374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15" t="s">
        <v>468</v>
      </c>
      <c r="B176" s="135" t="s">
        <v>273</v>
      </c>
      <c r="C176" s="135" t="s">
        <v>380</v>
      </c>
      <c r="D176" s="135" t="s">
        <v>374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16"/>
      <c r="B177" s="135" t="s">
        <v>273</v>
      </c>
      <c r="C177" s="135"/>
      <c r="D177" s="135" t="s">
        <v>374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17"/>
      <c r="B178" s="135" t="s">
        <v>273</v>
      </c>
      <c r="C178" s="135"/>
      <c r="D178" s="135" t="s">
        <v>374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469</v>
      </c>
      <c r="B182" s="19"/>
      <c r="C182" s="19"/>
      <c r="D182" s="19"/>
      <c r="E182" s="15"/>
    </row>
    <row r="183" spans="1:54" ht="15" outlineLevel="1">
      <c r="A183" s="12"/>
      <c r="B183" s="19"/>
      <c r="C183" s="19"/>
      <c r="D183" s="19"/>
      <c r="E183" s="15"/>
    </row>
    <row r="184" spans="1:54" s="4" customFormat="1" outlineLevel="1">
      <c r="A184" s="4" t="s">
        <v>470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2" t="s">
        <v>471</v>
      </c>
      <c r="B186" s="150" t="s">
        <v>472</v>
      </c>
      <c r="C186" s="6" t="s">
        <v>473</v>
      </c>
      <c r="D186" s="10" t="s">
        <v>385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23"/>
      <c r="B187" s="150" t="s">
        <v>474</v>
      </c>
      <c r="C187" s="6" t="s">
        <v>475</v>
      </c>
      <c r="D187" s="10" t="s">
        <v>385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15" t="s">
        <v>476</v>
      </c>
      <c r="B190" s="150" t="s">
        <v>477</v>
      </c>
      <c r="C190" s="19"/>
      <c r="D190" s="135" t="s">
        <v>374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16"/>
      <c r="B191" s="150" t="s">
        <v>478</v>
      </c>
      <c r="C191" s="19"/>
      <c r="D191" s="135" t="s">
        <v>374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16"/>
      <c r="B192" s="150" t="s">
        <v>548</v>
      </c>
      <c r="C192" s="19"/>
      <c r="D192" s="135" t="s">
        <v>374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16"/>
      <c r="B193" s="150" t="s">
        <v>479</v>
      </c>
      <c r="C193" s="19"/>
      <c r="D193" s="135" t="s">
        <v>374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16"/>
      <c r="B194" s="150" t="s">
        <v>480</v>
      </c>
      <c r="C194" s="19"/>
      <c r="D194" s="135" t="s">
        <v>374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16"/>
      <c r="B195" s="150" t="s">
        <v>481</v>
      </c>
      <c r="C195" s="19"/>
      <c r="D195" s="135" t="s">
        <v>374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16"/>
      <c r="B196" s="150" t="s">
        <v>276</v>
      </c>
      <c r="C196" s="19"/>
      <c r="D196" s="135" t="s">
        <v>374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16"/>
      <c r="B197" s="150" t="s">
        <v>279</v>
      </c>
      <c r="C197" s="19"/>
      <c r="D197" s="135" t="s">
        <v>374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17"/>
      <c r="B198" s="150" t="s">
        <v>461</v>
      </c>
      <c r="C198" s="19"/>
      <c r="D198" s="135" t="s">
        <v>374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15" t="s">
        <v>482</v>
      </c>
      <c r="B200" s="150" t="s">
        <v>483</v>
      </c>
      <c r="C200" s="19"/>
      <c r="D200" s="135" t="s">
        <v>374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16"/>
      <c r="B201" s="150" t="s">
        <v>484</v>
      </c>
      <c r="C201" s="19"/>
      <c r="D201" s="135" t="s">
        <v>374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17"/>
      <c r="B202" s="150" t="s">
        <v>485</v>
      </c>
      <c r="C202" s="19"/>
      <c r="D202" s="135" t="s">
        <v>374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15" t="s">
        <v>486</v>
      </c>
      <c r="B204" s="150" t="s">
        <v>487</v>
      </c>
      <c r="C204" s="19"/>
      <c r="D204" s="135" t="s">
        <v>374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16"/>
      <c r="B205" s="150" t="s">
        <v>488</v>
      </c>
      <c r="C205" s="19"/>
      <c r="D205" s="135" t="s">
        <v>374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17"/>
      <c r="B206" s="150" t="s">
        <v>489</v>
      </c>
      <c r="C206" s="19"/>
      <c r="D206" s="135" t="s">
        <v>374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549</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5" t="s">
        <v>476</v>
      </c>
      <c r="B210" s="150" t="s">
        <v>550</v>
      </c>
      <c r="C210" s="19"/>
      <c r="D210" s="135" t="s">
        <v>374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6"/>
      <c r="B211" s="150" t="s">
        <v>478</v>
      </c>
      <c r="C211" s="19"/>
      <c r="D211" s="135" t="s">
        <v>374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6"/>
      <c r="B212" s="150" t="s">
        <v>548</v>
      </c>
      <c r="C212" s="19"/>
      <c r="D212" s="135" t="s">
        <v>374</v>
      </c>
      <c r="E212" s="21">
        <f>E192-Baseline!E192</f>
        <v>13.395791080726287</v>
      </c>
      <c r="F212" s="21">
        <f>F77*F186-Baseline!F77*Baseline!F186</f>
        <v>13.11121172144996</v>
      </c>
      <c r="G212" s="21">
        <f>G77*G186-Baseline!G77*Baseline!G186</f>
        <v>12.833489317928361</v>
      </c>
      <c r="H212" s="21">
        <f>H77*H186-Baseline!H77*Baseline!H186</f>
        <v>12.562461068144286</v>
      </c>
      <c r="I212" s="21">
        <f>I77*I186-Baseline!I77*Baseline!I186</f>
        <v>12.297968140204622</v>
      </c>
      <c r="J212" s="21">
        <f>J77*J186-Baseline!J77*Baseline!J186</f>
        <v>12.039855555399189</v>
      </c>
      <c r="K212" s="21">
        <f>K77*K186-Baseline!K77*Baseline!K186</f>
        <v>11.787972134888637</v>
      </c>
      <c r="L212" s="21">
        <f>L77*L186-Baseline!L77*Baseline!L186</f>
        <v>11.542170359964663</v>
      </c>
      <c r="M212" s="21">
        <f>M77*M186-Baseline!M77*Baseline!M186</f>
        <v>11.30230631974683</v>
      </c>
      <c r="N212" s="21">
        <f>N77*N186-Baseline!N77*Baseline!N186</f>
        <v>11.068239616796067</v>
      </c>
      <c r="O212" s="21">
        <f>O77*O186-Baseline!O77*Baseline!O186</f>
        <v>10.839833266666343</v>
      </c>
      <c r="P212" s="21">
        <f>P77*P186-Baseline!P77*Baseline!P186</f>
        <v>10.616953644718548</v>
      </c>
      <c r="Q212" s="21">
        <f>Q77*Q186-Baseline!Q77*Baseline!Q186</f>
        <v>10.399470365223952</v>
      </c>
      <c r="R212" s="21">
        <f>R77*R186-Baseline!R77*Baseline!R186</f>
        <v>10.187256242835906</v>
      </c>
      <c r="S212" s="21">
        <f>S77*S186-Baseline!S77*Baseline!S186</f>
        <v>9.9801871927866443</v>
      </c>
      <c r="T212" s="21">
        <f>T77*T186-Baseline!T77*Baseline!T186</f>
        <v>9.7781421598269738</v>
      </c>
      <c r="U212" s="21">
        <f>U77*U186-Baseline!U77*Baseline!U186</f>
        <v>9.5810030438403402</v>
      </c>
      <c r="V212" s="21">
        <f>V77*V186-Baseline!V77*Baseline!V186</f>
        <v>9.3886546397679744</v>
      </c>
      <c r="W212" s="21">
        <f>W77*W186-Baseline!W77*Baseline!W186</f>
        <v>9.2009845563123616</v>
      </c>
      <c r="X212" s="21">
        <f>X77*X186-Baseline!X77*Baseline!X186</f>
        <v>9.0178831456985051</v>
      </c>
      <c r="Y212" s="21">
        <f>Y77*Y186-Baseline!Y77*Baseline!Y186</f>
        <v>8.8392434574042085</v>
      </c>
      <c r="Z212" s="21">
        <f>Z77*Z186-Baseline!Z77*Baseline!Z186</f>
        <v>8.6649611483753812</v>
      </c>
      <c r="AA212" s="21">
        <f>AA77*AA186-Baseline!AA77*Baseline!AA186</f>
        <v>8.4949344337064137</v>
      </c>
      <c r="AB212" s="21">
        <f>AB77*AB186-Baseline!AB77*Baseline!AB186</f>
        <v>8.3290640280501602</v>
      </c>
      <c r="AC212" s="21">
        <f>AC77*AC186-Baseline!AC77*Baseline!AC186</f>
        <v>8.1672530797492158</v>
      </c>
      <c r="AD212" s="21">
        <f>AD77*AD186-Baseline!AD77*Baseline!AD186</f>
        <v>8.0094071057979068</v>
      </c>
      <c r="AE212" s="21">
        <f>AE77*AE186-Baseline!AE77*Baseline!AE186</f>
        <v>7.8554339553067729</v>
      </c>
      <c r="AF212" s="21">
        <f>AF77*AF186-Baseline!AF77*Baseline!AF186</f>
        <v>7.7052437296719472</v>
      </c>
      <c r="AG212" s="21">
        <f>AG77*AG186-Baseline!AG77*Baseline!AG186</f>
        <v>7.5587487524356263</v>
      </c>
      <c r="AH212" s="21">
        <f>AH77*AH186-Baseline!AH77*Baseline!AH186</f>
        <v>7.4158634918167827</v>
      </c>
      <c r="AI212" s="21">
        <f>AI77*AI186-Baseline!AI77*Baseline!AI186</f>
        <v>7.2765045295754627</v>
      </c>
      <c r="AJ212" s="21">
        <f>AJ77*AJ186-Baseline!AJ77*Baseline!AJ186</f>
        <v>7.1752535592864115</v>
      </c>
      <c r="AK212" s="21">
        <f>AK77*AK186-Baseline!AK77*Baseline!AK186</f>
        <v>7.0762464231070252</v>
      </c>
      <c r="AL212" s="21">
        <f>AL77*AL186-Baseline!AL77*Baseline!AL186</f>
        <v>6.9794452607544999</v>
      </c>
      <c r="AM212" s="21">
        <f>AM77*AM186-Baseline!AM77*Baseline!AM186</f>
        <v>6.8848130447435061</v>
      </c>
      <c r="AN212" s="21">
        <f>AN77*AN186-Baseline!AN77*Baseline!AN186</f>
        <v>6.7923135877540179</v>
      </c>
      <c r="AO212" s="21">
        <f>AO77*AO186-Baseline!AO77*Baseline!AO186</f>
        <v>6.7019115184765434</v>
      </c>
      <c r="AP212" s="21">
        <f>AP77*AP186-Baseline!AP77*Baseline!AP186</f>
        <v>6.6135722644248949</v>
      </c>
      <c r="AQ212" s="21">
        <f>AQ77*AQ186-Baseline!AQ77*Baseline!AQ186</f>
        <v>6.5272620508216734</v>
      </c>
      <c r="AR212" s="21">
        <f>AR77*AR186-Baseline!AR77*Baseline!AR186</f>
        <v>6.4429478751989135</v>
      </c>
      <c r="AS212" s="21">
        <f>AS77*AS186-Baseline!AS77*Baseline!AS186</f>
        <v>6.3605975020602221</v>
      </c>
      <c r="AT212" s="21">
        <f>AT77*AT186-Baseline!AT77*Baseline!AT186</f>
        <v>6.2801794444922781</v>
      </c>
      <c r="AU212" s="21">
        <f>AU77*AU186-Baseline!AU77*Baseline!AU186</f>
        <v>6.2016629594274724</v>
      </c>
      <c r="AV212" s="21">
        <f>AV77*AV186-Baseline!AV77*Baseline!AV186</f>
        <v>6.1250180281179185</v>
      </c>
      <c r="AW212" s="21">
        <f>AW77*AW186-Baseline!AW77*Baseline!AW186</f>
        <v>6.0502153527708584</v>
      </c>
      <c r="AX212" s="21">
        <f>AX77*AX186-Baseline!AX77*Baseline!AX186</f>
        <v>5.9772263367212775</v>
      </c>
      <c r="AY212" s="21">
        <f>AY77*AY186-Baseline!AY77*Baseline!AY186</f>
        <v>5.9060230777808904</v>
      </c>
      <c r="AZ212" s="21">
        <f>AZ77*AZ186-Baseline!AZ77*Baseline!AZ186</f>
        <v>5.8365783590011224</v>
      </c>
      <c r="BA212" s="21">
        <f>BA77*BA186-Baseline!BA77*Baseline!BA186</f>
        <v>5.7688656323107317</v>
      </c>
      <c r="BB212" s="21">
        <f>BB77*BB186-Baseline!BB77*Baseline!BB186</f>
        <v>5.7019384709077094</v>
      </c>
    </row>
    <row r="213" spans="1:54" outlineLevel="2">
      <c r="A213" s="466"/>
      <c r="B213" s="150" t="s">
        <v>479</v>
      </c>
      <c r="C213" s="19"/>
      <c r="D213" s="135" t="s">
        <v>374</v>
      </c>
      <c r="E213" s="21">
        <f>E193-Baseline!E193</f>
        <v>79.873705533769922</v>
      </c>
      <c r="F213" s="21">
        <f>F193-Baseline!F193</f>
        <v>79.567921031638107</v>
      </c>
      <c r="G213" s="21">
        <f>G193-Baseline!G193</f>
        <v>78.97177483791026</v>
      </c>
      <c r="H213" s="21">
        <f>H193-Baseline!H193</f>
        <v>78.370245373210224</v>
      </c>
      <c r="I213" s="21">
        <f>I193-Baseline!I193</f>
        <v>78.024985957962912</v>
      </c>
      <c r="J213" s="21">
        <f>J193-Baseline!J193</f>
        <v>77.664760530708932</v>
      </c>
      <c r="K213" s="21">
        <f>K193-Baseline!K193</f>
        <v>77.04047721964244</v>
      </c>
      <c r="L213" s="21">
        <f>L193-Baseline!L193</f>
        <v>76.658614359239621</v>
      </c>
      <c r="M213" s="21">
        <f>M193-Baseline!M193</f>
        <v>76.26466041041391</v>
      </c>
      <c r="N213" s="21">
        <f>N193-Baseline!N193</f>
        <v>75.624683760640877</v>
      </c>
      <c r="O213" s="21">
        <f>O193-Baseline!O193</f>
        <v>75.214141369650136</v>
      </c>
      <c r="P213" s="21">
        <f>P193-Baseline!P193</f>
        <v>74.794067528529524</v>
      </c>
      <c r="Q213" s="21">
        <f>Q193-Baseline!Q193</f>
        <v>74.365288957358956</v>
      </c>
      <c r="R213" s="21">
        <f>R193-Baseline!R193</f>
        <v>74.144765765514549</v>
      </c>
      <c r="S213" s="21">
        <f>S193-Baseline!S193</f>
        <v>73.696536582102638</v>
      </c>
      <c r="T213" s="21">
        <f>T193-Baseline!T193</f>
        <v>73.24200078584478</v>
      </c>
      <c r="U213" s="21">
        <f>U193-Baseline!U193</f>
        <v>72.781860316902709</v>
      </c>
      <c r="V213" s="21">
        <f>V193-Baseline!V193</f>
        <v>72.516009100233802</v>
      </c>
      <c r="W213" s="21">
        <f>W193-Baseline!W193</f>
        <v>72.04267251533463</v>
      </c>
      <c r="X213" s="21">
        <f>X193-Baseline!X193</f>
        <v>71.757123067061698</v>
      </c>
      <c r="Y213" s="21">
        <f>Y193-Baseline!Y193</f>
        <v>71.273459556173677</v>
      </c>
      <c r="Z213" s="21">
        <f>Z193-Baseline!Z193</f>
        <v>70.971350874411314</v>
      </c>
      <c r="AA213" s="21">
        <f>AA193-Baseline!AA193</f>
        <v>70.660262336345752</v>
      </c>
      <c r="AB213" s="21">
        <f>AB193-Baseline!AB193</f>
        <v>70.340980859029685</v>
      </c>
      <c r="AC213" s="21">
        <f>AC193-Baseline!AC193</f>
        <v>69.974651629954863</v>
      </c>
      <c r="AD213" s="21">
        <f>AD193-Baseline!AD193</f>
        <v>69.612164248876255</v>
      </c>
      <c r="AE213" s="21">
        <f>AE193-Baseline!AE193</f>
        <v>69.261165995532338</v>
      </c>
      <c r="AF213" s="21">
        <f>AF193-Baseline!AF193</f>
        <v>68.899962779749657</v>
      </c>
      <c r="AG213" s="21">
        <f>AG193-Baseline!AG193</f>
        <v>68.531383091313486</v>
      </c>
      <c r="AH213" s="21">
        <f>AH193-Baseline!AH193</f>
        <v>68.158593525151517</v>
      </c>
      <c r="AI213" s="21">
        <f>AI193-Baseline!AI193</f>
        <v>67.785577316805131</v>
      </c>
      <c r="AJ213" s="21">
        <f>AJ193-Baseline!AJ193</f>
        <v>67.737880683545342</v>
      </c>
      <c r="AK213" s="21">
        <f>AK193-Baseline!AK193</f>
        <v>67.685337511942492</v>
      </c>
      <c r="AL213" s="21">
        <f>AL193-Baseline!AL193</f>
        <v>67.629392179426944</v>
      </c>
      <c r="AM213" s="21">
        <f>AM193-Baseline!AM193</f>
        <v>67.570858640388906</v>
      </c>
      <c r="AN213" s="21">
        <f>AN193-Baseline!AN193</f>
        <v>67.510087906154567</v>
      </c>
      <c r="AO213" s="21">
        <f>AO193-Baseline!AO193</f>
        <v>67.447231928967</v>
      </c>
      <c r="AP213" s="21">
        <f>AP193-Baseline!AP193</f>
        <v>67.38277265170629</v>
      </c>
      <c r="AQ213" s="21">
        <f>AQ193-Baseline!AQ193</f>
        <v>67.317256937596454</v>
      </c>
      <c r="AR213" s="21">
        <f>AR193-Baseline!AR193</f>
        <v>67.25108146831252</v>
      </c>
      <c r="AS213" s="21">
        <f>AS193-Baseline!AS193</f>
        <v>67.184613413539367</v>
      </c>
      <c r="AT213" s="21">
        <f>AT193-Baseline!AT193</f>
        <v>67.118243906590976</v>
      </c>
      <c r="AU213" s="21">
        <f>AU193-Baseline!AU193</f>
        <v>67.052382722769039</v>
      </c>
      <c r="AV213" s="21">
        <f>AV193-Baseline!AV193</f>
        <v>66.987417088224603</v>
      </c>
      <c r="AW213" s="21">
        <f>AW193-Baseline!AW193</f>
        <v>66.923715352613854</v>
      </c>
      <c r="AX213" s="21">
        <f>AX193-Baseline!AX193</f>
        <v>66.861644668920277</v>
      </c>
      <c r="AY213" s="21">
        <f>AY193-Baseline!AY193</f>
        <v>66.801570185537585</v>
      </c>
      <c r="AZ213" s="21">
        <f>AZ193-Baseline!AZ193</f>
        <v>66.743850135370323</v>
      </c>
      <c r="BA213" s="21">
        <f>BA193-Baseline!BA193</f>
        <v>66.688834537740064</v>
      </c>
      <c r="BB213" s="21">
        <f>BB193-Baseline!BB193</f>
        <v>66.626111740771364</v>
      </c>
    </row>
    <row r="214" spans="1:54" outlineLevel="2">
      <c r="A214" s="466"/>
      <c r="B214" s="150" t="s">
        <v>480</v>
      </c>
      <c r="C214" s="19"/>
      <c r="D214" s="135" t="s">
        <v>374</v>
      </c>
      <c r="E214" s="21">
        <f>E194-Baseline!E194</f>
        <v>40.000058251314144</v>
      </c>
      <c r="F214" s="21">
        <f>F194-Baseline!F194</f>
        <v>39.746496933934608</v>
      </c>
      <c r="G214" s="21">
        <f>G194-Baseline!G194</f>
        <v>39.497040058082554</v>
      </c>
      <c r="H214" s="21">
        <f>H194-Baseline!H194</f>
        <v>39.25168413539334</v>
      </c>
      <c r="I214" s="21">
        <f>I194-Baseline!I194</f>
        <v>39.010426595523917</v>
      </c>
      <c r="J214" s="21">
        <f>J194-Baseline!J194</f>
        <v>38.773265783971752</v>
      </c>
      <c r="K214" s="21">
        <f>K194-Baseline!K194</f>
        <v>38.540201023112793</v>
      </c>
      <c r="L214" s="21">
        <f>L194-Baseline!L194</f>
        <v>38.311232572339676</v>
      </c>
      <c r="M214" s="21">
        <f>M194-Baseline!M194</f>
        <v>38.086361705127175</v>
      </c>
      <c r="N214" s="21">
        <f>N194-Baseline!N194</f>
        <v>37.865590699769683</v>
      </c>
      <c r="O214" s="21">
        <f>O194-Baseline!O194</f>
        <v>37.648922823247787</v>
      </c>
      <c r="P214" s="21">
        <f>P194-Baseline!P194</f>
        <v>37.436362467464619</v>
      </c>
      <c r="Q214" s="21">
        <f>Q194-Baseline!Q194</f>
        <v>37.227914999304382</v>
      </c>
      <c r="R214" s="21">
        <f>R194-Baseline!R194</f>
        <v>37.023586915414</v>
      </c>
      <c r="S214" s="21">
        <f>S194-Baseline!S194</f>
        <v>36.815100550624742</v>
      </c>
      <c r="T214" s="21">
        <f>T194-Baseline!T194</f>
        <v>36.610839963795812</v>
      </c>
      <c r="U214" s="21">
        <f>U194-Baseline!U194</f>
        <v>36.41081217033733</v>
      </c>
      <c r="V214" s="21">
        <f>V194-Baseline!V194</f>
        <v>36.215025427154103</v>
      </c>
      <c r="W214" s="21">
        <f>W194-Baseline!W194</f>
        <v>36.023489084054916</v>
      </c>
      <c r="X214" s="21">
        <f>X194-Baseline!X194</f>
        <v>35.836213751621479</v>
      </c>
      <c r="Y214" s="21">
        <f>Y194-Baseline!Y194</f>
        <v>35.653211296704875</v>
      </c>
      <c r="Z214" s="21">
        <f>Z194-Baseline!Z194</f>
        <v>35.474494801807055</v>
      </c>
      <c r="AA214" s="21">
        <f>AA194-Baseline!AA194</f>
        <v>35.300078637578146</v>
      </c>
      <c r="AB214" s="21">
        <f>AB194-Baseline!AB194</f>
        <v>35.129978548985036</v>
      </c>
      <c r="AC214" s="21">
        <f>AC194-Baseline!AC194</f>
        <v>34.941727651726353</v>
      </c>
      <c r="AD214" s="21">
        <f>AD194-Baseline!AD194</f>
        <v>34.755216692148558</v>
      </c>
      <c r="AE214" s="21">
        <f>AE194-Baseline!AE194</f>
        <v>34.568288114874861</v>
      </c>
      <c r="AF214" s="21">
        <f>AF194-Baseline!AF194</f>
        <v>34.379552577237128</v>
      </c>
      <c r="AG214" s="21">
        <f>AG194-Baseline!AG194</f>
        <v>34.188399478166779</v>
      </c>
      <c r="AH214" s="21">
        <f>AH194-Baseline!AH194</f>
        <v>33.995189793336316</v>
      </c>
      <c r="AI214" s="21">
        <f>AI194-Baseline!AI194</f>
        <v>33.801608002757291</v>
      </c>
      <c r="AJ214" s="21">
        <f>AJ194-Baseline!AJ194</f>
        <v>33.770373094985118</v>
      </c>
      <c r="AK214" s="21">
        <f>AK194-Baseline!AK194</f>
        <v>33.737309324081124</v>
      </c>
      <c r="AL214" s="21">
        <f>AL194-Baseline!AL194</f>
        <v>33.702708090680723</v>
      </c>
      <c r="AM214" s="21">
        <f>AM194-Baseline!AM194</f>
        <v>33.666904746377888</v>
      </c>
      <c r="AN214" s="21">
        <f>AN194-Baseline!AN194</f>
        <v>33.630142442175163</v>
      </c>
      <c r="AO214" s="21">
        <f>AO194-Baseline!AO194</f>
        <v>33.592548971606902</v>
      </c>
      <c r="AP214" s="21">
        <f>AP194-Baseline!AP194</f>
        <v>33.554343811810156</v>
      </c>
      <c r="AQ214" s="21">
        <f>AQ194-Baseline!AQ194</f>
        <v>33.515752774442937</v>
      </c>
      <c r="AR214" s="21">
        <f>AR194-Baseline!AR194</f>
        <v>33.476980731655381</v>
      </c>
      <c r="AS214" s="21">
        <f>AS194-Baseline!AS194</f>
        <v>33.438216704296792</v>
      </c>
      <c r="AT214" s="21">
        <f>AT194-Baseline!AT194</f>
        <v>33.399649142005359</v>
      </c>
      <c r="AU214" s="21">
        <f>AU194-Baseline!AU194</f>
        <v>33.361471703638657</v>
      </c>
      <c r="AV214" s="21">
        <f>AV194-Baseline!AV194</f>
        <v>33.32387136410015</v>
      </c>
      <c r="AW214" s="21">
        <f>AW194-Baseline!AW194</f>
        <v>33.287029295117797</v>
      </c>
      <c r="AX214" s="21">
        <f>AX194-Baseline!AX194</f>
        <v>33.251123711948836</v>
      </c>
      <c r="AY214" s="21">
        <f>AY194-Baseline!AY194</f>
        <v>33.21633085718441</v>
      </c>
      <c r="AZ214" s="21">
        <f>AZ194-Baseline!AZ194</f>
        <v>33.182824191265404</v>
      </c>
      <c r="BA214" s="21">
        <f>BA194-Baseline!BA194</f>
        <v>33.150773762951864</v>
      </c>
      <c r="BB214" s="21">
        <f>BB194-Baseline!BB194</f>
        <v>33.115000737372014</v>
      </c>
    </row>
    <row r="215" spans="1:54" outlineLevel="2">
      <c r="A215" s="466"/>
      <c r="B215" s="150" t="s">
        <v>481</v>
      </c>
      <c r="C215" s="19"/>
      <c r="D215" s="135" t="s">
        <v>374</v>
      </c>
      <c r="E215" s="21">
        <f>E195-Baseline!E195</f>
        <v>120.00017472551762</v>
      </c>
      <c r="F215" s="21">
        <f>F195-Baseline!F195</f>
        <v>119.23949077398287</v>
      </c>
      <c r="G215" s="21">
        <f>G195-Baseline!G195</f>
        <v>118.49112017424768</v>
      </c>
      <c r="H215" s="21">
        <f>H195-Baseline!H195</f>
        <v>117.75505240618003</v>
      </c>
      <c r="I215" s="21">
        <f>I195-Baseline!I195</f>
        <v>117.03127978657173</v>
      </c>
      <c r="J215" s="21">
        <f>J195-Baseline!J195</f>
        <v>116.31979732636762</v>
      </c>
      <c r="K215" s="21">
        <f>K195-Baseline!K195</f>
        <v>115.6206030693384</v>
      </c>
      <c r="L215" s="21">
        <f>L195-Baseline!L195</f>
        <v>114.933697717019</v>
      </c>
      <c r="M215" s="21">
        <f>M195-Baseline!M195</f>
        <v>114.25908509139894</v>
      </c>
      <c r="N215" s="21">
        <f>N195-Baseline!N195</f>
        <v>113.59677207582313</v>
      </c>
      <c r="O215" s="21">
        <f>O195-Baseline!O195</f>
        <v>112.94676846974335</v>
      </c>
      <c r="P215" s="21">
        <f>P195-Baseline!P195</f>
        <v>112.30908742492218</v>
      </c>
      <c r="Q215" s="21">
        <f>Q195-Baseline!Q195</f>
        <v>111.68374499791315</v>
      </c>
      <c r="R215" s="21">
        <f>R195-Baseline!R195</f>
        <v>111.070760746242</v>
      </c>
      <c r="S215" s="21">
        <f>S195-Baseline!S195</f>
        <v>110.44530163069705</v>
      </c>
      <c r="T215" s="21">
        <f>T195-Baseline!T195</f>
        <v>109.83251987063898</v>
      </c>
      <c r="U215" s="21">
        <f>U195-Baseline!U195</f>
        <v>109.2324365313421</v>
      </c>
      <c r="V215" s="21">
        <f>V195-Baseline!V195</f>
        <v>108.64507626154032</v>
      </c>
      <c r="W215" s="21">
        <f>W195-Baseline!W195</f>
        <v>108.07046725216478</v>
      </c>
      <c r="X215" s="21">
        <f>X195-Baseline!X195</f>
        <v>107.50864125486443</v>
      </c>
      <c r="Y215" s="21">
        <f>Y195-Baseline!Y195</f>
        <v>106.95963389011463</v>
      </c>
      <c r="Z215" s="21">
        <f>Z195-Baseline!Z195</f>
        <v>106.42348438703479</v>
      </c>
      <c r="AA215" s="21">
        <f>AA195-Baseline!AA195</f>
        <v>105.90023593076003</v>
      </c>
      <c r="AB215" s="21">
        <f>AB195-Baseline!AB195</f>
        <v>105.38993564695511</v>
      </c>
      <c r="AC215" s="21">
        <f>AC195-Baseline!AC195</f>
        <v>104.82518295616934</v>
      </c>
      <c r="AD215" s="21">
        <f>AD195-Baseline!AD195</f>
        <v>104.26565007852675</v>
      </c>
      <c r="AE215" s="21">
        <f>AE195-Baseline!AE195</f>
        <v>103.70486434799132</v>
      </c>
      <c r="AF215" s="21">
        <f>AF195-Baseline!AF195</f>
        <v>103.13865773661814</v>
      </c>
      <c r="AG215" s="21">
        <f>AG195-Baseline!AG195</f>
        <v>102.56519843801775</v>
      </c>
      <c r="AH215" s="21">
        <f>AH195-Baseline!AH195</f>
        <v>101.98556938431631</v>
      </c>
      <c r="AI215" s="21">
        <f>AI195-Baseline!AI195</f>
        <v>101.40482401314748</v>
      </c>
      <c r="AJ215" s="21">
        <f>AJ195-Baseline!AJ195</f>
        <v>101.31111929024209</v>
      </c>
      <c r="AK215" s="21">
        <f>AK195-Baseline!AK195</f>
        <v>101.21192797781222</v>
      </c>
      <c r="AL215" s="21">
        <f>AL195-Baseline!AL195</f>
        <v>101.10812427786473</v>
      </c>
      <c r="AM215" s="21">
        <f>AM195-Baseline!AM195</f>
        <v>101.00071424537489</v>
      </c>
      <c r="AN215" s="21">
        <f>AN195-Baseline!AN195</f>
        <v>100.89042733310423</v>
      </c>
      <c r="AO215" s="21">
        <f>AO195-Baseline!AO195</f>
        <v>100.77764692170422</v>
      </c>
      <c r="AP215" s="21">
        <f>AP195-Baseline!AP195</f>
        <v>100.66303144261413</v>
      </c>
      <c r="AQ215" s="21">
        <f>AQ195-Baseline!AQ195</f>
        <v>100.5472583308172</v>
      </c>
      <c r="AR215" s="21">
        <f>AR195-Baseline!AR195</f>
        <v>100.43094220275589</v>
      </c>
      <c r="AS215" s="21">
        <f>AS195-Baseline!AS195</f>
        <v>100.31465012096363</v>
      </c>
      <c r="AT215" s="21">
        <f>AT195-Baseline!AT195</f>
        <v>100.19894743436592</v>
      </c>
      <c r="AU215" s="21">
        <f>AU195-Baseline!AU195</f>
        <v>100.08441511953762</v>
      </c>
      <c r="AV215" s="21">
        <f>AV195-Baseline!AV195</f>
        <v>99.971614101187797</v>
      </c>
      <c r="AW215" s="21">
        <f>AW195-Baseline!AW195</f>
        <v>99.861087894499136</v>
      </c>
      <c r="AX215" s="21">
        <f>AX195-Baseline!AX195</f>
        <v>99.753371145243733</v>
      </c>
      <c r="AY215" s="21">
        <f>AY195-Baseline!AY195</f>
        <v>99.648992581196538</v>
      </c>
      <c r="AZ215" s="21">
        <f>AZ195-Baseline!AZ195</f>
        <v>99.548472583680052</v>
      </c>
      <c r="BA215" s="21">
        <f>BA195-Baseline!BA195</f>
        <v>99.452321298974567</v>
      </c>
      <c r="BB215" s="21">
        <f>BB195-Baseline!BB195</f>
        <v>99.345002222463251</v>
      </c>
    </row>
    <row r="216" spans="1:54" outlineLevel="2">
      <c r="A216" s="466"/>
      <c r="B216" s="150" t="s">
        <v>276</v>
      </c>
      <c r="C216" s="19"/>
      <c r="D216" s="135" t="s">
        <v>374</v>
      </c>
      <c r="E216" s="21">
        <f>E196-Baseline!E196</f>
        <v>7.9961784895118608</v>
      </c>
      <c r="F216" s="21">
        <f>F196-Baseline!F196</f>
        <v>8.1250695017624484</v>
      </c>
      <c r="G216" s="21">
        <f>G196-Baseline!G196</f>
        <v>8.2574953307652041</v>
      </c>
      <c r="H216" s="21">
        <f>H196-Baseline!H196</f>
        <v>8.3935605498042616</v>
      </c>
      <c r="I216" s="21">
        <f>I196-Baseline!I196</f>
        <v>8.5333731113109188</v>
      </c>
      <c r="J216" s="21">
        <f>J196-Baseline!J196</f>
        <v>8.6770445201186099</v>
      </c>
      <c r="K216" s="21">
        <f>K196-Baseline!K196</f>
        <v>8.8246899899000475</v>
      </c>
      <c r="L216" s="21">
        <f>L196-Baseline!L196</f>
        <v>8.9764284449444052</v>
      </c>
      <c r="M216" s="21">
        <f>M196-Baseline!M196</f>
        <v>9.1323827968424176</v>
      </c>
      <c r="N216" s="21">
        <f>N196-Baseline!N196</f>
        <v>9.2926799392895099</v>
      </c>
      <c r="O216" s="21">
        <f>O196-Baseline!O196</f>
        <v>9.4574510100385751</v>
      </c>
      <c r="P216" s="21">
        <f>P196-Baseline!P196</f>
        <v>9.6268314329509188</v>
      </c>
      <c r="Q216" s="21">
        <f>Q196-Baseline!Q196</f>
        <v>9.800961119853616</v>
      </c>
      <c r="R216" s="21">
        <f>R196-Baseline!R196</f>
        <v>9.9799846094237825</v>
      </c>
      <c r="S216" s="21">
        <f>S196-Baseline!S196</f>
        <v>10.164051240187177</v>
      </c>
      <c r="T216" s="21">
        <f>T196-Baseline!T196</f>
        <v>10.3533152809811</v>
      </c>
      <c r="U216" s="21">
        <f>U196-Baseline!U196</f>
        <v>10.547936126144208</v>
      </c>
      <c r="V216" s="21">
        <f>V196-Baseline!V196</f>
        <v>10.748078462182024</v>
      </c>
      <c r="W216" s="21">
        <f>W196-Baseline!W196</f>
        <v>10.953912475150567</v>
      </c>
      <c r="X216" s="21">
        <f>X196-Baseline!X196</f>
        <v>11.165613956891752</v>
      </c>
      <c r="Y216" s="21">
        <f>Y196-Baseline!Y196</f>
        <v>11.383364602100215</v>
      </c>
      <c r="Z216" s="21">
        <f>Z196-Baseline!Z196</f>
        <v>11.607352165088624</v>
      </c>
      <c r="AA216" s="21">
        <f>AA196-Baseline!AA196</f>
        <v>11.837770630105105</v>
      </c>
      <c r="AB216" s="21">
        <f>AB196-Baseline!AB196</f>
        <v>12.074820476364772</v>
      </c>
      <c r="AC216" s="21">
        <f>AC196-Baseline!AC196</f>
        <v>12.318708912002203</v>
      </c>
      <c r="AD216" s="21">
        <f>AD196-Baseline!AD196</f>
        <v>12.569650049953351</v>
      </c>
      <c r="AE216" s="21">
        <f>AE196-Baseline!AE196</f>
        <v>12.827865165717483</v>
      </c>
      <c r="AF216" s="21">
        <f>AF196-Baseline!AF196</f>
        <v>13.093582965258371</v>
      </c>
      <c r="AG216" s="21">
        <f>AG196-Baseline!AG196</f>
        <v>13.367039847487572</v>
      </c>
      <c r="AH216" s="21">
        <f>AH196-Baseline!AH196</f>
        <v>13.648480113190903</v>
      </c>
      <c r="AI216" s="21">
        <f>AI196-Baseline!AI196</f>
        <v>13.938156311159139</v>
      </c>
      <c r="AJ216" s="21">
        <f>AJ196-Baseline!AJ196</f>
        <v>14.266408366860993</v>
      </c>
      <c r="AK216" s="21">
        <f>AK196-Baseline!AK196</f>
        <v>14.604789106062071</v>
      </c>
      <c r="AL216" s="21">
        <f>AL196-Baseline!AL196</f>
        <v>14.95363914929629</v>
      </c>
      <c r="AM216" s="21">
        <f>AM196-Baseline!AM196</f>
        <v>15.313311195405111</v>
      </c>
      <c r="AN216" s="21">
        <f>AN196-Baseline!AN196</f>
        <v>15.684170496997934</v>
      </c>
      <c r="AO216" s="21">
        <f>AO196-Baseline!AO196</f>
        <v>16.066595294028094</v>
      </c>
      <c r="AP216" s="21">
        <f>AP196-Baseline!AP196</f>
        <v>16.460977322615559</v>
      </c>
      <c r="AQ216" s="21">
        <f>AQ196-Baseline!AQ196</f>
        <v>16.867722287973045</v>
      </c>
      <c r="AR216" s="21">
        <f>AR196-Baseline!AR196</f>
        <v>17.287250363967743</v>
      </c>
      <c r="AS216" s="21">
        <f>AS196-Baseline!AS196</f>
        <v>17.719996752466706</v>
      </c>
      <c r="AT216" s="21">
        <f>AT196-Baseline!AT196</f>
        <v>18.166412182946218</v>
      </c>
      <c r="AU216" s="21">
        <f>AU196-Baseline!AU196</f>
        <v>18.62696354900406</v>
      </c>
      <c r="AV216" s="21">
        <f>AV196-Baseline!AV196</f>
        <v>19.102134450157703</v>
      </c>
      <c r="AW216" s="21">
        <f>AW196-Baseline!AW196</f>
        <v>19.592425809827382</v>
      </c>
      <c r="AX216" s="21">
        <f>AX196-Baseline!AX196</f>
        <v>20.0983565365968</v>
      </c>
      <c r="AY216" s="21">
        <f>AY196-Baseline!AY196</f>
        <v>20.620464162439031</v>
      </c>
      <c r="AZ216" s="21">
        <f>AZ196-Baseline!AZ196</f>
        <v>21.159305536501922</v>
      </c>
      <c r="BA216" s="21">
        <f>BA196-Baseline!BA196</f>
        <v>21.715457520712661</v>
      </c>
      <c r="BB216" s="21">
        <f>BB196-Baseline!BB196</f>
        <v>22.286227424637637</v>
      </c>
    </row>
    <row r="217" spans="1:54" outlineLevel="2">
      <c r="A217" s="466"/>
      <c r="B217" s="150" t="s">
        <v>279</v>
      </c>
      <c r="C217" s="19"/>
      <c r="D217" s="135"/>
      <c r="E217" s="21">
        <f>E197-Baseline!E197</f>
        <v>73.156397429000009</v>
      </c>
      <c r="F217" s="21">
        <f>F197-Baseline!F197</f>
        <v>72.4565680115942</v>
      </c>
      <c r="G217" s="21">
        <f>G197-Baseline!G197</f>
        <v>71.774500119022619</v>
      </c>
      <c r="H217" s="21">
        <f>H197-Baseline!H197</f>
        <v>71.109779814815383</v>
      </c>
      <c r="I217" s="21">
        <f>I197-Baseline!I197</f>
        <v>70.462006055618289</v>
      </c>
      <c r="J217" s="21">
        <f>J197-Baseline!J197</f>
        <v>69.830790288373535</v>
      </c>
      <c r="K217" s="21">
        <f>K197-Baseline!K197</f>
        <v>69.21575610822623</v>
      </c>
      <c r="L217" s="21">
        <f>L197-Baseline!L197</f>
        <v>68.61653892649899</v>
      </c>
      <c r="M217" s="21">
        <f>M197-Baseline!M197</f>
        <v>68.032785568200651</v>
      </c>
      <c r="N217" s="21">
        <f>N197-Baseline!N197</f>
        <v>67.464154010029461</v>
      </c>
      <c r="O217" s="21">
        <f>O197-Baseline!O197</f>
        <v>66.910313002430669</v>
      </c>
      <c r="P217" s="21">
        <f>P197-Baseline!P197</f>
        <v>66.370941798021661</v>
      </c>
      <c r="Q217" s="21">
        <f>Q197-Baseline!Q197</f>
        <v>65.84572981662582</v>
      </c>
      <c r="R217" s="21">
        <f>R197-Baseline!R197</f>
        <v>65.334376398596163</v>
      </c>
      <c r="S217" s="21">
        <f>S197-Baseline!S197</f>
        <v>64.836590476084638</v>
      </c>
      <c r="T217" s="21">
        <f>T197-Baseline!T197</f>
        <v>64.352090339059103</v>
      </c>
      <c r="U217" s="21">
        <f>U197-Baseline!U197</f>
        <v>63.880603338050229</v>
      </c>
      <c r="V217" s="21">
        <f>V197-Baseline!V197</f>
        <v>63.421865644443614</v>
      </c>
      <c r="W217" s="21">
        <f>W197-Baseline!W197</f>
        <v>62.975622016229643</v>
      </c>
      <c r="X217" s="21">
        <f>X197-Baseline!X197</f>
        <v>62.541625533560655</v>
      </c>
      <c r="Y217" s="21">
        <f>Y197-Baseline!Y197</f>
        <v>62.119637387407579</v>
      </c>
      <c r="Z217" s="21">
        <f>Z197-Baseline!Z197</f>
        <v>61.709426629995264</v>
      </c>
      <c r="AA217" s="21">
        <f>AA197-Baseline!AA197</f>
        <v>61.310769979599698</v>
      </c>
      <c r="AB217" s="21">
        <f>AB197-Baseline!AB197</f>
        <v>60.923451614169771</v>
      </c>
      <c r="AC217" s="21">
        <f>AC197-Baseline!AC197</f>
        <v>60.547262955866913</v>
      </c>
      <c r="AD217" s="21">
        <f>AD197-Baseline!AD197</f>
        <v>60.182002444452884</v>
      </c>
      <c r="AE217" s="21">
        <f>AE197-Baseline!AE197</f>
        <v>59.827475405713898</v>
      </c>
      <c r="AF217" s="21">
        <f>AF197-Baseline!AF197</f>
        <v>59.483493874993343</v>
      </c>
      <c r="AG217" s="21">
        <f>AG197-Baseline!AG197</f>
        <v>59.149876317600082</v>
      </c>
      <c r="AH217" s="21">
        <f>AH197-Baseline!AH197</f>
        <v>58.826447533713001</v>
      </c>
      <c r="AI217" s="21">
        <f>AI197-Baseline!AI197</f>
        <v>58.513038505407437</v>
      </c>
      <c r="AJ217" s="21">
        <f>AJ197-Baseline!AJ197</f>
        <v>58.492056498931269</v>
      </c>
      <c r="AK217" s="21">
        <f>AK197-Baseline!AK197</f>
        <v>58.479285892554621</v>
      </c>
      <c r="AL217" s="21">
        <f>AL197-Baseline!AL197</f>
        <v>58.474700630478836</v>
      </c>
      <c r="AM217" s="21">
        <f>AM197-Baseline!AM197</f>
        <v>58.478278735408402</v>
      </c>
      <c r="AN217" s="21">
        <f>AN197-Baseline!AN197</f>
        <v>58.49000207821345</v>
      </c>
      <c r="AO217" s="21">
        <f>AO197-Baseline!AO197</f>
        <v>58.509856405138827</v>
      </c>
      <c r="AP217" s="21">
        <f>AP197-Baseline!AP197</f>
        <v>58.537831331202042</v>
      </c>
      <c r="AQ217" s="21">
        <f>AQ197-Baseline!AQ197</f>
        <v>58.573920252701221</v>
      </c>
      <c r="AR217" s="21">
        <f>AR197-Baseline!AR197</f>
        <v>58.61812042658633</v>
      </c>
      <c r="AS217" s="21">
        <f>AS197-Baseline!AS197</f>
        <v>58.670432818713607</v>
      </c>
      <c r="AT217" s="21">
        <f>AT197-Baseline!AT197</f>
        <v>58.730862167479224</v>
      </c>
      <c r="AU217" s="21">
        <f>AU197-Baseline!AU197</f>
        <v>58.799416973110539</v>
      </c>
      <c r="AV217" s="21">
        <f>AV197-Baseline!AV197</f>
        <v>58.876109441816475</v>
      </c>
      <c r="AW217" s="21">
        <f>AW197-Baseline!AW197</f>
        <v>58.960955473995661</v>
      </c>
      <c r="AX217" s="21">
        <f>AX197-Baseline!AX197</f>
        <v>59.053974660216774</v>
      </c>
      <c r="AY217" s="21">
        <f>AY197-Baseline!AY197</f>
        <v>59.155190289547924</v>
      </c>
      <c r="AZ217" s="21">
        <f>AZ197-Baseline!AZ197</f>
        <v>59.264629356174979</v>
      </c>
      <c r="BA217" s="21">
        <f>BA197-Baseline!BA197</f>
        <v>59.382322461196061</v>
      </c>
      <c r="BB217" s="21">
        <f>BB197-Baseline!BB197</f>
        <v>59.500342475062588</v>
      </c>
    </row>
    <row r="218" spans="1:54" outlineLevel="2">
      <c r="A218" s="467"/>
      <c r="B218" s="150" t="s">
        <v>461</v>
      </c>
      <c r="C218" s="19"/>
      <c r="D218" s="135" t="s">
        <v>374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5" t="s">
        <v>482</v>
      </c>
      <c r="B220" s="150" t="s">
        <v>483</v>
      </c>
      <c r="C220" s="19"/>
      <c r="D220" s="135" t="s">
        <v>374</v>
      </c>
      <c r="E220" s="21">
        <f>E200-Baseline!E200</f>
        <v>174.42207253300808</v>
      </c>
      <c r="F220" s="21">
        <f>F200-Baseline!F200</f>
        <v>173.26077026644472</v>
      </c>
      <c r="G220" s="21">
        <f>G200-Baseline!G200</f>
        <v>171.83725960562646</v>
      </c>
      <c r="H220" s="21">
        <f>H200-Baseline!H200</f>
        <v>170.43604680597417</v>
      </c>
      <c r="I220" s="21">
        <f>I200-Baseline!I200</f>
        <v>169.31833326509673</v>
      </c>
      <c r="J220" s="21">
        <f>J200-Baseline!J200</f>
        <v>168.21245089460027</v>
      </c>
      <c r="K220" s="21">
        <f>K200-Baseline!K200</f>
        <v>166.86889545265734</v>
      </c>
      <c r="L220" s="21">
        <f>L200-Baseline!L200</f>
        <v>165.79375209064767</v>
      </c>
      <c r="M220" s="21">
        <f>M200-Baseline!M200</f>
        <v>164.73213509520383</v>
      </c>
      <c r="N220" s="21">
        <f>N200-Baseline!N200</f>
        <v>163.4497573267559</v>
      </c>
      <c r="O220" s="21">
        <f>O200-Baseline!O200</f>
        <v>162.42173864878572</v>
      </c>
      <c r="P220" s="21">
        <f>P200-Baseline!P200</f>
        <v>161.40879440422066</v>
      </c>
      <c r="Q220" s="21">
        <f>Q200-Baseline!Q200</f>
        <v>160.41145025906235</v>
      </c>
      <c r="R220" s="21">
        <f>R200-Baseline!R200</f>
        <v>159.64638301637041</v>
      </c>
      <c r="S220" s="21">
        <f>S200-Baseline!S200</f>
        <v>158.67736549116108</v>
      </c>
      <c r="T220" s="21">
        <f>T200-Baseline!T200</f>
        <v>157.72554856571196</v>
      </c>
      <c r="U220" s="21">
        <f>U200-Baseline!U200</f>
        <v>156.79140282493748</v>
      </c>
      <c r="V220" s="21">
        <f>V200-Baseline!V200</f>
        <v>156.07460784662743</v>
      </c>
      <c r="W220" s="21">
        <f>W200-Baseline!W200</f>
        <v>155.17319156302719</v>
      </c>
      <c r="X220" s="21">
        <f>X200-Baseline!X200</f>
        <v>154.48224570321261</v>
      </c>
      <c r="Y220" s="21">
        <f>Y200-Baseline!Y200</f>
        <v>153.61570500308568</v>
      </c>
      <c r="Z220" s="21">
        <f>Z200-Baseline!Z200</f>
        <v>152.95309081787059</v>
      </c>
      <c r="AA220" s="21">
        <f>AA200-Baseline!AA200</f>
        <v>152.30373737975697</v>
      </c>
      <c r="AB220" s="21">
        <f>AB200-Baseline!AB200</f>
        <v>151.66831697761438</v>
      </c>
      <c r="AC220" s="21">
        <f>AC200-Baseline!AC200</f>
        <v>151.0078765775732</v>
      </c>
      <c r="AD220" s="21">
        <f>AD200-Baseline!AD200</f>
        <v>150.3732238490804</v>
      </c>
      <c r="AE220" s="21">
        <f>AE200-Baseline!AE200</f>
        <v>149.77194052227048</v>
      </c>
      <c r="AF220" s="21">
        <f>AF200-Baseline!AF200</f>
        <v>149.18228334967333</v>
      </c>
      <c r="AG220" s="21">
        <f>AG200-Baseline!AG200</f>
        <v>148.60704800883676</v>
      </c>
      <c r="AH220" s="21">
        <f>AH200-Baseline!AH200</f>
        <v>148.04938466387219</v>
      </c>
      <c r="AI220" s="21">
        <f>AI200-Baseline!AI200</f>
        <v>147.51327666294716</v>
      </c>
      <c r="AJ220" s="21">
        <f>AJ200-Baseline!AJ200</f>
        <v>147.67159910862404</v>
      </c>
      <c r="AK220" s="21">
        <f>AK200-Baseline!AK200</f>
        <v>147.84565893366621</v>
      </c>
      <c r="AL220" s="21">
        <f>AL200-Baseline!AL200</f>
        <v>148.03717721995656</v>
      </c>
      <c r="AM220" s="21">
        <f>AM200-Baseline!AM200</f>
        <v>148.24726161594592</v>
      </c>
      <c r="AN220" s="21">
        <f>AN200-Baseline!AN200</f>
        <v>148.47657406911998</v>
      </c>
      <c r="AO220" s="21">
        <f>AO200-Baseline!AO200</f>
        <v>148.72559514661046</v>
      </c>
      <c r="AP220" s="21">
        <f>AP200-Baseline!AP200</f>
        <v>148.9951535699488</v>
      </c>
      <c r="AQ220" s="21">
        <f>AQ200-Baseline!AQ200</f>
        <v>149.2861615290924</v>
      </c>
      <c r="AR220" s="21">
        <f>AR200-Baseline!AR200</f>
        <v>149.59940013406549</v>
      </c>
      <c r="AS220" s="21">
        <f>AS200-Baseline!AS200</f>
        <v>149.9356404867799</v>
      </c>
      <c r="AT220" s="21">
        <f>AT200-Baseline!AT200</f>
        <v>150.29569770150869</v>
      </c>
      <c r="AU220" s="21">
        <f>AU200-Baseline!AU200</f>
        <v>150.68042620431112</v>
      </c>
      <c r="AV220" s="21">
        <f>AV200-Baseline!AV200</f>
        <v>151.0906790083167</v>
      </c>
      <c r="AW220" s="21">
        <f>AW200-Baseline!AW200</f>
        <v>151.52731198920776</v>
      </c>
      <c r="AX220" s="21">
        <f>AX200-Baseline!AX200</f>
        <v>151.99120220245513</v>
      </c>
      <c r="AY220" s="21">
        <f>AY200-Baseline!AY200</f>
        <v>152.48324771530542</v>
      </c>
      <c r="AZ220" s="21">
        <f>AZ200-Baseline!AZ200</f>
        <v>153.00436338704833</v>
      </c>
      <c r="BA220" s="21">
        <f>BA200-Baseline!BA200</f>
        <v>153.55548015195953</v>
      </c>
      <c r="BB220" s="21">
        <f>BB200-Baseline!BB200</f>
        <v>154.11462011137928</v>
      </c>
    </row>
    <row r="221" spans="1:54" outlineLevel="2">
      <c r="A221" s="466"/>
      <c r="B221" s="150" t="s">
        <v>484</v>
      </c>
      <c r="C221" s="19"/>
      <c r="D221" s="135" t="s">
        <v>374</v>
      </c>
      <c r="E221" s="21">
        <f>E201-Baseline!E201</f>
        <v>134.5484252505523</v>
      </c>
      <c r="F221" s="21">
        <f>F201-Baseline!F201</f>
        <v>133.43934616874122</v>
      </c>
      <c r="G221" s="21">
        <f>G201-Baseline!G201</f>
        <v>132.36252482579874</v>
      </c>
      <c r="H221" s="21">
        <f>H201-Baseline!H201</f>
        <v>131.31748556815728</v>
      </c>
      <c r="I221" s="21">
        <f>I201-Baseline!I201</f>
        <v>130.30377390265775</v>
      </c>
      <c r="J221" s="21">
        <f>J201-Baseline!J201</f>
        <v>129.32095614786309</v>
      </c>
      <c r="K221" s="21">
        <f>K201-Baseline!K201</f>
        <v>128.36861925612772</v>
      </c>
      <c r="L221" s="21">
        <f>L201-Baseline!L201</f>
        <v>127.44637030374773</v>
      </c>
      <c r="M221" s="21">
        <f>M201-Baseline!M201</f>
        <v>126.55383638991708</v>
      </c>
      <c r="N221" s="21">
        <f>N201-Baseline!N201</f>
        <v>125.69066426588472</v>
      </c>
      <c r="O221" s="21">
        <f>O201-Baseline!O201</f>
        <v>124.85652010238337</v>
      </c>
      <c r="P221" s="21">
        <f>P201-Baseline!P201</f>
        <v>124.05108934315575</v>
      </c>
      <c r="Q221" s="21">
        <f>Q201-Baseline!Q201</f>
        <v>123.27407630100777</v>
      </c>
      <c r="R221" s="21">
        <f>R201-Baseline!R201</f>
        <v>122.52520416626984</v>
      </c>
      <c r="S221" s="21">
        <f>S201-Baseline!S201</f>
        <v>121.79592945968321</v>
      </c>
      <c r="T221" s="21">
        <f>T201-Baseline!T201</f>
        <v>121.09438774366299</v>
      </c>
      <c r="U221" s="21">
        <f>U201-Baseline!U201</f>
        <v>120.42035467837211</v>
      </c>
      <c r="V221" s="21">
        <f>V201-Baseline!V201</f>
        <v>119.77362417354772</v>
      </c>
      <c r="W221" s="21">
        <f>W201-Baseline!W201</f>
        <v>119.15400813174749</v>
      </c>
      <c r="X221" s="21">
        <f>X201-Baseline!X201</f>
        <v>118.5613363877724</v>
      </c>
      <c r="Y221" s="21">
        <f>Y201-Baseline!Y201</f>
        <v>117.99545674361687</v>
      </c>
      <c r="Z221" s="21">
        <f>Z201-Baseline!Z201</f>
        <v>117.45623474526633</v>
      </c>
      <c r="AA221" s="21">
        <f>AA201-Baseline!AA201</f>
        <v>116.94355368098937</v>
      </c>
      <c r="AB221" s="21">
        <f>AB201-Baseline!AB201</f>
        <v>116.45731466756973</v>
      </c>
      <c r="AC221" s="21">
        <f>AC201-Baseline!AC201</f>
        <v>115.97495259934468</v>
      </c>
      <c r="AD221" s="21">
        <f>AD201-Baseline!AD201</f>
        <v>115.5162762923527</v>
      </c>
      <c r="AE221" s="21">
        <f>AE201-Baseline!AE201</f>
        <v>115.07906264161301</v>
      </c>
      <c r="AF221" s="21">
        <f>AF201-Baseline!AF201</f>
        <v>114.66187314716079</v>
      </c>
      <c r="AG221" s="21">
        <f>AG201-Baseline!AG201</f>
        <v>114.26406439569007</v>
      </c>
      <c r="AH221" s="21">
        <f>AH201-Baseline!AH201</f>
        <v>113.88598093205701</v>
      </c>
      <c r="AI221" s="21">
        <f>AI201-Baseline!AI201</f>
        <v>113.52930734889932</v>
      </c>
      <c r="AJ221" s="21">
        <f>AJ201-Baseline!AJ201</f>
        <v>113.7040915200638</v>
      </c>
      <c r="AK221" s="21">
        <f>AK201-Baseline!AK201</f>
        <v>113.89763074580483</v>
      </c>
      <c r="AL221" s="21">
        <f>AL201-Baseline!AL201</f>
        <v>114.11049313121035</v>
      </c>
      <c r="AM221" s="21">
        <f>AM201-Baseline!AM201</f>
        <v>114.34330772193491</v>
      </c>
      <c r="AN221" s="21">
        <f>AN201-Baseline!AN201</f>
        <v>114.59662860514057</v>
      </c>
      <c r="AO221" s="21">
        <f>AO201-Baseline!AO201</f>
        <v>114.87091218925036</v>
      </c>
      <c r="AP221" s="21">
        <f>AP201-Baseline!AP201</f>
        <v>115.16672473005265</v>
      </c>
      <c r="AQ221" s="21">
        <f>AQ201-Baseline!AQ201</f>
        <v>115.48465736593889</v>
      </c>
      <c r="AR221" s="21">
        <f>AR201-Baseline!AR201</f>
        <v>115.82529939740837</v>
      </c>
      <c r="AS221" s="21">
        <f>AS201-Baseline!AS201</f>
        <v>116.18924377753733</v>
      </c>
      <c r="AT221" s="21">
        <f>AT201-Baseline!AT201</f>
        <v>116.57710293692307</v>
      </c>
      <c r="AU221" s="21">
        <f>AU201-Baseline!AU201</f>
        <v>116.98951518518072</v>
      </c>
      <c r="AV221" s="21">
        <f>AV201-Baseline!AV201</f>
        <v>117.42713328419225</v>
      </c>
      <c r="AW221" s="21">
        <f>AW201-Baseline!AW201</f>
        <v>117.8906259317117</v>
      </c>
      <c r="AX221" s="21">
        <f>AX201-Baseline!AX201</f>
        <v>118.38068124548369</v>
      </c>
      <c r="AY221" s="21">
        <f>AY201-Baseline!AY201</f>
        <v>118.89800838695226</v>
      </c>
      <c r="AZ221" s="21">
        <f>AZ201-Baseline!AZ201</f>
        <v>119.44333744294343</v>
      </c>
      <c r="BA221" s="21">
        <f>BA201-Baseline!BA201</f>
        <v>120.01741937717131</v>
      </c>
      <c r="BB221" s="21">
        <f>BB201-Baseline!BB201</f>
        <v>120.60350910797995</v>
      </c>
    </row>
    <row r="222" spans="1:54" outlineLevel="2">
      <c r="A222" s="467"/>
      <c r="B222" s="150" t="s">
        <v>485</v>
      </c>
      <c r="C222" s="19"/>
      <c r="D222" s="135" t="s">
        <v>374</v>
      </c>
      <c r="E222" s="21">
        <f>E202-Baseline!E202</f>
        <v>214.54854172475578</v>
      </c>
      <c r="F222" s="21">
        <f>F202-Baseline!F202</f>
        <v>212.93234000878948</v>
      </c>
      <c r="G222" s="21">
        <f>G202-Baseline!G202</f>
        <v>211.35660494196389</v>
      </c>
      <c r="H222" s="21">
        <f>H202-Baseline!H202</f>
        <v>209.82085383894395</v>
      </c>
      <c r="I222" s="21">
        <f>I202-Baseline!I202</f>
        <v>208.32462709370554</v>
      </c>
      <c r="J222" s="21">
        <f>J202-Baseline!J202</f>
        <v>206.86748769025894</v>
      </c>
      <c r="K222" s="21">
        <f>K202-Baseline!K202</f>
        <v>205.44902130235332</v>
      </c>
      <c r="L222" s="21">
        <f>L202-Baseline!L202</f>
        <v>204.06883544842708</v>
      </c>
      <c r="M222" s="21">
        <f>M202-Baseline!M202</f>
        <v>202.72655977618882</v>
      </c>
      <c r="N222" s="21">
        <f>N202-Baseline!N202</f>
        <v>201.42184564193815</v>
      </c>
      <c r="O222" s="21">
        <f>O202-Baseline!O202</f>
        <v>200.15436574887894</v>
      </c>
      <c r="P222" s="21">
        <f>P202-Baseline!P202</f>
        <v>198.92381430061329</v>
      </c>
      <c r="Q222" s="21">
        <f>Q202-Baseline!Q202</f>
        <v>197.72990629961652</v>
      </c>
      <c r="R222" s="21">
        <f>R202-Baseline!R202</f>
        <v>196.57237799709785</v>
      </c>
      <c r="S222" s="21">
        <f>S202-Baseline!S202</f>
        <v>195.42613053975552</v>
      </c>
      <c r="T222" s="21">
        <f>T202-Baseline!T202</f>
        <v>194.31606765050617</v>
      </c>
      <c r="U222" s="21">
        <f>U202-Baseline!U202</f>
        <v>193.2419790393769</v>
      </c>
      <c r="V222" s="21">
        <f>V202-Baseline!V202</f>
        <v>192.20367500793395</v>
      </c>
      <c r="W222" s="21">
        <f>W202-Baseline!W202</f>
        <v>191.20098629985733</v>
      </c>
      <c r="X222" s="21">
        <f>X202-Baseline!X202</f>
        <v>190.23376389101534</v>
      </c>
      <c r="Y222" s="21">
        <f>Y202-Baseline!Y202</f>
        <v>189.30187933702663</v>
      </c>
      <c r="Z222" s="21">
        <f>Z202-Baseline!Z202</f>
        <v>188.40522433049406</v>
      </c>
      <c r="AA222" s="21">
        <f>AA202-Baseline!AA202</f>
        <v>187.54371097417123</v>
      </c>
      <c r="AB222" s="21">
        <f>AB202-Baseline!AB202</f>
        <v>186.71727176553981</v>
      </c>
      <c r="AC222" s="21">
        <f>AC202-Baseline!AC202</f>
        <v>185.85840790378768</v>
      </c>
      <c r="AD222" s="21">
        <f>AD202-Baseline!AD202</f>
        <v>185.0267096787309</v>
      </c>
      <c r="AE222" s="21">
        <f>AE202-Baseline!AE202</f>
        <v>184.21563887472948</v>
      </c>
      <c r="AF222" s="21">
        <f>AF202-Baseline!AF202</f>
        <v>183.4209783065418</v>
      </c>
      <c r="AG222" s="21">
        <f>AG202-Baseline!AG202</f>
        <v>182.64086335554103</v>
      </c>
      <c r="AH222" s="21">
        <f>AH202-Baseline!AH202</f>
        <v>181.87636052303699</v>
      </c>
      <c r="AI222" s="21">
        <f>AI202-Baseline!AI202</f>
        <v>181.13252335928951</v>
      </c>
      <c r="AJ222" s="21">
        <f>AJ202-Baseline!AJ202</f>
        <v>181.24483771532078</v>
      </c>
      <c r="AK222" s="21">
        <f>AK202-Baseline!AK202</f>
        <v>181.37224939953595</v>
      </c>
      <c r="AL222" s="21">
        <f>AL202-Baseline!AL202</f>
        <v>181.51590931839436</v>
      </c>
      <c r="AM222" s="21">
        <f>AM202-Baseline!AM202</f>
        <v>181.6771172209319</v>
      </c>
      <c r="AN222" s="21">
        <f>AN202-Baseline!AN202</f>
        <v>181.85691349606964</v>
      </c>
      <c r="AO222" s="21">
        <f>AO202-Baseline!AO202</f>
        <v>182.05601013934768</v>
      </c>
      <c r="AP222" s="21">
        <f>AP202-Baseline!AP202</f>
        <v>182.27541236085662</v>
      </c>
      <c r="AQ222" s="21">
        <f>AQ202-Baseline!AQ202</f>
        <v>182.51616292231313</v>
      </c>
      <c r="AR222" s="21">
        <f>AR202-Baseline!AR202</f>
        <v>182.77926086850886</v>
      </c>
      <c r="AS222" s="21">
        <f>AS202-Baseline!AS202</f>
        <v>183.06567719420417</v>
      </c>
      <c r="AT222" s="21">
        <f>AT202-Baseline!AT202</f>
        <v>183.37640122928363</v>
      </c>
      <c r="AU222" s="21">
        <f>AU202-Baseline!AU202</f>
        <v>183.71245860107967</v>
      </c>
      <c r="AV222" s="21">
        <f>AV202-Baseline!AV202</f>
        <v>184.07487602127989</v>
      </c>
      <c r="AW222" s="21">
        <f>AW202-Baseline!AW202</f>
        <v>184.46468453109304</v>
      </c>
      <c r="AX222" s="21">
        <f>AX202-Baseline!AX202</f>
        <v>184.88292867877857</v>
      </c>
      <c r="AY222" s="21">
        <f>AY202-Baseline!AY202</f>
        <v>185.33067011096438</v>
      </c>
      <c r="AZ222" s="21">
        <f>AZ202-Baseline!AZ202</f>
        <v>185.80898583535807</v>
      </c>
      <c r="BA222" s="21">
        <f>BA202-Baseline!BA202</f>
        <v>186.31896691319403</v>
      </c>
      <c r="BB222" s="21">
        <f>BB202-Baseline!BB202</f>
        <v>186.83351059307117</v>
      </c>
    </row>
    <row r="223" spans="1:54" outlineLevel="2">
      <c r="B223" s="19"/>
      <c r="C223" s="19"/>
      <c r="D223" s="19"/>
      <c r="E223" s="15"/>
    </row>
    <row r="224" spans="1:54" outlineLevel="2">
      <c r="A224" s="465" t="s">
        <v>486</v>
      </c>
      <c r="B224" s="150" t="s">
        <v>483</v>
      </c>
      <c r="C224" s="19"/>
      <c r="D224" s="135" t="s">
        <v>374</v>
      </c>
      <c r="E224" s="21">
        <f>E204-Baseline!E204</f>
        <v>174.42207253300808</v>
      </c>
      <c r="F224" s="21">
        <f>F204-Baseline!F204</f>
        <v>347.68284279945283</v>
      </c>
      <c r="G224" s="21">
        <f>G204-Baseline!G204</f>
        <v>519.52010240507934</v>
      </c>
      <c r="H224" s="21">
        <f>H204-Baseline!H204</f>
        <v>689.95614921105357</v>
      </c>
      <c r="I224" s="21">
        <f>I204-Baseline!I204</f>
        <v>859.2744824761503</v>
      </c>
      <c r="J224" s="21">
        <f>J204-Baseline!J204</f>
        <v>1027.4869333707506</v>
      </c>
      <c r="K224" s="21">
        <f>K204-Baseline!K204</f>
        <v>1194.355828823408</v>
      </c>
      <c r="L224" s="21">
        <f>L204-Baseline!L204</f>
        <v>1360.1495809140556</v>
      </c>
      <c r="M224" s="21">
        <f>M204-Baseline!M204</f>
        <v>1524.8817160092594</v>
      </c>
      <c r="N224" s="21">
        <f>N204-Baseline!N204</f>
        <v>1688.3314733360153</v>
      </c>
      <c r="O224" s="21">
        <f>O204-Baseline!O204</f>
        <v>1850.7532119848011</v>
      </c>
      <c r="P224" s="21">
        <f>P204-Baseline!P204</f>
        <v>2012.1620063890218</v>
      </c>
      <c r="Q224" s="21">
        <f>Q204-Baseline!Q204</f>
        <v>2172.5734566480842</v>
      </c>
      <c r="R224" s="21">
        <f>R204-Baseline!R204</f>
        <v>2332.2198396644544</v>
      </c>
      <c r="S224" s="21">
        <f>S204-Baseline!S204</f>
        <v>2490.8972051556157</v>
      </c>
      <c r="T224" s="21">
        <f>T204-Baseline!T204</f>
        <v>2648.6227537213276</v>
      </c>
      <c r="U224" s="21">
        <f>U204-Baseline!U204</f>
        <v>2805.4141565462651</v>
      </c>
      <c r="V224" s="21">
        <f>V204-Baseline!V204</f>
        <v>2961.4887643928923</v>
      </c>
      <c r="W224" s="21">
        <f>W204-Baseline!W204</f>
        <v>3116.6619559559194</v>
      </c>
      <c r="X224" s="21">
        <f>X204-Baseline!X204</f>
        <v>3271.1442016591322</v>
      </c>
      <c r="Y224" s="21">
        <f>Y204-Baseline!Y204</f>
        <v>3424.7599066622179</v>
      </c>
      <c r="Z224" s="21">
        <f>Z204-Baseline!Z204</f>
        <v>3577.7129974800882</v>
      </c>
      <c r="AA224" s="21">
        <f>AA204-Baseline!AA204</f>
        <v>3730.0167348598452</v>
      </c>
      <c r="AB224" s="21">
        <f>AB204-Baseline!AB204</f>
        <v>3881.6850518374595</v>
      </c>
      <c r="AC224" s="21">
        <f>AC204-Baseline!AC204</f>
        <v>4032.6929284150328</v>
      </c>
      <c r="AD224" s="21">
        <f>AD204-Baseline!AD204</f>
        <v>4183.066152264113</v>
      </c>
      <c r="AE224" s="21">
        <f>AE204-Baseline!AE204</f>
        <v>4332.8380927863836</v>
      </c>
      <c r="AF224" s="21">
        <f>AF204-Baseline!AF204</f>
        <v>4482.0203761360572</v>
      </c>
      <c r="AG224" s="21">
        <f>AG204-Baseline!AG204</f>
        <v>4630.6274241448937</v>
      </c>
      <c r="AH224" s="21">
        <f>AH204-Baseline!AH204</f>
        <v>4778.6768088087656</v>
      </c>
      <c r="AI224" s="21">
        <f>AI204-Baseline!AI204</f>
        <v>4926.1900854717123</v>
      </c>
      <c r="AJ224" s="21">
        <f>AJ204-Baseline!AJ204</f>
        <v>5073.8616845803363</v>
      </c>
      <c r="AK224" s="21">
        <f>AK204-Baseline!AK204</f>
        <v>5221.7073435140028</v>
      </c>
      <c r="AL224" s="21">
        <f>AL204-Baseline!AL204</f>
        <v>5369.7445207339597</v>
      </c>
      <c r="AM224" s="21">
        <f>AM204-Baseline!AM204</f>
        <v>5517.9917823499054</v>
      </c>
      <c r="AN224" s="21">
        <f>AN204-Baseline!AN204</f>
        <v>5666.4683564190254</v>
      </c>
      <c r="AO224" s="21">
        <f>AO204-Baseline!AO204</f>
        <v>5815.1939515656359</v>
      </c>
      <c r="AP224" s="21">
        <f>AP204-Baseline!AP204</f>
        <v>5964.1891051355851</v>
      </c>
      <c r="AQ224" s="21">
        <f>AQ204-Baseline!AQ204</f>
        <v>6113.4752666646773</v>
      </c>
      <c r="AR224" s="21">
        <f>AR204-Baseline!AR204</f>
        <v>6263.0746667987423</v>
      </c>
      <c r="AS224" s="21">
        <f>AS204-Baseline!AS204</f>
        <v>6413.0103072855218</v>
      </c>
      <c r="AT224" s="21">
        <f>AT204-Baseline!AT204</f>
        <v>6563.3060049870301</v>
      </c>
      <c r="AU224" s="21">
        <f>AU204-Baseline!AU204</f>
        <v>6713.9864311913416</v>
      </c>
      <c r="AV224" s="21">
        <f>AV204-Baseline!AV204</f>
        <v>6865.0771101996579</v>
      </c>
      <c r="AW224" s="21">
        <f>AW204-Baseline!AW204</f>
        <v>7016.604422188866</v>
      </c>
      <c r="AX224" s="21">
        <f>AX204-Baseline!AX204</f>
        <v>7168.5956243913215</v>
      </c>
      <c r="AY224" s="21">
        <f>AY204-Baseline!AY204</f>
        <v>7321.0788721066274</v>
      </c>
      <c r="AZ224" s="21">
        <f>AZ204-Baseline!AZ204</f>
        <v>7474.0832354936756</v>
      </c>
      <c r="BA224" s="21">
        <f>BA204-Baseline!BA204</f>
        <v>7627.6387156456349</v>
      </c>
      <c r="BB224" s="21">
        <f>BB204-Baseline!BB204</f>
        <v>7781.7533357570137</v>
      </c>
    </row>
    <row r="225" spans="1:54" outlineLevel="2">
      <c r="A225" s="466"/>
      <c r="B225" s="150" t="s">
        <v>484</v>
      </c>
      <c r="C225" s="19"/>
      <c r="D225" s="135" t="s">
        <v>374</v>
      </c>
      <c r="E225" s="21">
        <f>E205-Baseline!E205</f>
        <v>134.5484252505523</v>
      </c>
      <c r="F225" s="21">
        <f>F205-Baseline!F205</f>
        <v>267.98777141929349</v>
      </c>
      <c r="G225" s="21">
        <f>G205-Baseline!G205</f>
        <v>400.35029624509224</v>
      </c>
      <c r="H225" s="21">
        <f>H205-Baseline!H205</f>
        <v>531.66778181324958</v>
      </c>
      <c r="I225" s="21">
        <f>I205-Baseline!I205</f>
        <v>661.97155571590736</v>
      </c>
      <c r="J225" s="21">
        <f>J205-Baseline!J205</f>
        <v>791.29251186377041</v>
      </c>
      <c r="K225" s="21">
        <f>K205-Baseline!K205</f>
        <v>919.66113111989807</v>
      </c>
      <c r="L225" s="21">
        <f>L205-Baseline!L205</f>
        <v>1047.1075014236458</v>
      </c>
      <c r="M225" s="21">
        <f>M205-Baseline!M205</f>
        <v>1173.6613378135628</v>
      </c>
      <c r="N225" s="21">
        <f>N205-Baseline!N205</f>
        <v>1299.3520020794476</v>
      </c>
      <c r="O225" s="21">
        <f>O205-Baseline!O205</f>
        <v>1424.2085221818311</v>
      </c>
      <c r="P225" s="21">
        <f>P205-Baseline!P205</f>
        <v>1548.2596115249869</v>
      </c>
      <c r="Q225" s="21">
        <f>Q205-Baseline!Q205</f>
        <v>1671.5336878259945</v>
      </c>
      <c r="R225" s="21">
        <f>R205-Baseline!R205</f>
        <v>1794.0588919922643</v>
      </c>
      <c r="S225" s="21">
        <f>S205-Baseline!S205</f>
        <v>1915.8548214519476</v>
      </c>
      <c r="T225" s="21">
        <f>T205-Baseline!T205</f>
        <v>2036.9492091956106</v>
      </c>
      <c r="U225" s="21">
        <f>U205-Baseline!U205</f>
        <v>2157.3695638739828</v>
      </c>
      <c r="V225" s="21">
        <f>V205-Baseline!V205</f>
        <v>2277.1431880475307</v>
      </c>
      <c r="W225" s="21">
        <f>W205-Baseline!W205</f>
        <v>2396.2971961792782</v>
      </c>
      <c r="X225" s="21">
        <f>X205-Baseline!X205</f>
        <v>2514.8585325670506</v>
      </c>
      <c r="Y225" s="21">
        <f>Y205-Baseline!Y205</f>
        <v>2632.8539893106677</v>
      </c>
      <c r="Z225" s="21">
        <f>Z205-Baseline!Z205</f>
        <v>2750.3102240559338</v>
      </c>
      <c r="AA225" s="21">
        <f>AA205-Baseline!AA205</f>
        <v>2867.253777736923</v>
      </c>
      <c r="AB225" s="21">
        <f>AB205-Baseline!AB205</f>
        <v>2983.7110924044928</v>
      </c>
      <c r="AC225" s="21">
        <f>AC205-Baseline!AC205</f>
        <v>3099.6860450038375</v>
      </c>
      <c r="AD225" s="21">
        <f>AD205-Baseline!AD205</f>
        <v>3215.2023212961903</v>
      </c>
      <c r="AE225" s="21">
        <f>AE205-Baseline!AE205</f>
        <v>3330.2813839378032</v>
      </c>
      <c r="AF225" s="21">
        <f>AF205-Baseline!AF205</f>
        <v>3444.943257084964</v>
      </c>
      <c r="AG225" s="21">
        <f>AG205-Baseline!AG205</f>
        <v>3559.2073214806542</v>
      </c>
      <c r="AH225" s="21">
        <f>AH205-Baseline!AH205</f>
        <v>3673.0933024127112</v>
      </c>
      <c r="AI225" s="21">
        <f>AI205-Baseline!AI205</f>
        <v>3786.6226097616104</v>
      </c>
      <c r="AJ225" s="21">
        <f>AJ205-Baseline!AJ205</f>
        <v>3900.3267012816741</v>
      </c>
      <c r="AK225" s="21">
        <f>AK205-Baseline!AK205</f>
        <v>4014.2243320274788</v>
      </c>
      <c r="AL225" s="21">
        <f>AL205-Baseline!AL205</f>
        <v>4128.3348251586895</v>
      </c>
      <c r="AM225" s="21">
        <f>AM205-Baseline!AM205</f>
        <v>4242.6781328806246</v>
      </c>
      <c r="AN225" s="21">
        <f>AN205-Baseline!AN205</f>
        <v>4357.2747614857653</v>
      </c>
      <c r="AO225" s="21">
        <f>AO205-Baseline!AO205</f>
        <v>4472.145673675016</v>
      </c>
      <c r="AP225" s="21">
        <f>AP205-Baseline!AP205</f>
        <v>4587.312398405069</v>
      </c>
      <c r="AQ225" s="21">
        <f>AQ205-Baseline!AQ205</f>
        <v>4702.7970557710078</v>
      </c>
      <c r="AR225" s="21">
        <f>AR205-Baseline!AR205</f>
        <v>4818.6223551684161</v>
      </c>
      <c r="AS225" s="21">
        <f>AS205-Baseline!AS205</f>
        <v>4934.8115989459538</v>
      </c>
      <c r="AT225" s="21">
        <f>AT205-Baseline!AT205</f>
        <v>5051.3887018828773</v>
      </c>
      <c r="AU225" s="21">
        <f>AU205-Baseline!AU205</f>
        <v>5168.3782170680579</v>
      </c>
      <c r="AV225" s="21">
        <f>AV205-Baseline!AV205</f>
        <v>5285.8053503522506</v>
      </c>
      <c r="AW225" s="21">
        <f>AW205-Baseline!AW205</f>
        <v>5403.6959762839624</v>
      </c>
      <c r="AX225" s="21">
        <f>AX205-Baseline!AX205</f>
        <v>5522.0766575294465</v>
      </c>
      <c r="AY225" s="21">
        <f>AY205-Baseline!AY205</f>
        <v>5640.9746659163984</v>
      </c>
      <c r="AZ225" s="21">
        <f>AZ205-Baseline!AZ205</f>
        <v>5760.418003359342</v>
      </c>
      <c r="BA225" s="21">
        <f>BA205-Baseline!BA205</f>
        <v>5880.4354227365129</v>
      </c>
      <c r="BB225" s="21">
        <f>BB205-Baseline!BB205</f>
        <v>6001.0389318444932</v>
      </c>
    </row>
    <row r="226" spans="1:54" outlineLevel="2">
      <c r="A226" s="467"/>
      <c r="B226" s="150" t="s">
        <v>485</v>
      </c>
      <c r="C226" s="19"/>
      <c r="D226" s="135" t="s">
        <v>374</v>
      </c>
      <c r="E226" s="21">
        <f>E206-Baseline!E206</f>
        <v>214.54854172475578</v>
      </c>
      <c r="F226" s="21">
        <f>F206-Baseline!F206</f>
        <v>427.48088173354529</v>
      </c>
      <c r="G226" s="21">
        <f>G206-Baseline!G206</f>
        <v>638.83748667550913</v>
      </c>
      <c r="H226" s="21">
        <f>H206-Baseline!H206</f>
        <v>848.65834051445313</v>
      </c>
      <c r="I226" s="21">
        <f>I206-Baseline!I206</f>
        <v>1056.9829676081586</v>
      </c>
      <c r="J226" s="21">
        <f>J206-Baseline!J206</f>
        <v>1263.8504552984175</v>
      </c>
      <c r="K226" s="21">
        <f>K206-Baseline!K206</f>
        <v>1469.2994766007707</v>
      </c>
      <c r="L226" s="21">
        <f>L206-Baseline!L206</f>
        <v>1673.3683120491978</v>
      </c>
      <c r="M226" s="21">
        <f>M206-Baseline!M206</f>
        <v>1876.0948718253867</v>
      </c>
      <c r="N226" s="21">
        <f>N206-Baseline!N206</f>
        <v>2077.5167174673247</v>
      </c>
      <c r="O226" s="21">
        <f>O206-Baseline!O206</f>
        <v>2277.6710832162034</v>
      </c>
      <c r="P226" s="21">
        <f>P206-Baseline!P206</f>
        <v>2476.5948975168167</v>
      </c>
      <c r="Q226" s="21">
        <f>Q206-Baseline!Q206</f>
        <v>2674.3248038164334</v>
      </c>
      <c r="R226" s="21">
        <f>R206-Baseline!R206</f>
        <v>2870.897181813531</v>
      </c>
      <c r="S226" s="21">
        <f>S206-Baseline!S206</f>
        <v>3066.3233123532864</v>
      </c>
      <c r="T226" s="21">
        <f>T206-Baseline!T206</f>
        <v>3260.6393800037927</v>
      </c>
      <c r="U226" s="21">
        <f>U206-Baseline!U206</f>
        <v>3453.8813590431696</v>
      </c>
      <c r="V226" s="21">
        <f>V206-Baseline!V206</f>
        <v>3646.0850340511033</v>
      </c>
      <c r="W226" s="21">
        <f>W206-Baseline!W206</f>
        <v>3837.2860203509608</v>
      </c>
      <c r="X226" s="21">
        <f>X206-Baseline!X206</f>
        <v>4027.5197842419761</v>
      </c>
      <c r="Y226" s="21">
        <f>Y206-Baseline!Y206</f>
        <v>4216.8216635790031</v>
      </c>
      <c r="Z226" s="21">
        <f>Z206-Baseline!Z206</f>
        <v>4405.2268879094972</v>
      </c>
      <c r="AA226" s="21">
        <f>AA206-Baseline!AA206</f>
        <v>4592.7705988836688</v>
      </c>
      <c r="AB226" s="21">
        <f>AB206-Baseline!AB206</f>
        <v>4779.4878706492082</v>
      </c>
      <c r="AC226" s="21">
        <f>AC206-Baseline!AC206</f>
        <v>4965.3462785529955</v>
      </c>
      <c r="AD226" s="21">
        <f>AD206-Baseline!AD206</f>
        <v>5150.3729882317266</v>
      </c>
      <c r="AE226" s="21">
        <f>AE206-Baseline!AE206</f>
        <v>5334.5886271064564</v>
      </c>
      <c r="AF226" s="21">
        <f>AF206-Baseline!AF206</f>
        <v>5518.0096054129981</v>
      </c>
      <c r="AG226" s="21">
        <f>AG206-Baseline!AG206</f>
        <v>5700.6504687685392</v>
      </c>
      <c r="AH226" s="21">
        <f>AH206-Baseline!AH206</f>
        <v>5882.5268292915762</v>
      </c>
      <c r="AI226" s="21">
        <f>AI206-Baseline!AI206</f>
        <v>6063.6593526508659</v>
      </c>
      <c r="AJ226" s="21">
        <f>AJ206-Baseline!AJ206</f>
        <v>6244.9041903661864</v>
      </c>
      <c r="AK226" s="21">
        <f>AK206-Baseline!AK206</f>
        <v>6426.276439765722</v>
      </c>
      <c r="AL226" s="21">
        <f>AL206-Baseline!AL206</f>
        <v>6607.7923490841167</v>
      </c>
      <c r="AM226" s="21">
        <f>AM206-Baseline!AM206</f>
        <v>6789.4694663050486</v>
      </c>
      <c r="AN226" s="21">
        <f>AN206-Baseline!AN206</f>
        <v>6971.3263798011185</v>
      </c>
      <c r="AO226" s="21">
        <f>AO206-Baseline!AO206</f>
        <v>7153.3823899404661</v>
      </c>
      <c r="AP226" s="21">
        <f>AP206-Baseline!AP206</f>
        <v>7335.6578023013226</v>
      </c>
      <c r="AQ226" s="21">
        <f>AQ206-Baseline!AQ206</f>
        <v>7518.1739652236356</v>
      </c>
      <c r="AR226" s="21">
        <f>AR206-Baseline!AR206</f>
        <v>7700.9532260921442</v>
      </c>
      <c r="AS226" s="21">
        <f>AS206-Baseline!AS206</f>
        <v>7884.0189032863482</v>
      </c>
      <c r="AT226" s="21">
        <f>AT206-Baseline!AT206</f>
        <v>8067.3953045156322</v>
      </c>
      <c r="AU226" s="21">
        <f>AU206-Baseline!AU206</f>
        <v>8251.1077631167118</v>
      </c>
      <c r="AV226" s="21">
        <f>AV206-Baseline!AV206</f>
        <v>8435.1826391379909</v>
      </c>
      <c r="AW226" s="21">
        <f>AW206-Baseline!AW206</f>
        <v>8619.6473236690836</v>
      </c>
      <c r="AX226" s="21">
        <f>AX206-Baseline!AX206</f>
        <v>8804.5302523478622</v>
      </c>
      <c r="AY226" s="21">
        <f>AY206-Baseline!AY206</f>
        <v>8989.8609224588272</v>
      </c>
      <c r="AZ226" s="21">
        <f>AZ206-Baseline!AZ206</f>
        <v>9175.669908294185</v>
      </c>
      <c r="BA226" s="21">
        <f>BA206-Baseline!BA206</f>
        <v>9361.9888752073784</v>
      </c>
      <c r="BB226" s="21">
        <f>BB206-Baseline!BB206</f>
        <v>9548.8223858004494</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490</v>
      </c>
      <c r="C229" s="57"/>
      <c r="D229" s="56" t="s">
        <v>374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19:B19"/>
    <mergeCell ref="I2:U2"/>
    <mergeCell ref="I3:N4"/>
    <mergeCell ref="P3:U4"/>
    <mergeCell ref="I5:N18"/>
    <mergeCell ref="P5:U18"/>
    <mergeCell ref="I20:N20"/>
    <mergeCell ref="P20:U20"/>
    <mergeCell ref="I21:N45"/>
    <mergeCell ref="P21:U45"/>
    <mergeCell ref="B23:G23"/>
    <mergeCell ref="D30:G30"/>
    <mergeCell ref="A66:A71"/>
    <mergeCell ref="E51:I51"/>
    <mergeCell ref="J51:N51"/>
    <mergeCell ref="O51:S51"/>
    <mergeCell ref="T51:X51"/>
    <mergeCell ref="AI51:AM51"/>
    <mergeCell ref="AN51:AR51"/>
    <mergeCell ref="AS51:AW51"/>
    <mergeCell ref="AX51:BB51"/>
    <mergeCell ref="A54:A64"/>
    <mergeCell ref="Y51:AC51"/>
    <mergeCell ref="AD51:AH51"/>
    <mergeCell ref="A220:A222"/>
    <mergeCell ref="A224:A226"/>
    <mergeCell ref="A190:A198"/>
    <mergeCell ref="A200:A202"/>
    <mergeCell ref="A75:A77"/>
    <mergeCell ref="A143:A154"/>
    <mergeCell ref="A158:A169"/>
    <mergeCell ref="A172:A174"/>
    <mergeCell ref="A176:A178"/>
    <mergeCell ref="A186:A187"/>
    <mergeCell ref="A204:A206"/>
    <mergeCell ref="A210:A218"/>
    <mergeCell ref="A31:A40"/>
    <mergeCell ref="D31:G31"/>
    <mergeCell ref="D32:G32"/>
    <mergeCell ref="D33:G33"/>
    <mergeCell ref="D34:G34"/>
    <mergeCell ref="D35:G35"/>
    <mergeCell ref="D36:G36"/>
    <mergeCell ref="D37:G37"/>
    <mergeCell ref="D38:G38"/>
    <mergeCell ref="D39:G39"/>
    <mergeCell ref="D40:G40"/>
  </mergeCells>
  <dataValidations count="1">
    <dataValidation type="list" allowBlank="1" showInputMessage="1" showErrorMessage="1" sqref="B7" xr:uid="{B427340A-2129-41D9-B02C-AB779CE2DF12}">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B158:B169 B143:B154</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C54:C63</xm:sqref>
        </x14:dataValidation>
        <x14:dataValidation type="list" allowBlank="1" showInputMessage="1" showErrorMessage="1" xr:uid="{4450C4CF-1C4E-4CD2-9CD7-0DD9FDBAAE6A}">
          <x14:formula1>
            <xm:f>'Fixed Data'!$A$55:$A$78</xm:f>
          </x14:formula1>
          <xm:sqref>B54:B63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2"/>
  <sheetViews>
    <sheetView topLeftCell="A7" workbookViewId="0">
      <selection activeCell="K22" sqref="B22:S23"/>
    </sheetView>
  </sheetViews>
  <sheetFormatPr defaultRowHeight="13.5"/>
  <cols>
    <col min="1" max="1" width="22" customWidth="1"/>
  </cols>
  <sheetData>
    <row r="1" spans="1:19">
      <c r="A1" s="4" t="s">
        <v>492</v>
      </c>
    </row>
    <row r="2" spans="1:19">
      <c r="A2" s="463" t="s">
        <v>493</v>
      </c>
      <c r="B2" s="463"/>
      <c r="C2" s="463"/>
      <c r="D2" s="463"/>
      <c r="E2" s="463"/>
      <c r="F2" s="463"/>
      <c r="G2" s="463"/>
      <c r="H2" s="463"/>
      <c r="I2" s="463"/>
      <c r="J2" s="463"/>
      <c r="K2" s="463"/>
      <c r="L2" s="463"/>
      <c r="M2" s="463"/>
      <c r="N2" s="463"/>
      <c r="O2" s="463"/>
      <c r="P2" s="463"/>
      <c r="Q2" s="463"/>
      <c r="R2" s="463"/>
      <c r="S2" s="463"/>
    </row>
    <row r="3" spans="1:19">
      <c r="A3" s="463"/>
      <c r="B3" s="463"/>
      <c r="C3" s="463"/>
      <c r="D3" s="463"/>
      <c r="E3" s="463"/>
      <c r="F3" s="463"/>
      <c r="G3" s="463"/>
      <c r="H3" s="463"/>
      <c r="I3" s="463"/>
      <c r="J3" s="463"/>
      <c r="K3" s="463"/>
      <c r="L3" s="463"/>
      <c r="M3" s="463"/>
      <c r="N3" s="463"/>
      <c r="O3" s="463"/>
      <c r="P3" s="463"/>
      <c r="Q3" s="463"/>
      <c r="R3" s="463"/>
      <c r="S3" s="463"/>
    </row>
    <row r="4" spans="1:19">
      <c r="A4" s="463"/>
      <c r="B4" s="463"/>
      <c r="C4" s="463"/>
      <c r="D4" s="463"/>
      <c r="E4" s="463"/>
      <c r="F4" s="463"/>
      <c r="G4" s="463"/>
      <c r="H4" s="463"/>
      <c r="I4" s="463"/>
      <c r="J4" s="463"/>
      <c r="K4" s="463"/>
      <c r="L4" s="463"/>
      <c r="M4" s="463"/>
      <c r="N4" s="463"/>
      <c r="O4" s="463"/>
      <c r="P4" s="463"/>
      <c r="Q4" s="463"/>
      <c r="R4" s="463"/>
      <c r="S4" s="463"/>
    </row>
    <row r="19" spans="1:19">
      <c r="A19" s="4" t="s">
        <v>495</v>
      </c>
    </row>
    <row r="20" spans="1:19">
      <c r="A20" s="463" t="s">
        <v>496</v>
      </c>
      <c r="B20" s="463"/>
      <c r="C20" s="463"/>
      <c r="D20" s="463"/>
      <c r="E20" s="463"/>
      <c r="F20" s="463"/>
      <c r="G20" s="463"/>
      <c r="H20" s="463"/>
      <c r="I20" s="463"/>
      <c r="J20" s="463"/>
      <c r="K20" s="463"/>
      <c r="L20" s="463"/>
      <c r="M20" s="463"/>
      <c r="N20" s="463"/>
      <c r="O20" s="463"/>
      <c r="P20" s="463"/>
      <c r="Q20" s="463"/>
      <c r="R20" s="463"/>
      <c r="S20" s="463"/>
    </row>
    <row r="21" spans="1:19" ht="25.5" customHeight="1">
      <c r="A21" s="463"/>
      <c r="B21" s="463"/>
      <c r="C21" s="463"/>
      <c r="D21" s="463"/>
      <c r="E21" s="463"/>
      <c r="F21" s="463"/>
      <c r="G21" s="463"/>
      <c r="H21" s="463"/>
      <c r="I21" s="463"/>
      <c r="J21" s="463"/>
      <c r="K21" s="463"/>
      <c r="L21" s="463"/>
      <c r="M21" s="463"/>
      <c r="N21" s="463"/>
      <c r="O21" s="463"/>
      <c r="P21" s="463"/>
      <c r="Q21" s="463"/>
      <c r="R21" s="463"/>
      <c r="S21" s="463"/>
    </row>
    <row r="23" spans="1:19">
      <c r="A23" s="158" t="s">
        <v>477</v>
      </c>
      <c r="B23" s="397"/>
      <c r="C23" s="397"/>
      <c r="D23" s="397"/>
      <c r="E23" s="397"/>
      <c r="F23" s="397"/>
      <c r="G23" s="397"/>
      <c r="H23" s="397"/>
      <c r="I23" s="397"/>
      <c r="J23" s="397"/>
      <c r="K23" s="397"/>
      <c r="L23" s="397"/>
      <c r="M23" s="397"/>
      <c r="N23" s="397"/>
      <c r="O23" s="397"/>
      <c r="P23" s="397"/>
      <c r="Q23" s="397"/>
      <c r="R23" s="397"/>
      <c r="S23" s="397"/>
    </row>
    <row r="24" spans="1:19">
      <c r="A24" s="158" t="s">
        <v>478</v>
      </c>
      <c r="B24" s="397"/>
      <c r="C24" s="397"/>
      <c r="D24" s="397"/>
      <c r="E24" s="397"/>
      <c r="F24" s="397"/>
      <c r="G24" s="397"/>
      <c r="H24" s="397"/>
      <c r="I24" s="397"/>
      <c r="J24" s="397"/>
      <c r="K24" s="397"/>
      <c r="L24" s="397"/>
      <c r="M24" s="397"/>
      <c r="N24" s="397"/>
      <c r="O24" s="397"/>
      <c r="P24" s="397"/>
      <c r="Q24" s="397"/>
      <c r="R24" s="397"/>
      <c r="S24" s="397"/>
    </row>
    <row r="25" spans="1:19">
      <c r="A25" s="159" t="s">
        <v>380</v>
      </c>
      <c r="B25" s="397"/>
      <c r="C25" s="397"/>
      <c r="D25" s="397"/>
      <c r="E25" s="397"/>
      <c r="F25" s="397"/>
      <c r="G25" s="397"/>
      <c r="H25" s="397"/>
      <c r="I25" s="397"/>
      <c r="J25" s="397"/>
      <c r="K25" s="397"/>
      <c r="L25" s="397"/>
      <c r="M25" s="397"/>
      <c r="N25" s="397"/>
      <c r="O25" s="397"/>
      <c r="P25" s="397"/>
      <c r="Q25" s="397"/>
      <c r="R25" s="397"/>
      <c r="S25" s="397"/>
    </row>
    <row r="26" spans="1:19">
      <c r="A26" s="159" t="s">
        <v>456</v>
      </c>
      <c r="B26" s="397"/>
      <c r="C26" s="397"/>
      <c r="D26" s="397"/>
      <c r="E26" s="397"/>
      <c r="F26" s="397"/>
      <c r="G26" s="397"/>
      <c r="H26" s="397"/>
      <c r="I26" s="397"/>
      <c r="J26" s="397"/>
      <c r="K26" s="397"/>
      <c r="L26" s="397"/>
      <c r="M26" s="397"/>
      <c r="N26" s="397"/>
      <c r="O26" s="397"/>
      <c r="P26" s="397"/>
      <c r="Q26" s="397"/>
      <c r="R26" s="397"/>
      <c r="S26" s="397"/>
    </row>
    <row r="27" spans="1:19">
      <c r="A27" s="159" t="s">
        <v>457</v>
      </c>
      <c r="B27" s="397"/>
      <c r="C27" s="397"/>
      <c r="D27" s="397"/>
      <c r="E27" s="397"/>
      <c r="F27" s="397"/>
      <c r="G27" s="397"/>
      <c r="H27" s="397"/>
      <c r="I27" s="397"/>
      <c r="J27" s="397"/>
      <c r="K27" s="397"/>
      <c r="L27" s="397"/>
      <c r="M27" s="397"/>
      <c r="N27" s="397"/>
      <c r="O27" s="397"/>
      <c r="P27" s="397"/>
      <c r="Q27" s="397"/>
      <c r="R27" s="397"/>
      <c r="S27" s="397"/>
    </row>
    <row r="31" spans="1:19">
      <c r="A31" s="4" t="s">
        <v>500</v>
      </c>
    </row>
    <row r="32" spans="1:19">
      <c r="A32" t="s">
        <v>501</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zoomScale="85" zoomScaleNormal="85" workbookViewId="0">
      <selection activeCell="B4" sqref="B4"/>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8" t="s">
        <v>328</v>
      </c>
      <c r="J2" s="429"/>
      <c r="K2" s="429"/>
      <c r="L2" s="429"/>
      <c r="M2" s="429"/>
      <c r="N2" s="429"/>
      <c r="O2" s="429"/>
      <c r="P2" s="429"/>
      <c r="Q2" s="429"/>
      <c r="R2" s="429"/>
      <c r="S2" s="429"/>
      <c r="T2" s="429"/>
      <c r="U2" s="430"/>
    </row>
    <row r="3" spans="1:21" ht="13.5" customHeight="1" outlineLevel="1" thickBot="1">
      <c r="A3" s="3"/>
      <c r="B3" s="7"/>
      <c r="F3" s="24"/>
      <c r="G3" s="10"/>
      <c r="I3" s="431" t="s">
        <v>329</v>
      </c>
      <c r="J3" s="432"/>
      <c r="K3" s="432"/>
      <c r="L3" s="432"/>
      <c r="M3" s="432"/>
      <c r="N3" s="433"/>
      <c r="O3" s="1"/>
      <c r="P3" s="437" t="s">
        <v>330</v>
      </c>
      <c r="Q3" s="438"/>
      <c r="R3" s="438"/>
      <c r="S3" s="438"/>
      <c r="T3" s="438"/>
      <c r="U3" s="439"/>
    </row>
    <row r="4" spans="1:21" ht="56.25" customHeight="1" outlineLevel="1">
      <c r="A4" s="31" t="s">
        <v>151</v>
      </c>
      <c r="B4" s="86"/>
      <c r="E4" s="53" t="s">
        <v>331</v>
      </c>
      <c r="F4" s="91"/>
      <c r="G4" s="28"/>
      <c r="H4" s="10"/>
      <c r="I4" s="434"/>
      <c r="J4" s="435"/>
      <c r="K4" s="435"/>
      <c r="L4" s="435"/>
      <c r="M4" s="435"/>
      <c r="N4" s="436"/>
      <c r="P4" s="440"/>
      <c r="Q4" s="441"/>
      <c r="R4" s="441"/>
      <c r="S4" s="441"/>
      <c r="T4" s="441"/>
      <c r="U4" s="442"/>
    </row>
    <row r="5" spans="1:21" outlineLevel="1">
      <c r="A5" s="13" t="s">
        <v>332</v>
      </c>
      <c r="B5" s="88"/>
      <c r="E5" s="14"/>
      <c r="H5" s="10"/>
      <c r="I5" s="470"/>
      <c r="J5" s="455"/>
      <c r="K5" s="455"/>
      <c r="L5" s="455"/>
      <c r="M5" s="455"/>
      <c r="N5" s="456"/>
      <c r="P5" s="470"/>
      <c r="Q5" s="455"/>
      <c r="R5" s="455"/>
      <c r="S5" s="455"/>
      <c r="T5" s="455"/>
      <c r="U5" s="456"/>
    </row>
    <row r="6" spans="1:21" outlineLevel="1">
      <c r="A6" s="13" t="s">
        <v>335</v>
      </c>
      <c r="B6" s="88"/>
      <c r="E6" s="53" t="s">
        <v>337</v>
      </c>
      <c r="F6" s="90"/>
      <c r="H6" s="10"/>
      <c r="I6" s="457"/>
      <c r="J6" s="458"/>
      <c r="K6" s="458"/>
      <c r="L6" s="458"/>
      <c r="M6" s="458"/>
      <c r="N6" s="459"/>
      <c r="P6" s="457"/>
      <c r="Q6" s="458"/>
      <c r="R6" s="458"/>
      <c r="S6" s="458"/>
      <c r="T6" s="458"/>
      <c r="U6" s="459"/>
    </row>
    <row r="7" spans="1:21" outlineLevel="1">
      <c r="A7" s="13" t="s">
        <v>339</v>
      </c>
      <c r="B7" s="88"/>
      <c r="E7" s="14"/>
      <c r="H7" s="10"/>
      <c r="I7" s="457"/>
      <c r="J7" s="458"/>
      <c r="K7" s="458"/>
      <c r="L7" s="458"/>
      <c r="M7" s="458"/>
      <c r="N7" s="459"/>
      <c r="P7" s="457"/>
      <c r="Q7" s="458"/>
      <c r="R7" s="458"/>
      <c r="S7" s="458"/>
      <c r="T7" s="458"/>
      <c r="U7" s="459"/>
    </row>
    <row r="8" spans="1:21" ht="41" outlineLevel="1" thickBot="1">
      <c r="A8" s="34" t="s">
        <v>340</v>
      </c>
      <c r="B8" s="89"/>
      <c r="E8" s="14"/>
      <c r="H8" s="10"/>
      <c r="I8" s="457"/>
      <c r="J8" s="458"/>
      <c r="K8" s="458"/>
      <c r="L8" s="458"/>
      <c r="M8" s="458"/>
      <c r="N8" s="459"/>
      <c r="P8" s="457"/>
      <c r="Q8" s="458"/>
      <c r="R8" s="458"/>
      <c r="S8" s="458"/>
      <c r="T8" s="458"/>
      <c r="U8" s="459"/>
    </row>
    <row r="9" spans="1:21" outlineLevel="1">
      <c r="E9" s="14"/>
      <c r="H9" s="10"/>
      <c r="I9" s="457"/>
      <c r="J9" s="458"/>
      <c r="K9" s="458"/>
      <c r="L9" s="458"/>
      <c r="M9" s="458"/>
      <c r="N9" s="459"/>
      <c r="P9" s="457"/>
      <c r="Q9" s="458"/>
      <c r="R9" s="458"/>
      <c r="S9" s="458"/>
      <c r="T9" s="458"/>
      <c r="U9" s="459"/>
    </row>
    <row r="10" spans="1:21" ht="14" outlineLevel="1" thickBot="1">
      <c r="A10" s="32" t="s">
        <v>342</v>
      </c>
      <c r="B10" s="35">
        <f>Baseline!B10</f>
        <v>2027</v>
      </c>
      <c r="E10" s="14"/>
      <c r="H10" s="10"/>
      <c r="I10" s="457"/>
      <c r="J10" s="458"/>
      <c r="K10" s="458"/>
      <c r="L10" s="458"/>
      <c r="M10" s="458"/>
      <c r="N10" s="459"/>
      <c r="P10" s="457"/>
      <c r="Q10" s="458"/>
      <c r="R10" s="458"/>
      <c r="S10" s="458"/>
      <c r="T10" s="458"/>
      <c r="U10" s="459"/>
    </row>
    <row r="11" spans="1:21" outlineLevel="1">
      <c r="A11" s="16"/>
      <c r="H11" s="10"/>
      <c r="I11" s="457"/>
      <c r="J11" s="458"/>
      <c r="K11" s="458"/>
      <c r="L11" s="458"/>
      <c r="M11" s="458"/>
      <c r="N11" s="459"/>
      <c r="P11" s="457"/>
      <c r="Q11" s="458"/>
      <c r="R11" s="458"/>
      <c r="S11" s="458"/>
      <c r="T11" s="458"/>
      <c r="U11" s="459"/>
    </row>
    <row r="12" spans="1:21" ht="40.5" outlineLevel="1">
      <c r="A12" s="26" t="s">
        <v>343</v>
      </c>
      <c r="B12" s="26" t="s">
        <v>344</v>
      </c>
      <c r="C12" s="26" t="s">
        <v>345</v>
      </c>
      <c r="D12" s="26" t="s">
        <v>346</v>
      </c>
      <c r="E12" s="26" t="s">
        <v>347</v>
      </c>
      <c r="F12" s="26" t="s">
        <v>348</v>
      </c>
      <c r="G12" s="26" t="s">
        <v>349</v>
      </c>
      <c r="I12" s="457"/>
      <c r="J12" s="458"/>
      <c r="K12" s="458"/>
      <c r="L12" s="458"/>
      <c r="M12" s="458"/>
      <c r="N12" s="459"/>
      <c r="P12" s="457"/>
      <c r="Q12" s="458"/>
      <c r="R12" s="458"/>
      <c r="S12" s="458"/>
      <c r="T12" s="458"/>
      <c r="U12" s="459"/>
    </row>
    <row r="13" spans="1:21" outlineLevel="1">
      <c r="A13" s="58">
        <v>2035</v>
      </c>
      <c r="B13" s="21">
        <f t="shared" ref="B13:B18" si="0">INDEX($E$204:$AW$204,1,MATCH($A13,$E$53:$BB$53,0))</f>
        <v>0</v>
      </c>
      <c r="C13" s="21">
        <f>B13-Baseline!B13</f>
        <v>1524.8817160092594</v>
      </c>
      <c r="D13" s="21">
        <f t="shared" ref="D13:D18" si="1">INDEX($E$205:$AW$205,1,MATCH($A13,$E$53:$BB$53,0))</f>
        <v>0</v>
      </c>
      <c r="E13" s="21">
        <f>D13-Baseline!D13</f>
        <v>1173.6613378135628</v>
      </c>
      <c r="F13" s="21">
        <f t="shared" ref="F13:F18" si="2">INDEX($E$206:$AW$206,1,MATCH($A13,$E$53:$BB$53,0))</f>
        <v>0</v>
      </c>
      <c r="G13" s="21">
        <f>F13-Baseline!F13</f>
        <v>1876.0948718253867</v>
      </c>
      <c r="I13" s="457"/>
      <c r="J13" s="458"/>
      <c r="K13" s="458"/>
      <c r="L13" s="458"/>
      <c r="M13" s="458"/>
      <c r="N13" s="459"/>
      <c r="P13" s="457"/>
      <c r="Q13" s="458"/>
      <c r="R13" s="458"/>
      <c r="S13" s="458"/>
      <c r="T13" s="458"/>
      <c r="U13" s="459"/>
    </row>
    <row r="14" spans="1:21" outlineLevel="1">
      <c r="A14" s="58">
        <v>2040</v>
      </c>
      <c r="B14" s="21">
        <f t="shared" si="0"/>
        <v>0</v>
      </c>
      <c r="C14" s="21">
        <f>B14-Baseline!B14</f>
        <v>2332.2198396644544</v>
      </c>
      <c r="D14" s="21">
        <f t="shared" si="1"/>
        <v>0</v>
      </c>
      <c r="E14" s="21">
        <f>D14-Baseline!D14</f>
        <v>1794.0588919922643</v>
      </c>
      <c r="F14" s="21">
        <f t="shared" si="2"/>
        <v>0</v>
      </c>
      <c r="G14" s="21">
        <f>F14-Baseline!F14</f>
        <v>2870.897181813531</v>
      </c>
      <c r="I14" s="457"/>
      <c r="J14" s="458"/>
      <c r="K14" s="458"/>
      <c r="L14" s="458"/>
      <c r="M14" s="458"/>
      <c r="N14" s="459"/>
      <c r="P14" s="457"/>
      <c r="Q14" s="458"/>
      <c r="R14" s="458"/>
      <c r="S14" s="458"/>
      <c r="T14" s="458"/>
      <c r="U14" s="459"/>
    </row>
    <row r="15" spans="1:21" outlineLevel="1">
      <c r="A15" s="58">
        <v>2045</v>
      </c>
      <c r="B15" s="21">
        <f t="shared" si="0"/>
        <v>0</v>
      </c>
      <c r="C15" s="21">
        <f>B15-Baseline!B15</f>
        <v>3116.6619559559194</v>
      </c>
      <c r="D15" s="21">
        <f t="shared" si="1"/>
        <v>0</v>
      </c>
      <c r="E15" s="21">
        <f>D15-Baseline!D15</f>
        <v>2396.2971961792782</v>
      </c>
      <c r="F15" s="21">
        <f t="shared" si="2"/>
        <v>0</v>
      </c>
      <c r="G15" s="21">
        <f>F15-Baseline!F15</f>
        <v>3837.2860203509608</v>
      </c>
      <c r="I15" s="457"/>
      <c r="J15" s="458"/>
      <c r="K15" s="458"/>
      <c r="L15" s="458"/>
      <c r="M15" s="458"/>
      <c r="N15" s="459"/>
      <c r="P15" s="457"/>
      <c r="Q15" s="458"/>
      <c r="R15" s="458"/>
      <c r="S15" s="458"/>
      <c r="T15" s="458"/>
      <c r="U15" s="459"/>
    </row>
    <row r="16" spans="1:21" outlineLevel="1">
      <c r="A16" s="58">
        <v>2050</v>
      </c>
      <c r="B16" s="21">
        <f t="shared" si="0"/>
        <v>0</v>
      </c>
      <c r="C16" s="21">
        <f>B16-Baseline!B16</f>
        <v>3881.6850518374595</v>
      </c>
      <c r="D16" s="21">
        <f t="shared" si="1"/>
        <v>0</v>
      </c>
      <c r="E16" s="21">
        <f>D16-Baseline!D16</f>
        <v>2983.7110924044928</v>
      </c>
      <c r="F16" s="21">
        <f t="shared" si="2"/>
        <v>0</v>
      </c>
      <c r="G16" s="21">
        <f>F16-Baseline!F16</f>
        <v>4779.4878706492082</v>
      </c>
      <c r="I16" s="457"/>
      <c r="J16" s="458"/>
      <c r="K16" s="458"/>
      <c r="L16" s="458"/>
      <c r="M16" s="458"/>
      <c r="N16" s="459"/>
      <c r="P16" s="457"/>
      <c r="Q16" s="458"/>
      <c r="R16" s="458"/>
      <c r="S16" s="458"/>
      <c r="T16" s="458"/>
      <c r="U16" s="459"/>
    </row>
    <row r="17" spans="1:21" outlineLevel="1">
      <c r="A17" s="58">
        <v>2060</v>
      </c>
      <c r="B17" s="21">
        <f t="shared" si="0"/>
        <v>0</v>
      </c>
      <c r="C17" s="21">
        <f>B17-Baseline!B17</f>
        <v>5369.7445207339597</v>
      </c>
      <c r="D17" s="21">
        <f t="shared" si="1"/>
        <v>0</v>
      </c>
      <c r="E17" s="21">
        <f>D17-Baseline!D17</f>
        <v>4128.3348251586895</v>
      </c>
      <c r="F17" s="21">
        <f t="shared" si="2"/>
        <v>0</v>
      </c>
      <c r="G17" s="21">
        <f>F17-Baseline!F17</f>
        <v>6607.7923490841167</v>
      </c>
      <c r="I17" s="457"/>
      <c r="J17" s="458"/>
      <c r="K17" s="458"/>
      <c r="L17" s="458"/>
      <c r="M17" s="458"/>
      <c r="N17" s="459"/>
      <c r="P17" s="457"/>
      <c r="Q17" s="458"/>
      <c r="R17" s="458"/>
      <c r="S17" s="458"/>
      <c r="T17" s="458"/>
      <c r="U17" s="459"/>
    </row>
    <row r="18" spans="1:21" outlineLevel="1">
      <c r="A18" s="58">
        <v>2070</v>
      </c>
      <c r="B18" s="21">
        <f t="shared" si="0"/>
        <v>0</v>
      </c>
      <c r="C18" s="21">
        <f>B18-Baseline!B18</f>
        <v>6865.0771101996579</v>
      </c>
      <c r="D18" s="21">
        <f t="shared" si="1"/>
        <v>0</v>
      </c>
      <c r="E18" s="21">
        <f>D18-Baseline!D18</f>
        <v>5285.8053503522506</v>
      </c>
      <c r="F18" s="21">
        <f t="shared" si="2"/>
        <v>0</v>
      </c>
      <c r="G18" s="21">
        <f>F18-Baseline!F18</f>
        <v>8435.1826391379909</v>
      </c>
      <c r="I18" s="460"/>
      <c r="J18" s="461"/>
      <c r="K18" s="461"/>
      <c r="L18" s="461"/>
      <c r="M18" s="461"/>
      <c r="N18" s="462"/>
      <c r="P18" s="460"/>
      <c r="Q18" s="461"/>
      <c r="R18" s="461"/>
      <c r="S18" s="461"/>
      <c r="T18" s="461"/>
      <c r="U18" s="462"/>
    </row>
    <row r="19" spans="1:21" ht="14" outlineLevel="1" thickBot="1">
      <c r="A19" s="418"/>
      <c r="B19" s="418"/>
      <c r="I19" s="250"/>
      <c r="J19" s="251"/>
      <c r="K19" s="251"/>
      <c r="L19" s="251"/>
      <c r="M19" s="251"/>
      <c r="N19" s="251"/>
      <c r="P19" s="249"/>
      <c r="Q19" s="249"/>
      <c r="R19" s="249"/>
      <c r="S19" s="249"/>
      <c r="T19" s="249"/>
      <c r="U19" s="232"/>
    </row>
    <row r="20" spans="1:21" ht="26.25" customHeight="1" outlineLevel="1">
      <c r="A20" s="54" t="s">
        <v>350</v>
      </c>
      <c r="B20" s="55">
        <f>Baseline!B20</f>
        <v>1</v>
      </c>
      <c r="E20" s="154"/>
      <c r="I20" s="452" t="s">
        <v>351</v>
      </c>
      <c r="J20" s="453"/>
      <c r="K20" s="453"/>
      <c r="L20" s="453"/>
      <c r="M20" s="453"/>
      <c r="N20" s="454"/>
      <c r="P20" s="452" t="s">
        <v>352</v>
      </c>
      <c r="Q20" s="453"/>
      <c r="R20" s="453"/>
      <c r="S20" s="453"/>
      <c r="T20" s="453"/>
      <c r="U20" s="454"/>
    </row>
    <row r="21" spans="1:21" ht="12.75" customHeight="1" outlineLevel="1">
      <c r="A21" s="154"/>
      <c r="B21" s="155"/>
      <c r="I21" s="470"/>
      <c r="J21" s="455"/>
      <c r="K21" s="455"/>
      <c r="L21" s="455"/>
      <c r="M21" s="455"/>
      <c r="N21" s="456"/>
      <c r="P21" s="470"/>
      <c r="Q21" s="455"/>
      <c r="R21" s="455"/>
      <c r="S21" s="455"/>
      <c r="T21" s="455"/>
      <c r="U21" s="456"/>
    </row>
    <row r="22" spans="1:21" ht="12.75" customHeight="1" outlineLevel="1">
      <c r="A22" s="154"/>
      <c r="B22" s="155"/>
      <c r="I22" s="457"/>
      <c r="J22" s="458"/>
      <c r="K22" s="458"/>
      <c r="L22" s="458"/>
      <c r="M22" s="458"/>
      <c r="N22" s="459"/>
      <c r="P22" s="457"/>
      <c r="Q22" s="458"/>
      <c r="R22" s="458"/>
      <c r="S22" s="458"/>
      <c r="T22" s="458"/>
      <c r="U22" s="459"/>
    </row>
    <row r="23" spans="1:21" outlineLevel="1">
      <c r="A23" s="154"/>
      <c r="B23" s="400" t="s">
        <v>354</v>
      </c>
      <c r="C23" s="401"/>
      <c r="D23" s="401"/>
      <c r="E23" s="401"/>
      <c r="F23" s="401"/>
      <c r="G23" s="402"/>
      <c r="I23" s="457"/>
      <c r="J23" s="458"/>
      <c r="K23" s="458"/>
      <c r="L23" s="458"/>
      <c r="M23" s="458"/>
      <c r="N23" s="459"/>
      <c r="P23" s="457"/>
      <c r="Q23" s="458"/>
      <c r="R23" s="458"/>
      <c r="S23" s="458"/>
      <c r="T23" s="458"/>
      <c r="U23" s="459"/>
    </row>
    <row r="24" spans="1:21" outlineLevel="1">
      <c r="B24" s="17">
        <v>2027</v>
      </c>
      <c r="C24" s="17">
        <v>2028</v>
      </c>
      <c r="D24" s="17">
        <v>2029</v>
      </c>
      <c r="E24" s="17">
        <v>2030</v>
      </c>
      <c r="F24" s="17">
        <v>2031</v>
      </c>
      <c r="G24" s="17" t="s">
        <v>355</v>
      </c>
      <c r="I24" s="457"/>
      <c r="J24" s="458"/>
      <c r="K24" s="458"/>
      <c r="L24" s="458"/>
      <c r="M24" s="458"/>
      <c r="N24" s="459"/>
      <c r="P24" s="457"/>
      <c r="Q24" s="458"/>
      <c r="R24" s="458"/>
      <c r="S24" s="458"/>
      <c r="T24" s="458"/>
      <c r="U24" s="459"/>
    </row>
    <row r="25" spans="1:21" ht="14" outlineLevel="1" thickBot="1">
      <c r="B25" s="30" t="s">
        <v>356</v>
      </c>
      <c r="C25" s="30" t="s">
        <v>356</v>
      </c>
      <c r="D25" s="30" t="s">
        <v>356</v>
      </c>
      <c r="E25" s="30" t="s">
        <v>356</v>
      </c>
      <c r="F25" s="30" t="s">
        <v>356</v>
      </c>
      <c r="G25" s="30" t="s">
        <v>356</v>
      </c>
      <c r="I25" s="457"/>
      <c r="J25" s="458"/>
      <c r="K25" s="458"/>
      <c r="L25" s="458"/>
      <c r="M25" s="458"/>
      <c r="N25" s="459"/>
      <c r="P25" s="457"/>
      <c r="Q25" s="458"/>
      <c r="R25" s="458"/>
      <c r="S25" s="458"/>
      <c r="T25" s="458"/>
      <c r="U25" s="459"/>
    </row>
    <row r="26" spans="1:21" outlineLevel="1">
      <c r="A26" s="54" t="s">
        <v>357</v>
      </c>
      <c r="B26" s="21">
        <f>E64</f>
        <v>0</v>
      </c>
      <c r="C26" s="21">
        <f>F64</f>
        <v>0</v>
      </c>
      <c r="D26" s="21">
        <f>G64</f>
        <v>0</v>
      </c>
      <c r="E26" s="21">
        <f>H64</f>
        <v>0</v>
      </c>
      <c r="F26" s="21">
        <f>I64</f>
        <v>0</v>
      </c>
      <c r="G26" s="21">
        <f>SUM(J64:BB64)</f>
        <v>0</v>
      </c>
      <c r="I26" s="457"/>
      <c r="J26" s="458"/>
      <c r="K26" s="458"/>
      <c r="L26" s="458"/>
      <c r="M26" s="458"/>
      <c r="N26" s="459"/>
      <c r="P26" s="457"/>
      <c r="Q26" s="458"/>
      <c r="R26" s="458"/>
      <c r="S26" s="458"/>
      <c r="T26" s="458"/>
      <c r="U26" s="459"/>
    </row>
    <row r="27" spans="1:21" outlineLevel="1">
      <c r="A27" s="54" t="s">
        <v>358</v>
      </c>
      <c r="B27" s="21">
        <f>E71+E77</f>
        <v>0</v>
      </c>
      <c r="C27" s="21">
        <f>F71+F77</f>
        <v>0</v>
      </c>
      <c r="D27" s="21">
        <f>G71+G77</f>
        <v>0</v>
      </c>
      <c r="E27" s="21">
        <f>H71+H77</f>
        <v>0</v>
      </c>
      <c r="F27" s="21">
        <f>I71+I77</f>
        <v>0</v>
      </c>
      <c r="G27" s="21">
        <f>SUM(J71:BB71)+SUM(J77:BB77)</f>
        <v>0</v>
      </c>
      <c r="I27" s="457"/>
      <c r="J27" s="458"/>
      <c r="K27" s="458"/>
      <c r="L27" s="458"/>
      <c r="M27" s="458"/>
      <c r="N27" s="459"/>
      <c r="P27" s="457"/>
      <c r="Q27" s="458"/>
      <c r="R27" s="458"/>
      <c r="S27" s="458"/>
      <c r="T27" s="458"/>
      <c r="U27" s="459"/>
    </row>
    <row r="28" spans="1:21" outlineLevel="1">
      <c r="A28" s="154"/>
      <c r="B28" s="248"/>
      <c r="C28" s="248"/>
      <c r="D28" s="248"/>
      <c r="E28" s="248"/>
      <c r="F28" s="248"/>
      <c r="G28" s="248"/>
      <c r="I28" s="457"/>
      <c r="J28" s="458"/>
      <c r="K28" s="458"/>
      <c r="L28" s="458"/>
      <c r="M28" s="458"/>
      <c r="N28" s="459"/>
      <c r="P28" s="457"/>
      <c r="Q28" s="458"/>
      <c r="R28" s="458"/>
      <c r="S28" s="458"/>
      <c r="T28" s="458"/>
      <c r="U28" s="459"/>
    </row>
    <row r="29" spans="1:21" ht="14" outlineLevel="1" thickBot="1">
      <c r="A29" s="154"/>
      <c r="B29" s="248"/>
      <c r="C29" s="248"/>
      <c r="D29" s="248"/>
      <c r="E29" s="248"/>
      <c r="F29" s="248"/>
      <c r="G29" s="248"/>
      <c r="I29" s="457"/>
      <c r="J29" s="458"/>
      <c r="K29" s="458"/>
      <c r="L29" s="458"/>
      <c r="M29" s="458"/>
      <c r="N29" s="459"/>
      <c r="P29" s="457"/>
      <c r="Q29" s="458"/>
      <c r="R29" s="458"/>
      <c r="S29" s="458"/>
      <c r="T29" s="458"/>
      <c r="U29" s="459"/>
    </row>
    <row r="30" spans="1:21" ht="14" outlineLevel="1" thickBot="1">
      <c r="A30" s="308"/>
      <c r="B30" s="309" t="s">
        <v>359</v>
      </c>
      <c r="C30" s="310" t="s">
        <v>360</v>
      </c>
      <c r="D30" s="404" t="s">
        <v>314</v>
      </c>
      <c r="E30" s="405"/>
      <c r="F30" s="405"/>
      <c r="G30" s="406"/>
      <c r="I30" s="457"/>
      <c r="J30" s="458"/>
      <c r="K30" s="458"/>
      <c r="L30" s="458"/>
      <c r="M30" s="458"/>
      <c r="N30" s="459"/>
      <c r="P30" s="457"/>
      <c r="Q30" s="458"/>
      <c r="R30" s="458"/>
      <c r="S30" s="458"/>
      <c r="T30" s="458"/>
      <c r="U30" s="459"/>
    </row>
    <row r="31" spans="1:21" outlineLevel="1">
      <c r="A31" s="424" t="s">
        <v>361</v>
      </c>
      <c r="B31" s="311"/>
      <c r="C31" s="307"/>
      <c r="D31" s="426"/>
      <c r="E31" s="426"/>
      <c r="F31" s="426"/>
      <c r="G31" s="427"/>
      <c r="I31" s="457"/>
      <c r="J31" s="458"/>
      <c r="K31" s="458"/>
      <c r="L31" s="458"/>
      <c r="M31" s="458"/>
      <c r="N31" s="459"/>
      <c r="P31" s="457"/>
      <c r="Q31" s="458"/>
      <c r="R31" s="458"/>
      <c r="S31" s="458"/>
      <c r="T31" s="458"/>
      <c r="U31" s="459"/>
    </row>
    <row r="32" spans="1:21" outlineLevel="1">
      <c r="A32" s="424"/>
      <c r="B32" s="312"/>
      <c r="C32" s="252"/>
      <c r="D32" s="409"/>
      <c r="E32" s="409"/>
      <c r="F32" s="409"/>
      <c r="G32" s="410"/>
      <c r="I32" s="457"/>
      <c r="J32" s="458"/>
      <c r="K32" s="458"/>
      <c r="L32" s="458"/>
      <c r="M32" s="458"/>
      <c r="N32" s="459"/>
      <c r="P32" s="457"/>
      <c r="Q32" s="458"/>
      <c r="R32" s="458"/>
      <c r="S32" s="458"/>
      <c r="T32" s="458"/>
      <c r="U32" s="459"/>
    </row>
    <row r="33" spans="1:21" outlineLevel="1">
      <c r="A33" s="424"/>
      <c r="B33" s="312"/>
      <c r="C33" s="252"/>
      <c r="D33" s="409"/>
      <c r="E33" s="409"/>
      <c r="F33" s="409"/>
      <c r="G33" s="410"/>
      <c r="I33" s="457"/>
      <c r="J33" s="458"/>
      <c r="K33" s="458"/>
      <c r="L33" s="458"/>
      <c r="M33" s="458"/>
      <c r="N33" s="459"/>
      <c r="P33" s="457"/>
      <c r="Q33" s="458"/>
      <c r="R33" s="458"/>
      <c r="S33" s="458"/>
      <c r="T33" s="458"/>
      <c r="U33" s="459"/>
    </row>
    <row r="34" spans="1:21" outlineLevel="1">
      <c r="A34" s="424"/>
      <c r="B34" s="312"/>
      <c r="C34" s="252"/>
      <c r="D34" s="409"/>
      <c r="E34" s="409"/>
      <c r="F34" s="409"/>
      <c r="G34" s="410"/>
      <c r="I34" s="457"/>
      <c r="J34" s="458"/>
      <c r="K34" s="458"/>
      <c r="L34" s="458"/>
      <c r="M34" s="458"/>
      <c r="N34" s="459"/>
      <c r="P34" s="457"/>
      <c r="Q34" s="458"/>
      <c r="R34" s="458"/>
      <c r="S34" s="458"/>
      <c r="T34" s="458"/>
      <c r="U34" s="459"/>
    </row>
    <row r="35" spans="1:21" outlineLevel="1">
      <c r="A35" s="424"/>
      <c r="B35" s="312"/>
      <c r="C35" s="252"/>
      <c r="D35" s="409"/>
      <c r="E35" s="409"/>
      <c r="F35" s="409"/>
      <c r="G35" s="410"/>
      <c r="I35" s="457"/>
      <c r="J35" s="458"/>
      <c r="K35" s="458"/>
      <c r="L35" s="458"/>
      <c r="M35" s="458"/>
      <c r="N35" s="459"/>
      <c r="P35" s="457"/>
      <c r="Q35" s="458"/>
      <c r="R35" s="458"/>
      <c r="S35" s="458"/>
      <c r="T35" s="458"/>
      <c r="U35" s="459"/>
    </row>
    <row r="36" spans="1:21" outlineLevel="1">
      <c r="A36" s="424"/>
      <c r="B36" s="312"/>
      <c r="C36" s="252"/>
      <c r="D36" s="409"/>
      <c r="E36" s="409"/>
      <c r="F36" s="409"/>
      <c r="G36" s="410"/>
      <c r="I36" s="457"/>
      <c r="J36" s="458"/>
      <c r="K36" s="458"/>
      <c r="L36" s="458"/>
      <c r="M36" s="458"/>
      <c r="N36" s="459"/>
      <c r="P36" s="457"/>
      <c r="Q36" s="458"/>
      <c r="R36" s="458"/>
      <c r="S36" s="458"/>
      <c r="T36" s="458"/>
      <c r="U36" s="459"/>
    </row>
    <row r="37" spans="1:21" outlineLevel="1">
      <c r="A37" s="424"/>
      <c r="B37" s="312"/>
      <c r="C37" s="252"/>
      <c r="D37" s="409"/>
      <c r="E37" s="409"/>
      <c r="F37" s="409"/>
      <c r="G37" s="410"/>
      <c r="I37" s="457"/>
      <c r="J37" s="458"/>
      <c r="K37" s="458"/>
      <c r="L37" s="458"/>
      <c r="M37" s="458"/>
      <c r="N37" s="459"/>
      <c r="P37" s="457"/>
      <c r="Q37" s="458"/>
      <c r="R37" s="458"/>
      <c r="S37" s="458"/>
      <c r="T37" s="458"/>
      <c r="U37" s="459"/>
    </row>
    <row r="38" spans="1:21" outlineLevel="1">
      <c r="A38" s="424"/>
      <c r="B38" s="312"/>
      <c r="C38" s="252"/>
      <c r="D38" s="409"/>
      <c r="E38" s="409"/>
      <c r="F38" s="409"/>
      <c r="G38" s="410"/>
      <c r="I38" s="457"/>
      <c r="J38" s="458"/>
      <c r="K38" s="458"/>
      <c r="L38" s="458"/>
      <c r="M38" s="458"/>
      <c r="N38" s="459"/>
      <c r="P38" s="457"/>
      <c r="Q38" s="458"/>
      <c r="R38" s="458"/>
      <c r="S38" s="458"/>
      <c r="T38" s="458"/>
      <c r="U38" s="459"/>
    </row>
    <row r="39" spans="1:21" outlineLevel="1">
      <c r="A39" s="424"/>
      <c r="B39" s="312"/>
      <c r="C39" s="252"/>
      <c r="D39" s="409"/>
      <c r="E39" s="409"/>
      <c r="F39" s="409"/>
      <c r="G39" s="410"/>
      <c r="I39" s="457"/>
      <c r="J39" s="458"/>
      <c r="K39" s="458"/>
      <c r="L39" s="458"/>
      <c r="M39" s="458"/>
      <c r="N39" s="459"/>
      <c r="P39" s="457"/>
      <c r="Q39" s="458"/>
      <c r="R39" s="458"/>
      <c r="S39" s="458"/>
      <c r="T39" s="458"/>
      <c r="U39" s="459"/>
    </row>
    <row r="40" spans="1:21" ht="14" outlineLevel="1" thickBot="1">
      <c r="A40" s="425"/>
      <c r="B40" s="313"/>
      <c r="C40" s="314"/>
      <c r="D40" s="407"/>
      <c r="E40" s="407"/>
      <c r="F40" s="407"/>
      <c r="G40" s="408"/>
      <c r="I40" s="457"/>
      <c r="J40" s="458"/>
      <c r="K40" s="458"/>
      <c r="L40" s="458"/>
      <c r="M40" s="458"/>
      <c r="N40" s="459"/>
      <c r="P40" s="457"/>
      <c r="Q40" s="458"/>
      <c r="R40" s="458"/>
      <c r="S40" s="458"/>
      <c r="T40" s="458"/>
      <c r="U40" s="459"/>
    </row>
    <row r="41" spans="1:21" outlineLevel="1">
      <c r="A41" s="154"/>
      <c r="B41" s="248"/>
      <c r="C41" s="248"/>
      <c r="D41" s="248"/>
      <c r="E41" s="248"/>
      <c r="F41" s="248"/>
      <c r="G41" s="248"/>
      <c r="I41" s="457"/>
      <c r="J41" s="458"/>
      <c r="K41" s="458"/>
      <c r="L41" s="458"/>
      <c r="M41" s="458"/>
      <c r="N41" s="459"/>
      <c r="P41" s="457"/>
      <c r="Q41" s="458"/>
      <c r="R41" s="458"/>
      <c r="S41" s="458"/>
      <c r="T41" s="458"/>
      <c r="U41" s="459"/>
    </row>
    <row r="42" spans="1:21" outlineLevel="1">
      <c r="A42" s="154"/>
      <c r="B42" s="248"/>
      <c r="C42" s="248"/>
      <c r="D42" s="248"/>
      <c r="E42" s="248"/>
      <c r="F42" s="248"/>
      <c r="G42" s="248"/>
      <c r="I42" s="457"/>
      <c r="J42" s="458"/>
      <c r="K42" s="458"/>
      <c r="L42" s="458"/>
      <c r="M42" s="458"/>
      <c r="N42" s="459"/>
      <c r="P42" s="457"/>
      <c r="Q42" s="458"/>
      <c r="R42" s="458"/>
      <c r="S42" s="458"/>
      <c r="T42" s="458"/>
      <c r="U42" s="459"/>
    </row>
    <row r="43" spans="1:21" outlineLevel="1">
      <c r="A43" s="154"/>
      <c r="B43" s="248"/>
      <c r="C43" s="248"/>
      <c r="D43" s="248"/>
      <c r="E43" s="248"/>
      <c r="F43" s="248"/>
      <c r="G43" s="248"/>
      <c r="I43" s="457"/>
      <c r="J43" s="458"/>
      <c r="K43" s="458"/>
      <c r="L43" s="458"/>
      <c r="M43" s="458"/>
      <c r="N43" s="459"/>
      <c r="P43" s="457"/>
      <c r="Q43" s="458"/>
      <c r="R43" s="458"/>
      <c r="S43" s="458"/>
      <c r="T43" s="458"/>
      <c r="U43" s="459"/>
    </row>
    <row r="44" spans="1:21" outlineLevel="1">
      <c r="A44" s="154"/>
      <c r="B44" s="248"/>
      <c r="C44" s="248"/>
      <c r="D44" s="248"/>
      <c r="E44" s="248"/>
      <c r="F44" s="248"/>
      <c r="G44" s="248"/>
      <c r="I44" s="457"/>
      <c r="J44" s="458"/>
      <c r="K44" s="458"/>
      <c r="L44" s="458"/>
      <c r="M44" s="458"/>
      <c r="N44" s="459"/>
      <c r="P44" s="457"/>
      <c r="Q44" s="458"/>
      <c r="R44" s="458"/>
      <c r="S44" s="458"/>
      <c r="T44" s="458"/>
      <c r="U44" s="459"/>
    </row>
    <row r="45" spans="1:21" outlineLevel="1">
      <c r="A45" s="154"/>
      <c r="B45" s="248"/>
      <c r="C45" s="248"/>
      <c r="D45" s="248"/>
      <c r="E45" s="248"/>
      <c r="F45" s="248"/>
      <c r="G45" s="248"/>
      <c r="I45" s="460"/>
      <c r="J45" s="461"/>
      <c r="K45" s="461"/>
      <c r="L45" s="461"/>
      <c r="M45" s="461"/>
      <c r="N45" s="462"/>
      <c r="P45" s="460"/>
      <c r="Q45" s="461"/>
      <c r="R45" s="461"/>
      <c r="S45" s="461"/>
      <c r="T45" s="461"/>
      <c r="U45" s="462"/>
    </row>
    <row r="46" spans="1:21" outlineLevel="1">
      <c r="A46" s="154"/>
      <c r="B46" s="248"/>
      <c r="C46" s="248"/>
      <c r="D46" s="248"/>
      <c r="E46" s="248"/>
      <c r="F46" s="248"/>
      <c r="G46" s="248"/>
    </row>
    <row r="47" spans="1:21">
      <c r="A47" s="154"/>
      <c r="B47" s="155"/>
    </row>
    <row r="48" spans="1:21" ht="15">
      <c r="A48" s="12" t="s">
        <v>364</v>
      </c>
    </row>
    <row r="49" spans="1:54" ht="15" outlineLevel="1">
      <c r="A49" s="12"/>
    </row>
    <row r="50" spans="1:54" ht="14" outlineLevel="1" thickBot="1">
      <c r="A50" s="4" t="s">
        <v>365</v>
      </c>
    </row>
    <row r="51" spans="1:54" outlineLevel="2">
      <c r="B51" s="19"/>
      <c r="C51" s="19"/>
      <c r="D51" s="19"/>
      <c r="E51" s="411" t="s">
        <v>261</v>
      </c>
      <c r="F51" s="399"/>
      <c r="G51" s="399"/>
      <c r="H51" s="399"/>
      <c r="I51" s="399"/>
      <c r="J51" s="399" t="s">
        <v>262</v>
      </c>
      <c r="K51" s="399"/>
      <c r="L51" s="399"/>
      <c r="M51" s="399"/>
      <c r="N51" s="399"/>
      <c r="O51" s="399" t="s">
        <v>263</v>
      </c>
      <c r="P51" s="399"/>
      <c r="Q51" s="399"/>
      <c r="R51" s="399"/>
      <c r="S51" s="399"/>
      <c r="T51" s="399" t="s">
        <v>264</v>
      </c>
      <c r="U51" s="399"/>
      <c r="V51" s="399"/>
      <c r="W51" s="399"/>
      <c r="X51" s="399"/>
      <c r="Y51" s="399" t="s">
        <v>366</v>
      </c>
      <c r="Z51" s="399"/>
      <c r="AA51" s="399"/>
      <c r="AB51" s="399"/>
      <c r="AC51" s="399"/>
      <c r="AD51" s="399" t="s">
        <v>367</v>
      </c>
      <c r="AE51" s="399"/>
      <c r="AF51" s="399"/>
      <c r="AG51" s="399"/>
      <c r="AH51" s="399"/>
      <c r="AI51" s="399" t="s">
        <v>368</v>
      </c>
      <c r="AJ51" s="399"/>
      <c r="AK51" s="399"/>
      <c r="AL51" s="399"/>
      <c r="AM51" s="399"/>
      <c r="AN51" s="399" t="s">
        <v>369</v>
      </c>
      <c r="AO51" s="399"/>
      <c r="AP51" s="399"/>
      <c r="AQ51" s="399"/>
      <c r="AR51" s="399"/>
      <c r="AS51" s="399" t="s">
        <v>370</v>
      </c>
      <c r="AT51" s="399"/>
      <c r="AU51" s="399"/>
      <c r="AV51" s="399"/>
      <c r="AW51" s="399"/>
      <c r="AX51" s="399" t="s">
        <v>371</v>
      </c>
      <c r="AY51" s="399"/>
      <c r="AZ51" s="399"/>
      <c r="BA51" s="399"/>
      <c r="BB51" s="40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359</v>
      </c>
      <c r="C53" s="19" t="s">
        <v>372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19" t="s">
        <v>373</v>
      </c>
      <c r="B54" s="127"/>
      <c r="C54" s="127"/>
      <c r="D54" s="124" t="s">
        <v>374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0"/>
      <c r="B55" s="36"/>
      <c r="C55" s="121"/>
      <c r="D55" s="2" t="s">
        <v>374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0"/>
      <c r="B56" s="36"/>
      <c r="C56" s="121"/>
      <c r="D56" s="2" t="s">
        <v>374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0"/>
      <c r="B57" s="36"/>
      <c r="C57" s="121"/>
      <c r="D57" s="2" t="s">
        <v>374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0"/>
      <c r="B58" s="36"/>
      <c r="C58" s="121"/>
      <c r="D58" s="2" t="s">
        <v>374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0"/>
      <c r="B59" s="36"/>
      <c r="C59" s="121"/>
      <c r="D59" s="2" t="s">
        <v>374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0"/>
      <c r="B60" s="36"/>
      <c r="C60" s="121"/>
      <c r="D60" s="2" t="s">
        <v>374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0"/>
      <c r="B61" s="36"/>
      <c r="C61" s="121"/>
      <c r="D61" s="2" t="s">
        <v>374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0"/>
      <c r="B62" s="36"/>
      <c r="C62" s="121"/>
      <c r="D62" s="2" t="s">
        <v>374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0"/>
      <c r="B63" s="36"/>
      <c r="C63" s="121"/>
      <c r="D63" s="2" t="s">
        <v>374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1"/>
      <c r="B64" s="122" t="s">
        <v>375</v>
      </c>
      <c r="C64" s="296" t="s">
        <v>376</v>
      </c>
      <c r="D64" s="123" t="s">
        <v>374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2" t="s">
        <v>377</v>
      </c>
      <c r="B66" s="266"/>
      <c r="C66" s="267"/>
      <c r="D66" s="268" t="s">
        <v>374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13"/>
      <c r="B67" s="252"/>
      <c r="C67" s="267"/>
      <c r="D67" s="269" t="s">
        <v>374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13"/>
      <c r="B68" s="252"/>
      <c r="C68" s="267"/>
      <c r="D68" s="269" t="s">
        <v>374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13"/>
      <c r="B69" s="252"/>
      <c r="C69" s="267"/>
      <c r="D69" s="269" t="s">
        <v>374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13"/>
      <c r="B70" s="252"/>
      <c r="C70" s="267"/>
      <c r="D70" s="269" t="s">
        <v>374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14"/>
      <c r="B71" s="122" t="s">
        <v>378</v>
      </c>
      <c r="C71" s="123"/>
      <c r="D71" s="270" t="s">
        <v>374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2" t="s">
        <v>379</v>
      </c>
      <c r="B75" s="127" t="s">
        <v>380</v>
      </c>
      <c r="C75" s="274"/>
      <c r="D75" s="124" t="s">
        <v>374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13"/>
      <c r="B76" s="121"/>
      <c r="C76" s="272"/>
      <c r="D76" s="2" t="s">
        <v>374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14"/>
      <c r="B77" s="273" t="s">
        <v>381</v>
      </c>
      <c r="C77" s="271"/>
      <c r="D77" s="123" t="s">
        <v>374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383</v>
      </c>
      <c r="C81" s="6" t="s">
        <v>384</v>
      </c>
      <c r="D81" t="s">
        <v>385</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386</v>
      </c>
      <c r="C82" t="s">
        <v>387</v>
      </c>
      <c r="D82" t="s">
        <v>374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388</v>
      </c>
      <c r="C83" t="s">
        <v>389</v>
      </c>
      <c r="D83" t="s">
        <v>374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390</v>
      </c>
      <c r="C84" t="s">
        <v>391</v>
      </c>
      <c r="D84" t="s">
        <v>374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392</v>
      </c>
      <c r="C85" t="s">
        <v>393</v>
      </c>
      <c r="D85" t="s">
        <v>374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394</v>
      </c>
      <c r="C86" t="s">
        <v>395</v>
      </c>
      <c r="D86" t="s">
        <v>374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396</v>
      </c>
      <c r="C87" t="s">
        <v>397</v>
      </c>
      <c r="D87" t="s">
        <v>374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398</v>
      </c>
      <c r="C88" t="s">
        <v>399</v>
      </c>
      <c r="D88" t="s">
        <v>374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400</v>
      </c>
      <c r="C89" t="s">
        <v>401</v>
      </c>
      <c r="D89" t="s">
        <v>374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402</v>
      </c>
      <c r="C90" t="s">
        <v>403</v>
      </c>
      <c r="D90" t="s">
        <v>374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404</v>
      </c>
      <c r="C91" t="s">
        <v>405</v>
      </c>
      <c r="D91" t="s">
        <v>374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406</v>
      </c>
      <c r="C92" t="s">
        <v>407</v>
      </c>
      <c r="D92" t="s">
        <v>374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408</v>
      </c>
      <c r="C93" t="s">
        <v>409</v>
      </c>
      <c r="D93" t="s">
        <v>374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410</v>
      </c>
      <c r="C94" t="s">
        <v>411</v>
      </c>
      <c r="D94" t="s">
        <v>374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412</v>
      </c>
      <c r="C95" t="s">
        <v>413</v>
      </c>
      <c r="D95" t="s">
        <v>374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414</v>
      </c>
      <c r="C96" t="s">
        <v>415</v>
      </c>
      <c r="D96" t="s">
        <v>374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416</v>
      </c>
      <c r="C97" t="s">
        <v>417</v>
      </c>
      <c r="D97" t="s">
        <v>374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418</v>
      </c>
      <c r="C98" t="s">
        <v>419</v>
      </c>
      <c r="D98" t="s">
        <v>374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420</v>
      </c>
      <c r="C99" t="s">
        <v>421</v>
      </c>
      <c r="D99" t="s">
        <v>374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422</v>
      </c>
      <c r="C100" t="s">
        <v>423</v>
      </c>
      <c r="D100" t="s">
        <v>374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424</v>
      </c>
      <c r="C101" t="s">
        <v>425</v>
      </c>
      <c r="D101" t="s">
        <v>374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426</v>
      </c>
      <c r="C102" t="s">
        <v>427</v>
      </c>
      <c r="D102" t="s">
        <v>374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428</v>
      </c>
      <c r="C103" t="s">
        <v>429</v>
      </c>
      <c r="D103" t="s">
        <v>374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430</v>
      </c>
      <c r="C104" t="s">
        <v>431</v>
      </c>
      <c r="D104" t="s">
        <v>374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432</v>
      </c>
      <c r="C105" t="s">
        <v>433</v>
      </c>
      <c r="D105" t="s">
        <v>374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434</v>
      </c>
      <c r="C106" t="s">
        <v>435</v>
      </c>
      <c r="D106" t="s">
        <v>374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436</v>
      </c>
      <c r="C107" t="s">
        <v>437</v>
      </c>
      <c r="D107" t="s">
        <v>374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505</v>
      </c>
      <c r="C108" t="s">
        <v>506</v>
      </c>
      <c r="D108" t="s">
        <v>374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507</v>
      </c>
      <c r="C109" t="s">
        <v>508</v>
      </c>
      <c r="D109" t="s">
        <v>374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509</v>
      </c>
      <c r="C110" t="s">
        <v>510</v>
      </c>
      <c r="D110" t="s">
        <v>374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511</v>
      </c>
      <c r="C111" t="s">
        <v>512</v>
      </c>
      <c r="D111" t="s">
        <v>374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513</v>
      </c>
      <c r="C112" t="s">
        <v>514</v>
      </c>
      <c r="D112" t="s">
        <v>374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515</v>
      </c>
      <c r="C113" t="s">
        <v>516</v>
      </c>
      <c r="D113" t="s">
        <v>374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517</v>
      </c>
      <c r="C114" t="s">
        <v>518</v>
      </c>
      <c r="D114" t="s">
        <v>374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519</v>
      </c>
      <c r="C115" t="s">
        <v>520</v>
      </c>
      <c r="D115" t="s">
        <v>374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521</v>
      </c>
      <c r="C116" t="s">
        <v>522</v>
      </c>
      <c r="D116" t="s">
        <v>374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523</v>
      </c>
      <c r="C117" t="s">
        <v>524</v>
      </c>
      <c r="D117" t="s">
        <v>374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525</v>
      </c>
      <c r="C118" t="s">
        <v>526</v>
      </c>
      <c r="D118" t="s">
        <v>374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527</v>
      </c>
      <c r="C119" t="s">
        <v>528</v>
      </c>
      <c r="D119" t="s">
        <v>374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529</v>
      </c>
      <c r="C120" t="s">
        <v>530</v>
      </c>
      <c r="D120" t="s">
        <v>374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531</v>
      </c>
      <c r="C121" t="s">
        <v>532</v>
      </c>
      <c r="D121" t="s">
        <v>374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533</v>
      </c>
      <c r="C122" t="s">
        <v>534</v>
      </c>
      <c r="D122" t="s">
        <v>374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535</v>
      </c>
      <c r="C123" t="s">
        <v>536</v>
      </c>
      <c r="D123" t="s">
        <v>374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537</v>
      </c>
      <c r="C124" t="s">
        <v>538</v>
      </c>
      <c r="D124" t="s">
        <v>374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539</v>
      </c>
      <c r="C125" t="s">
        <v>540</v>
      </c>
      <c r="D125" t="s">
        <v>374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541</v>
      </c>
      <c r="C126" t="s">
        <v>542</v>
      </c>
      <c r="D126" t="s">
        <v>374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543</v>
      </c>
      <c r="C127" t="s">
        <v>544</v>
      </c>
      <c r="D127" t="s">
        <v>374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438</v>
      </c>
      <c r="C128" t="s">
        <v>439</v>
      </c>
      <c r="D128" t="s">
        <v>374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440</v>
      </c>
      <c r="C129" t="s">
        <v>441</v>
      </c>
      <c r="D129" t="s">
        <v>374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442</v>
      </c>
      <c r="C130" t="s">
        <v>443</v>
      </c>
      <c r="D130" t="s">
        <v>374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444</v>
      </c>
      <c r="C131" t="s">
        <v>445</v>
      </c>
      <c r="D131" t="s">
        <v>374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446</v>
      </c>
      <c r="C132" t="s">
        <v>447</v>
      </c>
      <c r="D132" t="s">
        <v>374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448</v>
      </c>
      <c r="C133" s="7" t="s">
        <v>449</v>
      </c>
      <c r="D133" s="7" t="s">
        <v>374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15" t="s">
        <v>455</v>
      </c>
      <c r="B143" s="135" t="s">
        <v>273</v>
      </c>
      <c r="C143" s="135" t="s">
        <v>380</v>
      </c>
      <c r="D143" s="135" t="s">
        <v>374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16"/>
      <c r="B144" s="135" t="s">
        <v>273</v>
      </c>
      <c r="C144" s="135"/>
      <c r="D144" s="135" t="s">
        <v>374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16"/>
      <c r="B145" s="135" t="s">
        <v>273</v>
      </c>
      <c r="C145" s="135"/>
      <c r="D145" s="135" t="s">
        <v>374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16"/>
      <c r="B146" s="135" t="s">
        <v>276</v>
      </c>
      <c r="C146" s="135" t="s">
        <v>456</v>
      </c>
      <c r="D146" s="135" t="s">
        <v>374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16"/>
      <c r="B147" s="135" t="s">
        <v>276</v>
      </c>
      <c r="C147" s="135" t="s">
        <v>457</v>
      </c>
      <c r="D147" s="135" t="s">
        <v>374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16"/>
      <c r="B148" s="135" t="s">
        <v>276</v>
      </c>
      <c r="C148" s="135"/>
      <c r="D148" s="135" t="s">
        <v>374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16"/>
      <c r="B149" s="135" t="s">
        <v>276</v>
      </c>
      <c r="C149" s="135"/>
      <c r="D149" s="135" t="s">
        <v>374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16"/>
      <c r="B150" s="135" t="s">
        <v>279</v>
      </c>
      <c r="C150" s="315" t="s">
        <v>458</v>
      </c>
      <c r="D150" s="135" t="s">
        <v>374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16"/>
      <c r="B151" s="135" t="s">
        <v>279</v>
      </c>
      <c r="C151" s="315" t="s">
        <v>547</v>
      </c>
      <c r="D151" s="135" t="s">
        <v>374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16"/>
      <c r="B152" s="135" t="s">
        <v>279</v>
      </c>
      <c r="C152" s="315" t="s">
        <v>460</v>
      </c>
      <c r="D152" s="135" t="s">
        <v>374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16"/>
      <c r="B153" s="135" t="s">
        <v>461</v>
      </c>
      <c r="C153" s="135"/>
      <c r="D153" s="135" t="s">
        <v>374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17"/>
      <c r="B154" s="135" t="s">
        <v>461</v>
      </c>
      <c r="C154" s="135"/>
      <c r="D154" s="135" t="s">
        <v>374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454</v>
      </c>
      <c r="C157" s="134" t="s">
        <v>152</v>
      </c>
      <c r="D157" s="135"/>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row>
    <row r="158" spans="1:54" ht="12.75" customHeight="1" outlineLevel="2">
      <c r="A158" s="415" t="s">
        <v>462</v>
      </c>
      <c r="B158" s="135" t="s">
        <v>273</v>
      </c>
      <c r="C158" s="315" t="s">
        <v>380</v>
      </c>
      <c r="D158" s="135" t="s">
        <v>463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16"/>
      <c r="B159" s="135" t="s">
        <v>273</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16"/>
      <c r="B160" s="135" t="s">
        <v>273</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16"/>
      <c r="B161" s="135" t="s">
        <v>276</v>
      </c>
      <c r="C161" s="315" t="s">
        <v>456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16"/>
      <c r="B162" s="135" t="s">
        <v>276</v>
      </c>
      <c r="C162" s="315" t="s">
        <v>457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16"/>
      <c r="B163" s="135" t="s">
        <v>276</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16"/>
      <c r="B164" s="135" t="s">
        <v>276</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16"/>
      <c r="B165" s="135" t="s">
        <v>461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16"/>
      <c r="B166" s="135" t="s">
        <v>461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16"/>
      <c r="B167" s="135" t="s">
        <v>461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16"/>
      <c r="B168" s="135" t="s">
        <v>461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17"/>
      <c r="B169" s="135" t="s">
        <v>461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15" t="s">
        <v>467</v>
      </c>
      <c r="B172" s="135" t="s">
        <v>273</v>
      </c>
      <c r="C172" s="135" t="s">
        <v>380</v>
      </c>
      <c r="D172" s="135" t="s">
        <v>374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16"/>
      <c r="B173" s="135" t="s">
        <v>273</v>
      </c>
      <c r="C173" s="135"/>
      <c r="D173" s="135" t="s">
        <v>374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17"/>
      <c r="B174" s="135" t="s">
        <v>273</v>
      </c>
      <c r="C174" s="135"/>
      <c r="D174" s="135" t="s">
        <v>374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15" t="s">
        <v>468</v>
      </c>
      <c r="B176" s="135" t="s">
        <v>273</v>
      </c>
      <c r="C176" s="135" t="s">
        <v>380</v>
      </c>
      <c r="D176" s="135" t="s">
        <v>374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16"/>
      <c r="B177" s="135" t="s">
        <v>273</v>
      </c>
      <c r="C177" s="135"/>
      <c r="D177" s="135" t="s">
        <v>374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17"/>
      <c r="B178" s="135" t="s">
        <v>273</v>
      </c>
      <c r="C178" s="135"/>
      <c r="D178" s="135" t="s">
        <v>374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469</v>
      </c>
      <c r="B182" s="19"/>
      <c r="C182" s="19"/>
      <c r="D182" s="19"/>
      <c r="E182" s="15"/>
    </row>
    <row r="183" spans="1:54" ht="15" outlineLevel="1">
      <c r="A183" s="12"/>
      <c r="B183" s="19"/>
      <c r="C183" s="19"/>
      <c r="D183" s="19"/>
      <c r="E183" s="15"/>
    </row>
    <row r="184" spans="1:54" s="4" customFormat="1" outlineLevel="1">
      <c r="A184" s="4" t="s">
        <v>470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2" t="s">
        <v>471</v>
      </c>
      <c r="B186" s="150" t="s">
        <v>472</v>
      </c>
      <c r="C186" s="6" t="s">
        <v>473</v>
      </c>
      <c r="D186" s="10" t="s">
        <v>385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23"/>
      <c r="B187" s="150" t="s">
        <v>474</v>
      </c>
      <c r="C187" s="6" t="s">
        <v>475</v>
      </c>
      <c r="D187" s="10" t="s">
        <v>385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15" t="s">
        <v>476</v>
      </c>
      <c r="B190" s="150" t="s">
        <v>477</v>
      </c>
      <c r="C190" s="19"/>
      <c r="D190" s="135" t="s">
        <v>374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16"/>
      <c r="B191" s="150" t="s">
        <v>478</v>
      </c>
      <c r="C191" s="19"/>
      <c r="D191" s="135" t="s">
        <v>374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16"/>
      <c r="B192" s="150" t="s">
        <v>548</v>
      </c>
      <c r="C192" s="19"/>
      <c r="D192" s="135" t="s">
        <v>374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16"/>
      <c r="B193" s="150" t="s">
        <v>479</v>
      </c>
      <c r="C193" s="19"/>
      <c r="D193" s="135" t="s">
        <v>374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16"/>
      <c r="B194" s="150" t="s">
        <v>480</v>
      </c>
      <c r="C194" s="19"/>
      <c r="D194" s="135" t="s">
        <v>374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16"/>
      <c r="B195" s="150" t="s">
        <v>481</v>
      </c>
      <c r="C195" s="19"/>
      <c r="D195" s="135" t="s">
        <v>374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16"/>
      <c r="B196" s="150" t="s">
        <v>276</v>
      </c>
      <c r="C196" s="19"/>
      <c r="D196" s="135" t="s">
        <v>374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16"/>
      <c r="B197" s="150" t="s">
        <v>279</v>
      </c>
      <c r="C197" s="19"/>
      <c r="D197" s="135" t="s">
        <v>374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17"/>
      <c r="B198" s="150" t="s">
        <v>461</v>
      </c>
      <c r="C198" s="19"/>
      <c r="D198" s="135" t="s">
        <v>374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15" t="s">
        <v>482</v>
      </c>
      <c r="B200" s="150" t="s">
        <v>483</v>
      </c>
      <c r="C200" s="19"/>
      <c r="D200" s="135" t="s">
        <v>374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16"/>
      <c r="B201" s="150" t="s">
        <v>484</v>
      </c>
      <c r="C201" s="19"/>
      <c r="D201" s="135" t="s">
        <v>374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17"/>
      <c r="B202" s="150" t="s">
        <v>485</v>
      </c>
      <c r="C202" s="19"/>
      <c r="D202" s="135" t="s">
        <v>374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15" t="s">
        <v>486</v>
      </c>
      <c r="B204" s="150" t="s">
        <v>487</v>
      </c>
      <c r="C204" s="19"/>
      <c r="D204" s="135" t="s">
        <v>374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16"/>
      <c r="B205" s="150" t="s">
        <v>488</v>
      </c>
      <c r="C205" s="19"/>
      <c r="D205" s="135" t="s">
        <v>374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17"/>
      <c r="B206" s="150" t="s">
        <v>489</v>
      </c>
      <c r="C206" s="19"/>
      <c r="D206" s="135" t="s">
        <v>374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549</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5" t="s">
        <v>476</v>
      </c>
      <c r="B210" s="150" t="s">
        <v>550</v>
      </c>
      <c r="C210" s="19"/>
      <c r="D210" s="135" t="s">
        <v>374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6"/>
      <c r="B211" s="150" t="s">
        <v>478</v>
      </c>
      <c r="C211" s="19"/>
      <c r="D211" s="135" t="s">
        <v>374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6"/>
      <c r="B212" s="150" t="s">
        <v>548</v>
      </c>
      <c r="C212" s="19"/>
      <c r="D212" s="135" t="s">
        <v>374</v>
      </c>
      <c r="E212" s="21">
        <f>E192-Baseline!E192</f>
        <v>13.395791080726287</v>
      </c>
      <c r="F212" s="21">
        <f>F77*F186-Baseline!F77*Baseline!F186</f>
        <v>13.11121172144996</v>
      </c>
      <c r="G212" s="21">
        <f>G77*G186-Baseline!G77*Baseline!G186</f>
        <v>12.833489317928361</v>
      </c>
      <c r="H212" s="21">
        <f>H77*H186-Baseline!H77*Baseline!H186</f>
        <v>12.562461068144286</v>
      </c>
      <c r="I212" s="21">
        <f>I77*I186-Baseline!I77*Baseline!I186</f>
        <v>12.297968140204622</v>
      </c>
      <c r="J212" s="21">
        <f>J77*J186-Baseline!J77*Baseline!J186</f>
        <v>12.039855555399189</v>
      </c>
      <c r="K212" s="21">
        <f>K77*K186-Baseline!K77*Baseline!K186</f>
        <v>11.787972134888637</v>
      </c>
      <c r="L212" s="21">
        <f>L77*L186-Baseline!L77*Baseline!L186</f>
        <v>11.542170359964663</v>
      </c>
      <c r="M212" s="21">
        <f>M77*M186-Baseline!M77*Baseline!M186</f>
        <v>11.30230631974683</v>
      </c>
      <c r="N212" s="21">
        <f>N77*N186-Baseline!N77*Baseline!N186</f>
        <v>11.068239616796067</v>
      </c>
      <c r="O212" s="21">
        <f>O77*O186-Baseline!O77*Baseline!O186</f>
        <v>10.839833266666343</v>
      </c>
      <c r="P212" s="21">
        <f>P77*P186-Baseline!P77*Baseline!P186</f>
        <v>10.616953644718548</v>
      </c>
      <c r="Q212" s="21">
        <f>Q77*Q186-Baseline!Q77*Baseline!Q186</f>
        <v>10.399470365223952</v>
      </c>
      <c r="R212" s="21">
        <f>R77*R186-Baseline!R77*Baseline!R186</f>
        <v>10.187256242835906</v>
      </c>
      <c r="S212" s="21">
        <f>S77*S186-Baseline!S77*Baseline!S186</f>
        <v>9.9801871927866443</v>
      </c>
      <c r="T212" s="21">
        <f>T77*T186-Baseline!T77*Baseline!T186</f>
        <v>9.7781421598269738</v>
      </c>
      <c r="U212" s="21">
        <f>U77*U186-Baseline!U77*Baseline!U186</f>
        <v>9.5810030438403402</v>
      </c>
      <c r="V212" s="21">
        <f>V77*V186-Baseline!V77*Baseline!V186</f>
        <v>9.3886546397679744</v>
      </c>
      <c r="W212" s="21">
        <f>W77*W186-Baseline!W77*Baseline!W186</f>
        <v>9.2009845563123616</v>
      </c>
      <c r="X212" s="21">
        <f>X77*X186-Baseline!X77*Baseline!X186</f>
        <v>9.0178831456985051</v>
      </c>
      <c r="Y212" s="21">
        <f>Y77*Y186-Baseline!Y77*Baseline!Y186</f>
        <v>8.8392434574042085</v>
      </c>
      <c r="Z212" s="21">
        <f>Z77*Z186-Baseline!Z77*Baseline!Z186</f>
        <v>8.6649611483753812</v>
      </c>
      <c r="AA212" s="21">
        <f>AA77*AA186-Baseline!AA77*Baseline!AA186</f>
        <v>8.4949344337064137</v>
      </c>
      <c r="AB212" s="21">
        <f>AB77*AB186-Baseline!AB77*Baseline!AB186</f>
        <v>8.3290640280501602</v>
      </c>
      <c r="AC212" s="21">
        <f>AC77*AC186-Baseline!AC77*Baseline!AC186</f>
        <v>8.1672530797492158</v>
      </c>
      <c r="AD212" s="21">
        <f>AD77*AD186-Baseline!AD77*Baseline!AD186</f>
        <v>8.0094071057979068</v>
      </c>
      <c r="AE212" s="21">
        <f>AE77*AE186-Baseline!AE77*Baseline!AE186</f>
        <v>7.8554339553067729</v>
      </c>
      <c r="AF212" s="21">
        <f>AF77*AF186-Baseline!AF77*Baseline!AF186</f>
        <v>7.7052437296719472</v>
      </c>
      <c r="AG212" s="21">
        <f>AG77*AG186-Baseline!AG77*Baseline!AG186</f>
        <v>7.5587487524356263</v>
      </c>
      <c r="AH212" s="21">
        <f>AH77*AH186-Baseline!AH77*Baseline!AH186</f>
        <v>7.4158634918167827</v>
      </c>
      <c r="AI212" s="21">
        <f>AI77*AI186-Baseline!AI77*Baseline!AI186</f>
        <v>7.2765045295754627</v>
      </c>
      <c r="AJ212" s="21">
        <f>AJ77*AJ186-Baseline!AJ77*Baseline!AJ186</f>
        <v>7.1752535592864115</v>
      </c>
      <c r="AK212" s="21">
        <f>AK77*AK186-Baseline!AK77*Baseline!AK186</f>
        <v>7.0762464231070252</v>
      </c>
      <c r="AL212" s="21">
        <f>AL77*AL186-Baseline!AL77*Baseline!AL186</f>
        <v>6.9794452607544999</v>
      </c>
      <c r="AM212" s="21">
        <f>AM77*AM186-Baseline!AM77*Baseline!AM186</f>
        <v>6.8848130447435061</v>
      </c>
      <c r="AN212" s="21">
        <f>AN77*AN186-Baseline!AN77*Baseline!AN186</f>
        <v>6.7923135877540179</v>
      </c>
      <c r="AO212" s="21">
        <f>AO77*AO186-Baseline!AO77*Baseline!AO186</f>
        <v>6.7019115184765434</v>
      </c>
      <c r="AP212" s="21">
        <f>AP77*AP186-Baseline!AP77*Baseline!AP186</f>
        <v>6.6135722644248949</v>
      </c>
      <c r="AQ212" s="21">
        <f>AQ77*AQ186-Baseline!AQ77*Baseline!AQ186</f>
        <v>6.5272620508216734</v>
      </c>
      <c r="AR212" s="21">
        <f>AR77*AR186-Baseline!AR77*Baseline!AR186</f>
        <v>6.4429478751989135</v>
      </c>
      <c r="AS212" s="21">
        <f>AS77*AS186-Baseline!AS77*Baseline!AS186</f>
        <v>6.3605975020602221</v>
      </c>
      <c r="AT212" s="21">
        <f>AT77*AT186-Baseline!AT77*Baseline!AT186</f>
        <v>6.2801794444922781</v>
      </c>
      <c r="AU212" s="21">
        <f>AU77*AU186-Baseline!AU77*Baseline!AU186</f>
        <v>6.2016629594274724</v>
      </c>
      <c r="AV212" s="21">
        <f>AV77*AV186-Baseline!AV77*Baseline!AV186</f>
        <v>6.1250180281179185</v>
      </c>
      <c r="AW212" s="21">
        <f>AW77*AW186-Baseline!AW77*Baseline!AW186</f>
        <v>6.0502153527708584</v>
      </c>
      <c r="AX212" s="21">
        <f>AX77*AX186-Baseline!AX77*Baseline!AX186</f>
        <v>5.9772263367212775</v>
      </c>
      <c r="AY212" s="21">
        <f>AY77*AY186-Baseline!AY77*Baseline!AY186</f>
        <v>5.9060230777808904</v>
      </c>
      <c r="AZ212" s="21">
        <f>AZ77*AZ186-Baseline!AZ77*Baseline!AZ186</f>
        <v>5.8365783590011224</v>
      </c>
      <c r="BA212" s="21">
        <f>BA77*BA186-Baseline!BA77*Baseline!BA186</f>
        <v>5.7688656323107317</v>
      </c>
      <c r="BB212" s="21">
        <f>BB77*BB186-Baseline!BB77*Baseline!BB186</f>
        <v>5.7019384709077094</v>
      </c>
    </row>
    <row r="213" spans="1:54" outlineLevel="2">
      <c r="A213" s="466"/>
      <c r="B213" s="150" t="s">
        <v>479</v>
      </c>
      <c r="C213" s="19"/>
      <c r="D213" s="135" t="s">
        <v>374</v>
      </c>
      <c r="E213" s="21">
        <f>E193-Baseline!E193</f>
        <v>79.873705533769922</v>
      </c>
      <c r="F213" s="21">
        <f>F193-Baseline!F193</f>
        <v>79.567921031638107</v>
      </c>
      <c r="G213" s="21">
        <f>G193-Baseline!G193</f>
        <v>78.97177483791026</v>
      </c>
      <c r="H213" s="21">
        <f>H193-Baseline!H193</f>
        <v>78.370245373210224</v>
      </c>
      <c r="I213" s="21">
        <f>I193-Baseline!I193</f>
        <v>78.024985957962912</v>
      </c>
      <c r="J213" s="21">
        <f>J193-Baseline!J193</f>
        <v>77.664760530708932</v>
      </c>
      <c r="K213" s="21">
        <f>K193-Baseline!K193</f>
        <v>77.04047721964244</v>
      </c>
      <c r="L213" s="21">
        <f>L193-Baseline!L193</f>
        <v>76.658614359239621</v>
      </c>
      <c r="M213" s="21">
        <f>M193-Baseline!M193</f>
        <v>76.26466041041391</v>
      </c>
      <c r="N213" s="21">
        <f>N193-Baseline!N193</f>
        <v>75.624683760640877</v>
      </c>
      <c r="O213" s="21">
        <f>O193-Baseline!O193</f>
        <v>75.214141369650136</v>
      </c>
      <c r="P213" s="21">
        <f>P193-Baseline!P193</f>
        <v>74.794067528529524</v>
      </c>
      <c r="Q213" s="21">
        <f>Q193-Baseline!Q193</f>
        <v>74.365288957358956</v>
      </c>
      <c r="R213" s="21">
        <f>R193-Baseline!R193</f>
        <v>74.144765765514549</v>
      </c>
      <c r="S213" s="21">
        <f>S193-Baseline!S193</f>
        <v>73.696536582102638</v>
      </c>
      <c r="T213" s="21">
        <f>T193-Baseline!T193</f>
        <v>73.24200078584478</v>
      </c>
      <c r="U213" s="21">
        <f>U193-Baseline!U193</f>
        <v>72.781860316902709</v>
      </c>
      <c r="V213" s="21">
        <f>V193-Baseline!V193</f>
        <v>72.516009100233802</v>
      </c>
      <c r="W213" s="21">
        <f>W193-Baseline!W193</f>
        <v>72.04267251533463</v>
      </c>
      <c r="X213" s="21">
        <f>X193-Baseline!X193</f>
        <v>71.757123067061698</v>
      </c>
      <c r="Y213" s="21">
        <f>Y193-Baseline!Y193</f>
        <v>71.273459556173677</v>
      </c>
      <c r="Z213" s="21">
        <f>Z193-Baseline!Z193</f>
        <v>70.971350874411314</v>
      </c>
      <c r="AA213" s="21">
        <f>AA193-Baseline!AA193</f>
        <v>70.660262336345752</v>
      </c>
      <c r="AB213" s="21">
        <f>AB193-Baseline!AB193</f>
        <v>70.340980859029685</v>
      </c>
      <c r="AC213" s="21">
        <f>AC193-Baseline!AC193</f>
        <v>69.974651629954863</v>
      </c>
      <c r="AD213" s="21">
        <f>AD193-Baseline!AD193</f>
        <v>69.612164248876255</v>
      </c>
      <c r="AE213" s="21">
        <f>AE193-Baseline!AE193</f>
        <v>69.261165995532338</v>
      </c>
      <c r="AF213" s="21">
        <f>AF193-Baseline!AF193</f>
        <v>68.899962779749657</v>
      </c>
      <c r="AG213" s="21">
        <f>AG193-Baseline!AG193</f>
        <v>68.531383091313486</v>
      </c>
      <c r="AH213" s="21">
        <f>AH193-Baseline!AH193</f>
        <v>68.158593525151517</v>
      </c>
      <c r="AI213" s="21">
        <f>AI193-Baseline!AI193</f>
        <v>67.785577316805131</v>
      </c>
      <c r="AJ213" s="21">
        <f>AJ193-Baseline!AJ193</f>
        <v>67.737880683545342</v>
      </c>
      <c r="AK213" s="21">
        <f>AK193-Baseline!AK193</f>
        <v>67.685337511942492</v>
      </c>
      <c r="AL213" s="21">
        <f>AL193-Baseline!AL193</f>
        <v>67.629392179426944</v>
      </c>
      <c r="AM213" s="21">
        <f>AM193-Baseline!AM193</f>
        <v>67.570858640388906</v>
      </c>
      <c r="AN213" s="21">
        <f>AN193-Baseline!AN193</f>
        <v>67.510087906154567</v>
      </c>
      <c r="AO213" s="21">
        <f>AO193-Baseline!AO193</f>
        <v>67.447231928967</v>
      </c>
      <c r="AP213" s="21">
        <f>AP193-Baseline!AP193</f>
        <v>67.38277265170629</v>
      </c>
      <c r="AQ213" s="21">
        <f>AQ193-Baseline!AQ193</f>
        <v>67.317256937596454</v>
      </c>
      <c r="AR213" s="21">
        <f>AR193-Baseline!AR193</f>
        <v>67.25108146831252</v>
      </c>
      <c r="AS213" s="21">
        <f>AS193-Baseline!AS193</f>
        <v>67.184613413539367</v>
      </c>
      <c r="AT213" s="21">
        <f>AT193-Baseline!AT193</f>
        <v>67.118243906590976</v>
      </c>
      <c r="AU213" s="21">
        <f>AU193-Baseline!AU193</f>
        <v>67.052382722769039</v>
      </c>
      <c r="AV213" s="21">
        <f>AV193-Baseline!AV193</f>
        <v>66.987417088224603</v>
      </c>
      <c r="AW213" s="21">
        <f>AW193-Baseline!AW193</f>
        <v>66.923715352613854</v>
      </c>
      <c r="AX213" s="21">
        <f>AX193-Baseline!AX193</f>
        <v>66.861644668920277</v>
      </c>
      <c r="AY213" s="21">
        <f>AY193-Baseline!AY193</f>
        <v>66.801570185537585</v>
      </c>
      <c r="AZ213" s="21">
        <f>AZ193-Baseline!AZ193</f>
        <v>66.743850135370323</v>
      </c>
      <c r="BA213" s="21">
        <f>BA193-Baseline!BA193</f>
        <v>66.688834537740064</v>
      </c>
      <c r="BB213" s="21">
        <f>BB193-Baseline!BB193</f>
        <v>66.626111740771364</v>
      </c>
    </row>
    <row r="214" spans="1:54" outlineLevel="2">
      <c r="A214" s="466"/>
      <c r="B214" s="150" t="s">
        <v>480</v>
      </c>
      <c r="C214" s="19"/>
      <c r="D214" s="135" t="s">
        <v>374</v>
      </c>
      <c r="E214" s="21">
        <f>E194-Baseline!E194</f>
        <v>40.000058251314144</v>
      </c>
      <c r="F214" s="21">
        <f>F194-Baseline!F194</f>
        <v>39.746496933934608</v>
      </c>
      <c r="G214" s="21">
        <f>G194-Baseline!G194</f>
        <v>39.497040058082554</v>
      </c>
      <c r="H214" s="21">
        <f>H194-Baseline!H194</f>
        <v>39.25168413539334</v>
      </c>
      <c r="I214" s="21">
        <f>I194-Baseline!I194</f>
        <v>39.010426595523917</v>
      </c>
      <c r="J214" s="21">
        <f>J194-Baseline!J194</f>
        <v>38.773265783971752</v>
      </c>
      <c r="K214" s="21">
        <f>K194-Baseline!K194</f>
        <v>38.540201023112793</v>
      </c>
      <c r="L214" s="21">
        <f>L194-Baseline!L194</f>
        <v>38.311232572339676</v>
      </c>
      <c r="M214" s="21">
        <f>M194-Baseline!M194</f>
        <v>38.086361705127175</v>
      </c>
      <c r="N214" s="21">
        <f>N194-Baseline!N194</f>
        <v>37.865590699769683</v>
      </c>
      <c r="O214" s="21">
        <f>O194-Baseline!O194</f>
        <v>37.648922823247787</v>
      </c>
      <c r="P214" s="21">
        <f>P194-Baseline!P194</f>
        <v>37.436362467464619</v>
      </c>
      <c r="Q214" s="21">
        <f>Q194-Baseline!Q194</f>
        <v>37.227914999304382</v>
      </c>
      <c r="R214" s="21">
        <f>R194-Baseline!R194</f>
        <v>37.023586915414</v>
      </c>
      <c r="S214" s="21">
        <f>S194-Baseline!S194</f>
        <v>36.815100550624742</v>
      </c>
      <c r="T214" s="21">
        <f>T194-Baseline!T194</f>
        <v>36.610839963795812</v>
      </c>
      <c r="U214" s="21">
        <f>U194-Baseline!U194</f>
        <v>36.41081217033733</v>
      </c>
      <c r="V214" s="21">
        <f>V194-Baseline!V194</f>
        <v>36.215025427154103</v>
      </c>
      <c r="W214" s="21">
        <f>W194-Baseline!W194</f>
        <v>36.023489084054916</v>
      </c>
      <c r="X214" s="21">
        <f>X194-Baseline!X194</f>
        <v>35.836213751621479</v>
      </c>
      <c r="Y214" s="21">
        <f>Y194-Baseline!Y194</f>
        <v>35.653211296704875</v>
      </c>
      <c r="Z214" s="21">
        <f>Z194-Baseline!Z194</f>
        <v>35.474494801807055</v>
      </c>
      <c r="AA214" s="21">
        <f>AA194-Baseline!AA194</f>
        <v>35.300078637578146</v>
      </c>
      <c r="AB214" s="21">
        <f>AB194-Baseline!AB194</f>
        <v>35.129978548985036</v>
      </c>
      <c r="AC214" s="21">
        <f>AC194-Baseline!AC194</f>
        <v>34.941727651726353</v>
      </c>
      <c r="AD214" s="21">
        <f>AD194-Baseline!AD194</f>
        <v>34.755216692148558</v>
      </c>
      <c r="AE214" s="21">
        <f>AE194-Baseline!AE194</f>
        <v>34.568288114874861</v>
      </c>
      <c r="AF214" s="21">
        <f>AF194-Baseline!AF194</f>
        <v>34.379552577237128</v>
      </c>
      <c r="AG214" s="21">
        <f>AG194-Baseline!AG194</f>
        <v>34.188399478166779</v>
      </c>
      <c r="AH214" s="21">
        <f>AH194-Baseline!AH194</f>
        <v>33.995189793336316</v>
      </c>
      <c r="AI214" s="21">
        <f>AI194-Baseline!AI194</f>
        <v>33.801608002757291</v>
      </c>
      <c r="AJ214" s="21">
        <f>AJ194-Baseline!AJ194</f>
        <v>33.770373094985118</v>
      </c>
      <c r="AK214" s="21">
        <f>AK194-Baseline!AK194</f>
        <v>33.737309324081124</v>
      </c>
      <c r="AL214" s="21">
        <f>AL194-Baseline!AL194</f>
        <v>33.702708090680723</v>
      </c>
      <c r="AM214" s="21">
        <f>AM194-Baseline!AM194</f>
        <v>33.666904746377888</v>
      </c>
      <c r="AN214" s="21">
        <f>AN194-Baseline!AN194</f>
        <v>33.630142442175163</v>
      </c>
      <c r="AO214" s="21">
        <f>AO194-Baseline!AO194</f>
        <v>33.592548971606902</v>
      </c>
      <c r="AP214" s="21">
        <f>AP194-Baseline!AP194</f>
        <v>33.554343811810156</v>
      </c>
      <c r="AQ214" s="21">
        <f>AQ194-Baseline!AQ194</f>
        <v>33.515752774442937</v>
      </c>
      <c r="AR214" s="21">
        <f>AR194-Baseline!AR194</f>
        <v>33.476980731655381</v>
      </c>
      <c r="AS214" s="21">
        <f>AS194-Baseline!AS194</f>
        <v>33.438216704296792</v>
      </c>
      <c r="AT214" s="21">
        <f>AT194-Baseline!AT194</f>
        <v>33.399649142005359</v>
      </c>
      <c r="AU214" s="21">
        <f>AU194-Baseline!AU194</f>
        <v>33.361471703638657</v>
      </c>
      <c r="AV214" s="21">
        <f>AV194-Baseline!AV194</f>
        <v>33.32387136410015</v>
      </c>
      <c r="AW214" s="21">
        <f>AW194-Baseline!AW194</f>
        <v>33.287029295117797</v>
      </c>
      <c r="AX214" s="21">
        <f>AX194-Baseline!AX194</f>
        <v>33.251123711948836</v>
      </c>
      <c r="AY214" s="21">
        <f>AY194-Baseline!AY194</f>
        <v>33.21633085718441</v>
      </c>
      <c r="AZ214" s="21">
        <f>AZ194-Baseline!AZ194</f>
        <v>33.182824191265404</v>
      </c>
      <c r="BA214" s="21">
        <f>BA194-Baseline!BA194</f>
        <v>33.150773762951864</v>
      </c>
      <c r="BB214" s="21">
        <f>BB194-Baseline!BB194</f>
        <v>33.115000737372014</v>
      </c>
    </row>
    <row r="215" spans="1:54" outlineLevel="2">
      <c r="A215" s="466"/>
      <c r="B215" s="150" t="s">
        <v>481</v>
      </c>
      <c r="C215" s="19"/>
      <c r="D215" s="135" t="s">
        <v>374</v>
      </c>
      <c r="E215" s="21">
        <f>E195-Baseline!E195</f>
        <v>120.00017472551762</v>
      </c>
      <c r="F215" s="21">
        <f>F195-Baseline!F195</f>
        <v>119.23949077398287</v>
      </c>
      <c r="G215" s="21">
        <f>G195-Baseline!G195</f>
        <v>118.49112017424768</v>
      </c>
      <c r="H215" s="21">
        <f>H195-Baseline!H195</f>
        <v>117.75505240618003</v>
      </c>
      <c r="I215" s="21">
        <f>I195-Baseline!I195</f>
        <v>117.03127978657173</v>
      </c>
      <c r="J215" s="21">
        <f>J195-Baseline!J195</f>
        <v>116.31979732636762</v>
      </c>
      <c r="K215" s="21">
        <f>K195-Baseline!K195</f>
        <v>115.6206030693384</v>
      </c>
      <c r="L215" s="21">
        <f>L195-Baseline!L195</f>
        <v>114.933697717019</v>
      </c>
      <c r="M215" s="21">
        <f>M195-Baseline!M195</f>
        <v>114.25908509139894</v>
      </c>
      <c r="N215" s="21">
        <f>N195-Baseline!N195</f>
        <v>113.59677207582313</v>
      </c>
      <c r="O215" s="21">
        <f>O195-Baseline!O195</f>
        <v>112.94676846974335</v>
      </c>
      <c r="P215" s="21">
        <f>P195-Baseline!P195</f>
        <v>112.30908742492218</v>
      </c>
      <c r="Q215" s="21">
        <f>Q195-Baseline!Q195</f>
        <v>111.68374499791315</v>
      </c>
      <c r="R215" s="21">
        <f>R195-Baseline!R195</f>
        <v>111.070760746242</v>
      </c>
      <c r="S215" s="21">
        <f>S195-Baseline!S195</f>
        <v>110.44530163069705</v>
      </c>
      <c r="T215" s="21">
        <f>T195-Baseline!T195</f>
        <v>109.83251987063898</v>
      </c>
      <c r="U215" s="21">
        <f>U195-Baseline!U195</f>
        <v>109.2324365313421</v>
      </c>
      <c r="V215" s="21">
        <f>V195-Baseline!V195</f>
        <v>108.64507626154032</v>
      </c>
      <c r="W215" s="21">
        <f>W195-Baseline!W195</f>
        <v>108.07046725216478</v>
      </c>
      <c r="X215" s="21">
        <f>X195-Baseline!X195</f>
        <v>107.50864125486443</v>
      </c>
      <c r="Y215" s="21">
        <f>Y195-Baseline!Y195</f>
        <v>106.95963389011463</v>
      </c>
      <c r="Z215" s="21">
        <f>Z195-Baseline!Z195</f>
        <v>106.42348438703479</v>
      </c>
      <c r="AA215" s="21">
        <f>AA195-Baseline!AA195</f>
        <v>105.90023593076003</v>
      </c>
      <c r="AB215" s="21">
        <f>AB195-Baseline!AB195</f>
        <v>105.38993564695511</v>
      </c>
      <c r="AC215" s="21">
        <f>AC195-Baseline!AC195</f>
        <v>104.82518295616934</v>
      </c>
      <c r="AD215" s="21">
        <f>AD195-Baseline!AD195</f>
        <v>104.26565007852675</v>
      </c>
      <c r="AE215" s="21">
        <f>AE195-Baseline!AE195</f>
        <v>103.70486434799132</v>
      </c>
      <c r="AF215" s="21">
        <f>AF195-Baseline!AF195</f>
        <v>103.13865773661814</v>
      </c>
      <c r="AG215" s="21">
        <f>AG195-Baseline!AG195</f>
        <v>102.56519843801775</v>
      </c>
      <c r="AH215" s="21">
        <f>AH195-Baseline!AH195</f>
        <v>101.98556938431631</v>
      </c>
      <c r="AI215" s="21">
        <f>AI195-Baseline!AI195</f>
        <v>101.40482401314748</v>
      </c>
      <c r="AJ215" s="21">
        <f>AJ195-Baseline!AJ195</f>
        <v>101.31111929024209</v>
      </c>
      <c r="AK215" s="21">
        <f>AK195-Baseline!AK195</f>
        <v>101.21192797781222</v>
      </c>
      <c r="AL215" s="21">
        <f>AL195-Baseline!AL195</f>
        <v>101.10812427786473</v>
      </c>
      <c r="AM215" s="21">
        <f>AM195-Baseline!AM195</f>
        <v>101.00071424537489</v>
      </c>
      <c r="AN215" s="21">
        <f>AN195-Baseline!AN195</f>
        <v>100.89042733310423</v>
      </c>
      <c r="AO215" s="21">
        <f>AO195-Baseline!AO195</f>
        <v>100.77764692170422</v>
      </c>
      <c r="AP215" s="21">
        <f>AP195-Baseline!AP195</f>
        <v>100.66303144261413</v>
      </c>
      <c r="AQ215" s="21">
        <f>AQ195-Baseline!AQ195</f>
        <v>100.5472583308172</v>
      </c>
      <c r="AR215" s="21">
        <f>AR195-Baseline!AR195</f>
        <v>100.43094220275589</v>
      </c>
      <c r="AS215" s="21">
        <f>AS195-Baseline!AS195</f>
        <v>100.31465012096363</v>
      </c>
      <c r="AT215" s="21">
        <f>AT195-Baseline!AT195</f>
        <v>100.19894743436592</v>
      </c>
      <c r="AU215" s="21">
        <f>AU195-Baseline!AU195</f>
        <v>100.08441511953762</v>
      </c>
      <c r="AV215" s="21">
        <f>AV195-Baseline!AV195</f>
        <v>99.971614101187797</v>
      </c>
      <c r="AW215" s="21">
        <f>AW195-Baseline!AW195</f>
        <v>99.861087894499136</v>
      </c>
      <c r="AX215" s="21">
        <f>AX195-Baseline!AX195</f>
        <v>99.753371145243733</v>
      </c>
      <c r="AY215" s="21">
        <f>AY195-Baseline!AY195</f>
        <v>99.648992581196538</v>
      </c>
      <c r="AZ215" s="21">
        <f>AZ195-Baseline!AZ195</f>
        <v>99.548472583680052</v>
      </c>
      <c r="BA215" s="21">
        <f>BA195-Baseline!BA195</f>
        <v>99.452321298974567</v>
      </c>
      <c r="BB215" s="21">
        <f>BB195-Baseline!BB195</f>
        <v>99.345002222463251</v>
      </c>
    </row>
    <row r="216" spans="1:54" outlineLevel="2">
      <c r="A216" s="466"/>
      <c r="B216" s="150" t="s">
        <v>276</v>
      </c>
      <c r="C216" s="19"/>
      <c r="D216" s="135" t="s">
        <v>374</v>
      </c>
      <c r="E216" s="21">
        <f>E196-Baseline!E196</f>
        <v>7.9961784895118608</v>
      </c>
      <c r="F216" s="21">
        <f>F196-Baseline!F196</f>
        <v>8.1250695017624484</v>
      </c>
      <c r="G216" s="21">
        <f>G196-Baseline!G196</f>
        <v>8.2574953307652041</v>
      </c>
      <c r="H216" s="21">
        <f>H196-Baseline!H196</f>
        <v>8.3935605498042616</v>
      </c>
      <c r="I216" s="21">
        <f>I196-Baseline!I196</f>
        <v>8.5333731113109188</v>
      </c>
      <c r="J216" s="21">
        <f>J196-Baseline!J196</f>
        <v>8.6770445201186099</v>
      </c>
      <c r="K216" s="21">
        <f>K196-Baseline!K196</f>
        <v>8.8246899899000475</v>
      </c>
      <c r="L216" s="21">
        <f>L196-Baseline!L196</f>
        <v>8.9764284449444052</v>
      </c>
      <c r="M216" s="21">
        <f>M196-Baseline!M196</f>
        <v>9.1323827968424176</v>
      </c>
      <c r="N216" s="21">
        <f>N196-Baseline!N196</f>
        <v>9.2926799392895099</v>
      </c>
      <c r="O216" s="21">
        <f>O196-Baseline!O196</f>
        <v>9.4574510100385751</v>
      </c>
      <c r="P216" s="21">
        <f>P196-Baseline!P196</f>
        <v>9.6268314329509188</v>
      </c>
      <c r="Q216" s="21">
        <f>Q196-Baseline!Q196</f>
        <v>9.800961119853616</v>
      </c>
      <c r="R216" s="21">
        <f>R196-Baseline!R196</f>
        <v>9.9799846094237825</v>
      </c>
      <c r="S216" s="21">
        <f>S196-Baseline!S196</f>
        <v>10.164051240187177</v>
      </c>
      <c r="T216" s="21">
        <f>T196-Baseline!T196</f>
        <v>10.3533152809811</v>
      </c>
      <c r="U216" s="21">
        <f>U196-Baseline!U196</f>
        <v>10.547936126144208</v>
      </c>
      <c r="V216" s="21">
        <f>V196-Baseline!V196</f>
        <v>10.748078462182024</v>
      </c>
      <c r="W216" s="21">
        <f>W196-Baseline!W196</f>
        <v>10.953912475150567</v>
      </c>
      <c r="X216" s="21">
        <f>X196-Baseline!X196</f>
        <v>11.165613956891752</v>
      </c>
      <c r="Y216" s="21">
        <f>Y196-Baseline!Y196</f>
        <v>11.383364602100215</v>
      </c>
      <c r="Z216" s="21">
        <f>Z196-Baseline!Z196</f>
        <v>11.607352165088624</v>
      </c>
      <c r="AA216" s="21">
        <f>AA196-Baseline!AA196</f>
        <v>11.837770630105105</v>
      </c>
      <c r="AB216" s="21">
        <f>AB196-Baseline!AB196</f>
        <v>12.074820476364772</v>
      </c>
      <c r="AC216" s="21">
        <f>AC196-Baseline!AC196</f>
        <v>12.318708912002203</v>
      </c>
      <c r="AD216" s="21">
        <f>AD196-Baseline!AD196</f>
        <v>12.569650049953351</v>
      </c>
      <c r="AE216" s="21">
        <f>AE196-Baseline!AE196</f>
        <v>12.827865165717483</v>
      </c>
      <c r="AF216" s="21">
        <f>AF196-Baseline!AF196</f>
        <v>13.093582965258371</v>
      </c>
      <c r="AG216" s="21">
        <f>AG196-Baseline!AG196</f>
        <v>13.367039847487572</v>
      </c>
      <c r="AH216" s="21">
        <f>AH196-Baseline!AH196</f>
        <v>13.648480113190903</v>
      </c>
      <c r="AI216" s="21">
        <f>AI196-Baseline!AI196</f>
        <v>13.938156311159139</v>
      </c>
      <c r="AJ216" s="21">
        <f>AJ196-Baseline!AJ196</f>
        <v>14.266408366860993</v>
      </c>
      <c r="AK216" s="21">
        <f>AK196-Baseline!AK196</f>
        <v>14.604789106062071</v>
      </c>
      <c r="AL216" s="21">
        <f>AL196-Baseline!AL196</f>
        <v>14.95363914929629</v>
      </c>
      <c r="AM216" s="21">
        <f>AM196-Baseline!AM196</f>
        <v>15.313311195405111</v>
      </c>
      <c r="AN216" s="21">
        <f>AN196-Baseline!AN196</f>
        <v>15.684170496997934</v>
      </c>
      <c r="AO216" s="21">
        <f>AO196-Baseline!AO196</f>
        <v>16.066595294028094</v>
      </c>
      <c r="AP216" s="21">
        <f>AP196-Baseline!AP196</f>
        <v>16.460977322615559</v>
      </c>
      <c r="AQ216" s="21">
        <f>AQ196-Baseline!AQ196</f>
        <v>16.867722287973045</v>
      </c>
      <c r="AR216" s="21">
        <f>AR196-Baseline!AR196</f>
        <v>17.287250363967743</v>
      </c>
      <c r="AS216" s="21">
        <f>AS196-Baseline!AS196</f>
        <v>17.719996752466706</v>
      </c>
      <c r="AT216" s="21">
        <f>AT196-Baseline!AT196</f>
        <v>18.166412182946218</v>
      </c>
      <c r="AU216" s="21">
        <f>AU196-Baseline!AU196</f>
        <v>18.62696354900406</v>
      </c>
      <c r="AV216" s="21">
        <f>AV196-Baseline!AV196</f>
        <v>19.102134450157703</v>
      </c>
      <c r="AW216" s="21">
        <f>AW196-Baseline!AW196</f>
        <v>19.592425809827382</v>
      </c>
      <c r="AX216" s="21">
        <f>AX196-Baseline!AX196</f>
        <v>20.0983565365968</v>
      </c>
      <c r="AY216" s="21">
        <f>AY196-Baseline!AY196</f>
        <v>20.620464162439031</v>
      </c>
      <c r="AZ216" s="21">
        <f>AZ196-Baseline!AZ196</f>
        <v>21.159305536501922</v>
      </c>
      <c r="BA216" s="21">
        <f>BA196-Baseline!BA196</f>
        <v>21.715457520712661</v>
      </c>
      <c r="BB216" s="21">
        <f>BB196-Baseline!BB196</f>
        <v>22.286227424637637</v>
      </c>
    </row>
    <row r="217" spans="1:54" outlineLevel="2">
      <c r="A217" s="466"/>
      <c r="B217" s="150" t="s">
        <v>279</v>
      </c>
      <c r="C217" s="19"/>
      <c r="D217" s="135"/>
      <c r="E217" s="21">
        <f>E197-Baseline!E197</f>
        <v>73.156397429000009</v>
      </c>
      <c r="F217" s="21">
        <f>F197-Baseline!F197</f>
        <v>72.4565680115942</v>
      </c>
      <c r="G217" s="21">
        <f>G197-Baseline!G197</f>
        <v>71.774500119022619</v>
      </c>
      <c r="H217" s="21">
        <f>H197-Baseline!H197</f>
        <v>71.109779814815383</v>
      </c>
      <c r="I217" s="21">
        <f>I197-Baseline!I197</f>
        <v>70.462006055618289</v>
      </c>
      <c r="J217" s="21">
        <f>J197-Baseline!J197</f>
        <v>69.830790288373535</v>
      </c>
      <c r="K217" s="21">
        <f>K197-Baseline!K197</f>
        <v>69.21575610822623</v>
      </c>
      <c r="L217" s="21">
        <f>L197-Baseline!L197</f>
        <v>68.61653892649899</v>
      </c>
      <c r="M217" s="21">
        <f>M197-Baseline!M197</f>
        <v>68.032785568200651</v>
      </c>
      <c r="N217" s="21">
        <f>N197-Baseline!N197</f>
        <v>67.464154010029461</v>
      </c>
      <c r="O217" s="21">
        <f>O197-Baseline!O197</f>
        <v>66.910313002430669</v>
      </c>
      <c r="P217" s="21">
        <f>P197-Baseline!P197</f>
        <v>66.370941798021661</v>
      </c>
      <c r="Q217" s="21">
        <f>Q197-Baseline!Q197</f>
        <v>65.84572981662582</v>
      </c>
      <c r="R217" s="21">
        <f>R197-Baseline!R197</f>
        <v>65.334376398596163</v>
      </c>
      <c r="S217" s="21">
        <f>S197-Baseline!S197</f>
        <v>64.836590476084638</v>
      </c>
      <c r="T217" s="21">
        <f>T197-Baseline!T197</f>
        <v>64.352090339059103</v>
      </c>
      <c r="U217" s="21">
        <f>U197-Baseline!U197</f>
        <v>63.880603338050229</v>
      </c>
      <c r="V217" s="21">
        <f>V197-Baseline!V197</f>
        <v>63.421865644443614</v>
      </c>
      <c r="W217" s="21">
        <f>W197-Baseline!W197</f>
        <v>62.975622016229643</v>
      </c>
      <c r="X217" s="21">
        <f>X197-Baseline!X197</f>
        <v>62.541625533560655</v>
      </c>
      <c r="Y217" s="21">
        <f>Y197-Baseline!Y197</f>
        <v>62.119637387407579</v>
      </c>
      <c r="Z217" s="21">
        <f>Z197-Baseline!Z197</f>
        <v>61.709426629995264</v>
      </c>
      <c r="AA217" s="21">
        <f>AA197-Baseline!AA197</f>
        <v>61.310769979599698</v>
      </c>
      <c r="AB217" s="21">
        <f>AB197-Baseline!AB197</f>
        <v>60.923451614169771</v>
      </c>
      <c r="AC217" s="21">
        <f>AC197-Baseline!AC197</f>
        <v>60.547262955866913</v>
      </c>
      <c r="AD217" s="21">
        <f>AD197-Baseline!AD197</f>
        <v>60.182002444452884</v>
      </c>
      <c r="AE217" s="21">
        <f>AE197-Baseline!AE197</f>
        <v>59.827475405713898</v>
      </c>
      <c r="AF217" s="21">
        <f>AF197-Baseline!AF197</f>
        <v>59.483493874993343</v>
      </c>
      <c r="AG217" s="21">
        <f>AG197-Baseline!AG197</f>
        <v>59.149876317600082</v>
      </c>
      <c r="AH217" s="21">
        <f>AH197-Baseline!AH197</f>
        <v>58.826447533713001</v>
      </c>
      <c r="AI217" s="21">
        <f>AI197-Baseline!AI197</f>
        <v>58.513038505407437</v>
      </c>
      <c r="AJ217" s="21">
        <f>AJ197-Baseline!AJ197</f>
        <v>58.492056498931269</v>
      </c>
      <c r="AK217" s="21">
        <f>AK197-Baseline!AK197</f>
        <v>58.479285892554621</v>
      </c>
      <c r="AL217" s="21">
        <f>AL197-Baseline!AL197</f>
        <v>58.474700630478836</v>
      </c>
      <c r="AM217" s="21">
        <f>AM197-Baseline!AM197</f>
        <v>58.478278735408402</v>
      </c>
      <c r="AN217" s="21">
        <f>AN197-Baseline!AN197</f>
        <v>58.49000207821345</v>
      </c>
      <c r="AO217" s="21">
        <f>AO197-Baseline!AO197</f>
        <v>58.509856405138827</v>
      </c>
      <c r="AP217" s="21">
        <f>AP197-Baseline!AP197</f>
        <v>58.537831331202042</v>
      </c>
      <c r="AQ217" s="21">
        <f>AQ197-Baseline!AQ197</f>
        <v>58.573920252701221</v>
      </c>
      <c r="AR217" s="21">
        <f>AR197-Baseline!AR197</f>
        <v>58.61812042658633</v>
      </c>
      <c r="AS217" s="21">
        <f>AS197-Baseline!AS197</f>
        <v>58.670432818713607</v>
      </c>
      <c r="AT217" s="21">
        <f>AT197-Baseline!AT197</f>
        <v>58.730862167479224</v>
      </c>
      <c r="AU217" s="21">
        <f>AU197-Baseline!AU197</f>
        <v>58.799416973110539</v>
      </c>
      <c r="AV217" s="21">
        <f>AV197-Baseline!AV197</f>
        <v>58.876109441816475</v>
      </c>
      <c r="AW217" s="21">
        <f>AW197-Baseline!AW197</f>
        <v>58.960955473995661</v>
      </c>
      <c r="AX217" s="21">
        <f>AX197-Baseline!AX197</f>
        <v>59.053974660216774</v>
      </c>
      <c r="AY217" s="21">
        <f>AY197-Baseline!AY197</f>
        <v>59.155190289547924</v>
      </c>
      <c r="AZ217" s="21">
        <f>AZ197-Baseline!AZ197</f>
        <v>59.264629356174979</v>
      </c>
      <c r="BA217" s="21">
        <f>BA197-Baseline!BA197</f>
        <v>59.382322461196061</v>
      </c>
      <c r="BB217" s="21">
        <f>BB197-Baseline!BB197</f>
        <v>59.500342475062588</v>
      </c>
    </row>
    <row r="218" spans="1:54" outlineLevel="2">
      <c r="A218" s="467"/>
      <c r="B218" s="150" t="s">
        <v>461</v>
      </c>
      <c r="C218" s="19"/>
      <c r="D218" s="135" t="s">
        <v>374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5" t="s">
        <v>482</v>
      </c>
      <c r="B220" s="150" t="s">
        <v>483</v>
      </c>
      <c r="C220" s="19"/>
      <c r="D220" s="135" t="s">
        <v>374</v>
      </c>
      <c r="E220" s="21">
        <f>E200-Baseline!E200</f>
        <v>174.42207253300808</v>
      </c>
      <c r="F220" s="21">
        <f>F200-Baseline!F200</f>
        <v>173.26077026644472</v>
      </c>
      <c r="G220" s="21">
        <f>G200-Baseline!G200</f>
        <v>171.83725960562646</v>
      </c>
      <c r="H220" s="21">
        <f>H200-Baseline!H200</f>
        <v>170.43604680597417</v>
      </c>
      <c r="I220" s="21">
        <f>I200-Baseline!I200</f>
        <v>169.31833326509673</v>
      </c>
      <c r="J220" s="21">
        <f>J200-Baseline!J200</f>
        <v>168.21245089460027</v>
      </c>
      <c r="K220" s="21">
        <f>K200-Baseline!K200</f>
        <v>166.86889545265734</v>
      </c>
      <c r="L220" s="21">
        <f>L200-Baseline!L200</f>
        <v>165.79375209064767</v>
      </c>
      <c r="M220" s="21">
        <f>M200-Baseline!M200</f>
        <v>164.73213509520383</v>
      </c>
      <c r="N220" s="21">
        <f>N200-Baseline!N200</f>
        <v>163.4497573267559</v>
      </c>
      <c r="O220" s="21">
        <f>O200-Baseline!O200</f>
        <v>162.42173864878572</v>
      </c>
      <c r="P220" s="21">
        <f>P200-Baseline!P200</f>
        <v>161.40879440422066</v>
      </c>
      <c r="Q220" s="21">
        <f>Q200-Baseline!Q200</f>
        <v>160.41145025906235</v>
      </c>
      <c r="R220" s="21">
        <f>R200-Baseline!R200</f>
        <v>159.64638301637041</v>
      </c>
      <c r="S220" s="21">
        <f>S200-Baseline!S200</f>
        <v>158.67736549116108</v>
      </c>
      <c r="T220" s="21">
        <f>T200-Baseline!T200</f>
        <v>157.72554856571196</v>
      </c>
      <c r="U220" s="21">
        <f>U200-Baseline!U200</f>
        <v>156.79140282493748</v>
      </c>
      <c r="V220" s="21">
        <f>V200-Baseline!V200</f>
        <v>156.07460784662743</v>
      </c>
      <c r="W220" s="21">
        <f>W200-Baseline!W200</f>
        <v>155.17319156302719</v>
      </c>
      <c r="X220" s="21">
        <f>X200-Baseline!X200</f>
        <v>154.48224570321261</v>
      </c>
      <c r="Y220" s="21">
        <f>Y200-Baseline!Y200</f>
        <v>153.61570500308568</v>
      </c>
      <c r="Z220" s="21">
        <f>Z200-Baseline!Z200</f>
        <v>152.95309081787059</v>
      </c>
      <c r="AA220" s="21">
        <f>AA200-Baseline!AA200</f>
        <v>152.30373737975697</v>
      </c>
      <c r="AB220" s="21">
        <f>AB200-Baseline!AB200</f>
        <v>151.66831697761438</v>
      </c>
      <c r="AC220" s="21">
        <f>AC200-Baseline!AC200</f>
        <v>151.0078765775732</v>
      </c>
      <c r="AD220" s="21">
        <f>AD200-Baseline!AD200</f>
        <v>150.3732238490804</v>
      </c>
      <c r="AE220" s="21">
        <f>AE200-Baseline!AE200</f>
        <v>149.77194052227048</v>
      </c>
      <c r="AF220" s="21">
        <f>AF200-Baseline!AF200</f>
        <v>149.18228334967333</v>
      </c>
      <c r="AG220" s="21">
        <f>AG200-Baseline!AG200</f>
        <v>148.60704800883676</v>
      </c>
      <c r="AH220" s="21">
        <f>AH200-Baseline!AH200</f>
        <v>148.04938466387219</v>
      </c>
      <c r="AI220" s="21">
        <f>AI200-Baseline!AI200</f>
        <v>147.51327666294716</v>
      </c>
      <c r="AJ220" s="21">
        <f>AJ200-Baseline!AJ200</f>
        <v>147.67159910862404</v>
      </c>
      <c r="AK220" s="21">
        <f>AK200-Baseline!AK200</f>
        <v>147.84565893366621</v>
      </c>
      <c r="AL220" s="21">
        <f>AL200-Baseline!AL200</f>
        <v>148.03717721995656</v>
      </c>
      <c r="AM220" s="21">
        <f>AM200-Baseline!AM200</f>
        <v>148.24726161594592</v>
      </c>
      <c r="AN220" s="21">
        <f>AN200-Baseline!AN200</f>
        <v>148.47657406911998</v>
      </c>
      <c r="AO220" s="21">
        <f>AO200-Baseline!AO200</f>
        <v>148.72559514661046</v>
      </c>
      <c r="AP220" s="21">
        <f>AP200-Baseline!AP200</f>
        <v>148.9951535699488</v>
      </c>
      <c r="AQ220" s="21">
        <f>AQ200-Baseline!AQ200</f>
        <v>149.2861615290924</v>
      </c>
      <c r="AR220" s="21">
        <f>AR200-Baseline!AR200</f>
        <v>149.59940013406549</v>
      </c>
      <c r="AS220" s="21">
        <f>AS200-Baseline!AS200</f>
        <v>149.9356404867799</v>
      </c>
      <c r="AT220" s="21">
        <f>AT200-Baseline!AT200</f>
        <v>150.29569770150869</v>
      </c>
      <c r="AU220" s="21">
        <f>AU200-Baseline!AU200</f>
        <v>150.68042620431112</v>
      </c>
      <c r="AV220" s="21">
        <f>AV200-Baseline!AV200</f>
        <v>151.0906790083167</v>
      </c>
      <c r="AW220" s="21">
        <f>AW200-Baseline!AW200</f>
        <v>151.52731198920776</v>
      </c>
      <c r="AX220" s="21">
        <f>AX200-Baseline!AX200</f>
        <v>151.99120220245513</v>
      </c>
      <c r="AY220" s="21">
        <f>AY200-Baseline!AY200</f>
        <v>152.48324771530542</v>
      </c>
      <c r="AZ220" s="21">
        <f>AZ200-Baseline!AZ200</f>
        <v>153.00436338704833</v>
      </c>
      <c r="BA220" s="21">
        <f>BA200-Baseline!BA200</f>
        <v>153.55548015195953</v>
      </c>
      <c r="BB220" s="21">
        <f>BB200-Baseline!BB200</f>
        <v>154.11462011137928</v>
      </c>
    </row>
    <row r="221" spans="1:54" outlineLevel="2">
      <c r="A221" s="466"/>
      <c r="B221" s="150" t="s">
        <v>484</v>
      </c>
      <c r="C221" s="19"/>
      <c r="D221" s="135" t="s">
        <v>374</v>
      </c>
      <c r="E221" s="21">
        <f>E201-Baseline!E201</f>
        <v>134.5484252505523</v>
      </c>
      <c r="F221" s="21">
        <f>F201-Baseline!F201</f>
        <v>133.43934616874122</v>
      </c>
      <c r="G221" s="21">
        <f>G201-Baseline!G201</f>
        <v>132.36252482579874</v>
      </c>
      <c r="H221" s="21">
        <f>H201-Baseline!H201</f>
        <v>131.31748556815728</v>
      </c>
      <c r="I221" s="21">
        <f>I201-Baseline!I201</f>
        <v>130.30377390265775</v>
      </c>
      <c r="J221" s="21">
        <f>J201-Baseline!J201</f>
        <v>129.32095614786309</v>
      </c>
      <c r="K221" s="21">
        <f>K201-Baseline!K201</f>
        <v>128.36861925612772</v>
      </c>
      <c r="L221" s="21">
        <f>L201-Baseline!L201</f>
        <v>127.44637030374773</v>
      </c>
      <c r="M221" s="21">
        <f>M201-Baseline!M201</f>
        <v>126.55383638991708</v>
      </c>
      <c r="N221" s="21">
        <f>N201-Baseline!N201</f>
        <v>125.69066426588472</v>
      </c>
      <c r="O221" s="21">
        <f>O201-Baseline!O201</f>
        <v>124.85652010238337</v>
      </c>
      <c r="P221" s="21">
        <f>P201-Baseline!P201</f>
        <v>124.05108934315575</v>
      </c>
      <c r="Q221" s="21">
        <f>Q201-Baseline!Q201</f>
        <v>123.27407630100777</v>
      </c>
      <c r="R221" s="21">
        <f>R201-Baseline!R201</f>
        <v>122.52520416626984</v>
      </c>
      <c r="S221" s="21">
        <f>S201-Baseline!S201</f>
        <v>121.79592945968321</v>
      </c>
      <c r="T221" s="21">
        <f>T201-Baseline!T201</f>
        <v>121.09438774366299</v>
      </c>
      <c r="U221" s="21">
        <f>U201-Baseline!U201</f>
        <v>120.42035467837211</v>
      </c>
      <c r="V221" s="21">
        <f>V201-Baseline!V201</f>
        <v>119.77362417354772</v>
      </c>
      <c r="W221" s="21">
        <f>W201-Baseline!W201</f>
        <v>119.15400813174749</v>
      </c>
      <c r="X221" s="21">
        <f>X201-Baseline!X201</f>
        <v>118.5613363877724</v>
      </c>
      <c r="Y221" s="21">
        <f>Y201-Baseline!Y201</f>
        <v>117.99545674361687</v>
      </c>
      <c r="Z221" s="21">
        <f>Z201-Baseline!Z201</f>
        <v>117.45623474526633</v>
      </c>
      <c r="AA221" s="21">
        <f>AA201-Baseline!AA201</f>
        <v>116.94355368098937</v>
      </c>
      <c r="AB221" s="21">
        <f>AB201-Baseline!AB201</f>
        <v>116.45731466756973</v>
      </c>
      <c r="AC221" s="21">
        <f>AC201-Baseline!AC201</f>
        <v>115.97495259934468</v>
      </c>
      <c r="AD221" s="21">
        <f>AD201-Baseline!AD201</f>
        <v>115.5162762923527</v>
      </c>
      <c r="AE221" s="21">
        <f>AE201-Baseline!AE201</f>
        <v>115.07906264161301</v>
      </c>
      <c r="AF221" s="21">
        <f>AF201-Baseline!AF201</f>
        <v>114.66187314716079</v>
      </c>
      <c r="AG221" s="21">
        <f>AG201-Baseline!AG201</f>
        <v>114.26406439569007</v>
      </c>
      <c r="AH221" s="21">
        <f>AH201-Baseline!AH201</f>
        <v>113.88598093205701</v>
      </c>
      <c r="AI221" s="21">
        <f>AI201-Baseline!AI201</f>
        <v>113.52930734889932</v>
      </c>
      <c r="AJ221" s="21">
        <f>AJ201-Baseline!AJ201</f>
        <v>113.7040915200638</v>
      </c>
      <c r="AK221" s="21">
        <f>AK201-Baseline!AK201</f>
        <v>113.89763074580483</v>
      </c>
      <c r="AL221" s="21">
        <f>AL201-Baseline!AL201</f>
        <v>114.11049313121035</v>
      </c>
      <c r="AM221" s="21">
        <f>AM201-Baseline!AM201</f>
        <v>114.34330772193491</v>
      </c>
      <c r="AN221" s="21">
        <f>AN201-Baseline!AN201</f>
        <v>114.59662860514057</v>
      </c>
      <c r="AO221" s="21">
        <f>AO201-Baseline!AO201</f>
        <v>114.87091218925036</v>
      </c>
      <c r="AP221" s="21">
        <f>AP201-Baseline!AP201</f>
        <v>115.16672473005265</v>
      </c>
      <c r="AQ221" s="21">
        <f>AQ201-Baseline!AQ201</f>
        <v>115.48465736593889</v>
      </c>
      <c r="AR221" s="21">
        <f>AR201-Baseline!AR201</f>
        <v>115.82529939740837</v>
      </c>
      <c r="AS221" s="21">
        <f>AS201-Baseline!AS201</f>
        <v>116.18924377753733</v>
      </c>
      <c r="AT221" s="21">
        <f>AT201-Baseline!AT201</f>
        <v>116.57710293692307</v>
      </c>
      <c r="AU221" s="21">
        <f>AU201-Baseline!AU201</f>
        <v>116.98951518518072</v>
      </c>
      <c r="AV221" s="21">
        <f>AV201-Baseline!AV201</f>
        <v>117.42713328419225</v>
      </c>
      <c r="AW221" s="21">
        <f>AW201-Baseline!AW201</f>
        <v>117.8906259317117</v>
      </c>
      <c r="AX221" s="21">
        <f>AX201-Baseline!AX201</f>
        <v>118.38068124548369</v>
      </c>
      <c r="AY221" s="21">
        <f>AY201-Baseline!AY201</f>
        <v>118.89800838695226</v>
      </c>
      <c r="AZ221" s="21">
        <f>AZ201-Baseline!AZ201</f>
        <v>119.44333744294343</v>
      </c>
      <c r="BA221" s="21">
        <f>BA201-Baseline!BA201</f>
        <v>120.01741937717131</v>
      </c>
      <c r="BB221" s="21">
        <f>BB201-Baseline!BB201</f>
        <v>120.60350910797995</v>
      </c>
    </row>
    <row r="222" spans="1:54" outlineLevel="2">
      <c r="A222" s="467"/>
      <c r="B222" s="150" t="s">
        <v>485</v>
      </c>
      <c r="C222" s="19"/>
      <c r="D222" s="135" t="s">
        <v>374</v>
      </c>
      <c r="E222" s="21">
        <f>E202-Baseline!E202</f>
        <v>214.54854172475578</v>
      </c>
      <c r="F222" s="21">
        <f>F202-Baseline!F202</f>
        <v>212.93234000878948</v>
      </c>
      <c r="G222" s="21">
        <f>G202-Baseline!G202</f>
        <v>211.35660494196389</v>
      </c>
      <c r="H222" s="21">
        <f>H202-Baseline!H202</f>
        <v>209.82085383894395</v>
      </c>
      <c r="I222" s="21">
        <f>I202-Baseline!I202</f>
        <v>208.32462709370554</v>
      </c>
      <c r="J222" s="21">
        <f>J202-Baseline!J202</f>
        <v>206.86748769025894</v>
      </c>
      <c r="K222" s="21">
        <f>K202-Baseline!K202</f>
        <v>205.44902130235332</v>
      </c>
      <c r="L222" s="21">
        <f>L202-Baseline!L202</f>
        <v>204.06883544842708</v>
      </c>
      <c r="M222" s="21">
        <f>M202-Baseline!M202</f>
        <v>202.72655977618882</v>
      </c>
      <c r="N222" s="21">
        <f>N202-Baseline!N202</f>
        <v>201.42184564193815</v>
      </c>
      <c r="O222" s="21">
        <f>O202-Baseline!O202</f>
        <v>200.15436574887894</v>
      </c>
      <c r="P222" s="21">
        <f>P202-Baseline!P202</f>
        <v>198.92381430061329</v>
      </c>
      <c r="Q222" s="21">
        <f>Q202-Baseline!Q202</f>
        <v>197.72990629961652</v>
      </c>
      <c r="R222" s="21">
        <f>R202-Baseline!R202</f>
        <v>196.57237799709785</v>
      </c>
      <c r="S222" s="21">
        <f>S202-Baseline!S202</f>
        <v>195.42613053975552</v>
      </c>
      <c r="T222" s="21">
        <f>T202-Baseline!T202</f>
        <v>194.31606765050617</v>
      </c>
      <c r="U222" s="21">
        <f>U202-Baseline!U202</f>
        <v>193.2419790393769</v>
      </c>
      <c r="V222" s="21">
        <f>V202-Baseline!V202</f>
        <v>192.20367500793395</v>
      </c>
      <c r="W222" s="21">
        <f>W202-Baseline!W202</f>
        <v>191.20098629985733</v>
      </c>
      <c r="X222" s="21">
        <f>X202-Baseline!X202</f>
        <v>190.23376389101534</v>
      </c>
      <c r="Y222" s="21">
        <f>Y202-Baseline!Y202</f>
        <v>189.30187933702663</v>
      </c>
      <c r="Z222" s="21">
        <f>Z202-Baseline!Z202</f>
        <v>188.40522433049406</v>
      </c>
      <c r="AA222" s="21">
        <f>AA202-Baseline!AA202</f>
        <v>187.54371097417123</v>
      </c>
      <c r="AB222" s="21">
        <f>AB202-Baseline!AB202</f>
        <v>186.71727176553981</v>
      </c>
      <c r="AC222" s="21">
        <f>AC202-Baseline!AC202</f>
        <v>185.85840790378768</v>
      </c>
      <c r="AD222" s="21">
        <f>AD202-Baseline!AD202</f>
        <v>185.0267096787309</v>
      </c>
      <c r="AE222" s="21">
        <f>AE202-Baseline!AE202</f>
        <v>184.21563887472948</v>
      </c>
      <c r="AF222" s="21">
        <f>AF202-Baseline!AF202</f>
        <v>183.4209783065418</v>
      </c>
      <c r="AG222" s="21">
        <f>AG202-Baseline!AG202</f>
        <v>182.64086335554103</v>
      </c>
      <c r="AH222" s="21">
        <f>AH202-Baseline!AH202</f>
        <v>181.87636052303699</v>
      </c>
      <c r="AI222" s="21">
        <f>AI202-Baseline!AI202</f>
        <v>181.13252335928951</v>
      </c>
      <c r="AJ222" s="21">
        <f>AJ202-Baseline!AJ202</f>
        <v>181.24483771532078</v>
      </c>
      <c r="AK222" s="21">
        <f>AK202-Baseline!AK202</f>
        <v>181.37224939953595</v>
      </c>
      <c r="AL222" s="21">
        <f>AL202-Baseline!AL202</f>
        <v>181.51590931839436</v>
      </c>
      <c r="AM222" s="21">
        <f>AM202-Baseline!AM202</f>
        <v>181.6771172209319</v>
      </c>
      <c r="AN222" s="21">
        <f>AN202-Baseline!AN202</f>
        <v>181.85691349606964</v>
      </c>
      <c r="AO222" s="21">
        <f>AO202-Baseline!AO202</f>
        <v>182.05601013934768</v>
      </c>
      <c r="AP222" s="21">
        <f>AP202-Baseline!AP202</f>
        <v>182.27541236085662</v>
      </c>
      <c r="AQ222" s="21">
        <f>AQ202-Baseline!AQ202</f>
        <v>182.51616292231313</v>
      </c>
      <c r="AR222" s="21">
        <f>AR202-Baseline!AR202</f>
        <v>182.77926086850886</v>
      </c>
      <c r="AS222" s="21">
        <f>AS202-Baseline!AS202</f>
        <v>183.06567719420417</v>
      </c>
      <c r="AT222" s="21">
        <f>AT202-Baseline!AT202</f>
        <v>183.37640122928363</v>
      </c>
      <c r="AU222" s="21">
        <f>AU202-Baseline!AU202</f>
        <v>183.71245860107967</v>
      </c>
      <c r="AV222" s="21">
        <f>AV202-Baseline!AV202</f>
        <v>184.07487602127989</v>
      </c>
      <c r="AW222" s="21">
        <f>AW202-Baseline!AW202</f>
        <v>184.46468453109304</v>
      </c>
      <c r="AX222" s="21">
        <f>AX202-Baseline!AX202</f>
        <v>184.88292867877857</v>
      </c>
      <c r="AY222" s="21">
        <f>AY202-Baseline!AY202</f>
        <v>185.33067011096438</v>
      </c>
      <c r="AZ222" s="21">
        <f>AZ202-Baseline!AZ202</f>
        <v>185.80898583535807</v>
      </c>
      <c r="BA222" s="21">
        <f>BA202-Baseline!BA202</f>
        <v>186.31896691319403</v>
      </c>
      <c r="BB222" s="21">
        <f>BB202-Baseline!BB202</f>
        <v>186.83351059307117</v>
      </c>
    </row>
    <row r="223" spans="1:54" outlineLevel="2">
      <c r="B223" s="19"/>
      <c r="C223" s="19"/>
      <c r="D223" s="19"/>
      <c r="E223" s="15"/>
    </row>
    <row r="224" spans="1:54" outlineLevel="2">
      <c r="A224" s="465" t="s">
        <v>486</v>
      </c>
      <c r="B224" s="150" t="s">
        <v>483</v>
      </c>
      <c r="C224" s="19"/>
      <c r="D224" s="135" t="s">
        <v>374</v>
      </c>
      <c r="E224" s="21">
        <f>E204-Baseline!E204</f>
        <v>174.42207253300808</v>
      </c>
      <c r="F224" s="21">
        <f>F204-Baseline!F204</f>
        <v>347.68284279945283</v>
      </c>
      <c r="G224" s="21">
        <f>G204-Baseline!G204</f>
        <v>519.52010240507934</v>
      </c>
      <c r="H224" s="21">
        <f>H204-Baseline!H204</f>
        <v>689.95614921105357</v>
      </c>
      <c r="I224" s="21">
        <f>I204-Baseline!I204</f>
        <v>859.2744824761503</v>
      </c>
      <c r="J224" s="21">
        <f>J204-Baseline!J204</f>
        <v>1027.4869333707506</v>
      </c>
      <c r="K224" s="21">
        <f>K204-Baseline!K204</f>
        <v>1194.355828823408</v>
      </c>
      <c r="L224" s="21">
        <f>L204-Baseline!L204</f>
        <v>1360.1495809140556</v>
      </c>
      <c r="M224" s="21">
        <f>M204-Baseline!M204</f>
        <v>1524.8817160092594</v>
      </c>
      <c r="N224" s="21">
        <f>N204-Baseline!N204</f>
        <v>1688.3314733360153</v>
      </c>
      <c r="O224" s="21">
        <f>O204-Baseline!O204</f>
        <v>1850.7532119848011</v>
      </c>
      <c r="P224" s="21">
        <f>P204-Baseline!P204</f>
        <v>2012.1620063890218</v>
      </c>
      <c r="Q224" s="21">
        <f>Q204-Baseline!Q204</f>
        <v>2172.5734566480842</v>
      </c>
      <c r="R224" s="21">
        <f>R204-Baseline!R204</f>
        <v>2332.2198396644544</v>
      </c>
      <c r="S224" s="21">
        <f>S204-Baseline!S204</f>
        <v>2490.8972051556157</v>
      </c>
      <c r="T224" s="21">
        <f>T204-Baseline!T204</f>
        <v>2648.6227537213276</v>
      </c>
      <c r="U224" s="21">
        <f>U204-Baseline!U204</f>
        <v>2805.4141565462651</v>
      </c>
      <c r="V224" s="21">
        <f>V204-Baseline!V204</f>
        <v>2961.4887643928923</v>
      </c>
      <c r="W224" s="21">
        <f>W204-Baseline!W204</f>
        <v>3116.6619559559194</v>
      </c>
      <c r="X224" s="21">
        <f>X204-Baseline!X204</f>
        <v>3271.1442016591322</v>
      </c>
      <c r="Y224" s="21">
        <f>Y204-Baseline!Y204</f>
        <v>3424.7599066622179</v>
      </c>
      <c r="Z224" s="21">
        <f>Z204-Baseline!Z204</f>
        <v>3577.7129974800882</v>
      </c>
      <c r="AA224" s="21">
        <f>AA204-Baseline!AA204</f>
        <v>3730.0167348598452</v>
      </c>
      <c r="AB224" s="21">
        <f>AB204-Baseline!AB204</f>
        <v>3881.6850518374595</v>
      </c>
      <c r="AC224" s="21">
        <f>AC204-Baseline!AC204</f>
        <v>4032.6929284150328</v>
      </c>
      <c r="AD224" s="21">
        <f>AD204-Baseline!AD204</f>
        <v>4183.066152264113</v>
      </c>
      <c r="AE224" s="21">
        <f>AE204-Baseline!AE204</f>
        <v>4332.8380927863836</v>
      </c>
      <c r="AF224" s="21">
        <f>AF204-Baseline!AF204</f>
        <v>4482.0203761360572</v>
      </c>
      <c r="AG224" s="21">
        <f>AG204-Baseline!AG204</f>
        <v>4630.6274241448937</v>
      </c>
      <c r="AH224" s="21">
        <f>AH204-Baseline!AH204</f>
        <v>4778.6768088087656</v>
      </c>
      <c r="AI224" s="21">
        <f>AI204-Baseline!AI204</f>
        <v>4926.1900854717123</v>
      </c>
      <c r="AJ224" s="21">
        <f>AJ204-Baseline!AJ204</f>
        <v>5073.8616845803363</v>
      </c>
      <c r="AK224" s="21">
        <f>AK204-Baseline!AK204</f>
        <v>5221.7073435140028</v>
      </c>
      <c r="AL224" s="21">
        <f>AL204-Baseline!AL204</f>
        <v>5369.7445207339597</v>
      </c>
      <c r="AM224" s="21">
        <f>AM204-Baseline!AM204</f>
        <v>5517.9917823499054</v>
      </c>
      <c r="AN224" s="21">
        <f>AN204-Baseline!AN204</f>
        <v>5666.4683564190254</v>
      </c>
      <c r="AO224" s="21">
        <f>AO204-Baseline!AO204</f>
        <v>5815.1939515656359</v>
      </c>
      <c r="AP224" s="21">
        <f>AP204-Baseline!AP204</f>
        <v>5964.1891051355851</v>
      </c>
      <c r="AQ224" s="21">
        <f>AQ204-Baseline!AQ204</f>
        <v>6113.4752666646773</v>
      </c>
      <c r="AR224" s="21">
        <f>AR204-Baseline!AR204</f>
        <v>6263.0746667987423</v>
      </c>
      <c r="AS224" s="21">
        <f>AS204-Baseline!AS204</f>
        <v>6413.0103072855218</v>
      </c>
      <c r="AT224" s="21">
        <f>AT204-Baseline!AT204</f>
        <v>6563.3060049870301</v>
      </c>
      <c r="AU224" s="21">
        <f>AU204-Baseline!AU204</f>
        <v>6713.9864311913416</v>
      </c>
      <c r="AV224" s="21">
        <f>AV204-Baseline!AV204</f>
        <v>6865.0771101996579</v>
      </c>
      <c r="AW224" s="21">
        <f>AW204-Baseline!AW204</f>
        <v>7016.604422188866</v>
      </c>
      <c r="AX224" s="21">
        <f>AX204-Baseline!AX204</f>
        <v>7168.5956243913215</v>
      </c>
      <c r="AY224" s="21">
        <f>AY204-Baseline!AY204</f>
        <v>7321.0788721066274</v>
      </c>
      <c r="AZ224" s="21">
        <f>AZ204-Baseline!AZ204</f>
        <v>7474.0832354936756</v>
      </c>
      <c r="BA224" s="21">
        <f>BA204-Baseline!BA204</f>
        <v>7627.6387156456349</v>
      </c>
      <c r="BB224" s="21">
        <f>BB204-Baseline!BB204</f>
        <v>7781.7533357570137</v>
      </c>
    </row>
    <row r="225" spans="1:54" outlineLevel="2">
      <c r="A225" s="466"/>
      <c r="B225" s="150" t="s">
        <v>484</v>
      </c>
      <c r="C225" s="19"/>
      <c r="D225" s="135" t="s">
        <v>374</v>
      </c>
      <c r="E225" s="21">
        <f>E205-Baseline!E205</f>
        <v>134.5484252505523</v>
      </c>
      <c r="F225" s="21">
        <f>F205-Baseline!F205</f>
        <v>267.98777141929349</v>
      </c>
      <c r="G225" s="21">
        <f>G205-Baseline!G205</f>
        <v>400.35029624509224</v>
      </c>
      <c r="H225" s="21">
        <f>H205-Baseline!H205</f>
        <v>531.66778181324958</v>
      </c>
      <c r="I225" s="21">
        <f>I205-Baseline!I205</f>
        <v>661.97155571590736</v>
      </c>
      <c r="J225" s="21">
        <f>J205-Baseline!J205</f>
        <v>791.29251186377041</v>
      </c>
      <c r="K225" s="21">
        <f>K205-Baseline!K205</f>
        <v>919.66113111989807</v>
      </c>
      <c r="L225" s="21">
        <f>L205-Baseline!L205</f>
        <v>1047.1075014236458</v>
      </c>
      <c r="M225" s="21">
        <f>M205-Baseline!M205</f>
        <v>1173.6613378135628</v>
      </c>
      <c r="N225" s="21">
        <f>N205-Baseline!N205</f>
        <v>1299.3520020794476</v>
      </c>
      <c r="O225" s="21">
        <f>O205-Baseline!O205</f>
        <v>1424.2085221818311</v>
      </c>
      <c r="P225" s="21">
        <f>P205-Baseline!P205</f>
        <v>1548.2596115249869</v>
      </c>
      <c r="Q225" s="21">
        <f>Q205-Baseline!Q205</f>
        <v>1671.5336878259945</v>
      </c>
      <c r="R225" s="21">
        <f>R205-Baseline!R205</f>
        <v>1794.0588919922643</v>
      </c>
      <c r="S225" s="21">
        <f>S205-Baseline!S205</f>
        <v>1915.8548214519476</v>
      </c>
      <c r="T225" s="21">
        <f>T205-Baseline!T205</f>
        <v>2036.9492091956106</v>
      </c>
      <c r="U225" s="21">
        <f>U205-Baseline!U205</f>
        <v>2157.3695638739828</v>
      </c>
      <c r="V225" s="21">
        <f>V205-Baseline!V205</f>
        <v>2277.1431880475307</v>
      </c>
      <c r="W225" s="21">
        <f>W205-Baseline!W205</f>
        <v>2396.2971961792782</v>
      </c>
      <c r="X225" s="21">
        <f>X205-Baseline!X205</f>
        <v>2514.8585325670506</v>
      </c>
      <c r="Y225" s="21">
        <f>Y205-Baseline!Y205</f>
        <v>2632.8539893106677</v>
      </c>
      <c r="Z225" s="21">
        <f>Z205-Baseline!Z205</f>
        <v>2750.3102240559338</v>
      </c>
      <c r="AA225" s="21">
        <f>AA205-Baseline!AA205</f>
        <v>2867.253777736923</v>
      </c>
      <c r="AB225" s="21">
        <f>AB205-Baseline!AB205</f>
        <v>2983.7110924044928</v>
      </c>
      <c r="AC225" s="21">
        <f>AC205-Baseline!AC205</f>
        <v>3099.6860450038375</v>
      </c>
      <c r="AD225" s="21">
        <f>AD205-Baseline!AD205</f>
        <v>3215.2023212961903</v>
      </c>
      <c r="AE225" s="21">
        <f>AE205-Baseline!AE205</f>
        <v>3330.2813839378032</v>
      </c>
      <c r="AF225" s="21">
        <f>AF205-Baseline!AF205</f>
        <v>3444.943257084964</v>
      </c>
      <c r="AG225" s="21">
        <f>AG205-Baseline!AG205</f>
        <v>3559.2073214806542</v>
      </c>
      <c r="AH225" s="21">
        <f>AH205-Baseline!AH205</f>
        <v>3673.0933024127112</v>
      </c>
      <c r="AI225" s="21">
        <f>AI205-Baseline!AI205</f>
        <v>3786.6226097616104</v>
      </c>
      <c r="AJ225" s="21">
        <f>AJ205-Baseline!AJ205</f>
        <v>3900.3267012816741</v>
      </c>
      <c r="AK225" s="21">
        <f>AK205-Baseline!AK205</f>
        <v>4014.2243320274788</v>
      </c>
      <c r="AL225" s="21">
        <f>AL205-Baseline!AL205</f>
        <v>4128.3348251586895</v>
      </c>
      <c r="AM225" s="21">
        <f>AM205-Baseline!AM205</f>
        <v>4242.6781328806246</v>
      </c>
      <c r="AN225" s="21">
        <f>AN205-Baseline!AN205</f>
        <v>4357.2747614857653</v>
      </c>
      <c r="AO225" s="21">
        <f>AO205-Baseline!AO205</f>
        <v>4472.145673675016</v>
      </c>
      <c r="AP225" s="21">
        <f>AP205-Baseline!AP205</f>
        <v>4587.312398405069</v>
      </c>
      <c r="AQ225" s="21">
        <f>AQ205-Baseline!AQ205</f>
        <v>4702.7970557710078</v>
      </c>
      <c r="AR225" s="21">
        <f>AR205-Baseline!AR205</f>
        <v>4818.6223551684161</v>
      </c>
      <c r="AS225" s="21">
        <f>AS205-Baseline!AS205</f>
        <v>4934.8115989459538</v>
      </c>
      <c r="AT225" s="21">
        <f>AT205-Baseline!AT205</f>
        <v>5051.3887018828773</v>
      </c>
      <c r="AU225" s="21">
        <f>AU205-Baseline!AU205</f>
        <v>5168.3782170680579</v>
      </c>
      <c r="AV225" s="21">
        <f>AV205-Baseline!AV205</f>
        <v>5285.8053503522506</v>
      </c>
      <c r="AW225" s="21">
        <f>AW205-Baseline!AW205</f>
        <v>5403.6959762839624</v>
      </c>
      <c r="AX225" s="21">
        <f>AX205-Baseline!AX205</f>
        <v>5522.0766575294465</v>
      </c>
      <c r="AY225" s="21">
        <f>AY205-Baseline!AY205</f>
        <v>5640.9746659163984</v>
      </c>
      <c r="AZ225" s="21">
        <f>AZ205-Baseline!AZ205</f>
        <v>5760.418003359342</v>
      </c>
      <c r="BA225" s="21">
        <f>BA205-Baseline!BA205</f>
        <v>5880.4354227365129</v>
      </c>
      <c r="BB225" s="21">
        <f>BB205-Baseline!BB205</f>
        <v>6001.0389318444932</v>
      </c>
    </row>
    <row r="226" spans="1:54" outlineLevel="2">
      <c r="A226" s="467"/>
      <c r="B226" s="150" t="s">
        <v>485</v>
      </c>
      <c r="C226" s="19"/>
      <c r="D226" s="135" t="s">
        <v>374</v>
      </c>
      <c r="E226" s="21">
        <f>E206-Baseline!E206</f>
        <v>214.54854172475578</v>
      </c>
      <c r="F226" s="21">
        <f>F206-Baseline!F206</f>
        <v>427.48088173354529</v>
      </c>
      <c r="G226" s="21">
        <f>G206-Baseline!G206</f>
        <v>638.83748667550913</v>
      </c>
      <c r="H226" s="21">
        <f>H206-Baseline!H206</f>
        <v>848.65834051445313</v>
      </c>
      <c r="I226" s="21">
        <f>I206-Baseline!I206</f>
        <v>1056.9829676081586</v>
      </c>
      <c r="J226" s="21">
        <f>J206-Baseline!J206</f>
        <v>1263.8504552984175</v>
      </c>
      <c r="K226" s="21">
        <f>K206-Baseline!K206</f>
        <v>1469.2994766007707</v>
      </c>
      <c r="L226" s="21">
        <f>L206-Baseline!L206</f>
        <v>1673.3683120491978</v>
      </c>
      <c r="M226" s="21">
        <f>M206-Baseline!M206</f>
        <v>1876.0948718253867</v>
      </c>
      <c r="N226" s="21">
        <f>N206-Baseline!N206</f>
        <v>2077.5167174673247</v>
      </c>
      <c r="O226" s="21">
        <f>O206-Baseline!O206</f>
        <v>2277.6710832162034</v>
      </c>
      <c r="P226" s="21">
        <f>P206-Baseline!P206</f>
        <v>2476.5948975168167</v>
      </c>
      <c r="Q226" s="21">
        <f>Q206-Baseline!Q206</f>
        <v>2674.3248038164334</v>
      </c>
      <c r="R226" s="21">
        <f>R206-Baseline!R206</f>
        <v>2870.897181813531</v>
      </c>
      <c r="S226" s="21">
        <f>S206-Baseline!S206</f>
        <v>3066.3233123532864</v>
      </c>
      <c r="T226" s="21">
        <f>T206-Baseline!T206</f>
        <v>3260.6393800037927</v>
      </c>
      <c r="U226" s="21">
        <f>U206-Baseline!U206</f>
        <v>3453.8813590431696</v>
      </c>
      <c r="V226" s="21">
        <f>V206-Baseline!V206</f>
        <v>3646.0850340511033</v>
      </c>
      <c r="W226" s="21">
        <f>W206-Baseline!W206</f>
        <v>3837.2860203509608</v>
      </c>
      <c r="X226" s="21">
        <f>X206-Baseline!X206</f>
        <v>4027.5197842419761</v>
      </c>
      <c r="Y226" s="21">
        <f>Y206-Baseline!Y206</f>
        <v>4216.8216635790031</v>
      </c>
      <c r="Z226" s="21">
        <f>Z206-Baseline!Z206</f>
        <v>4405.2268879094972</v>
      </c>
      <c r="AA226" s="21">
        <f>AA206-Baseline!AA206</f>
        <v>4592.7705988836688</v>
      </c>
      <c r="AB226" s="21">
        <f>AB206-Baseline!AB206</f>
        <v>4779.4878706492082</v>
      </c>
      <c r="AC226" s="21">
        <f>AC206-Baseline!AC206</f>
        <v>4965.3462785529955</v>
      </c>
      <c r="AD226" s="21">
        <f>AD206-Baseline!AD206</f>
        <v>5150.3729882317266</v>
      </c>
      <c r="AE226" s="21">
        <f>AE206-Baseline!AE206</f>
        <v>5334.5886271064564</v>
      </c>
      <c r="AF226" s="21">
        <f>AF206-Baseline!AF206</f>
        <v>5518.0096054129981</v>
      </c>
      <c r="AG226" s="21">
        <f>AG206-Baseline!AG206</f>
        <v>5700.6504687685392</v>
      </c>
      <c r="AH226" s="21">
        <f>AH206-Baseline!AH206</f>
        <v>5882.5268292915762</v>
      </c>
      <c r="AI226" s="21">
        <f>AI206-Baseline!AI206</f>
        <v>6063.6593526508659</v>
      </c>
      <c r="AJ226" s="21">
        <f>AJ206-Baseline!AJ206</f>
        <v>6244.9041903661864</v>
      </c>
      <c r="AK226" s="21">
        <f>AK206-Baseline!AK206</f>
        <v>6426.276439765722</v>
      </c>
      <c r="AL226" s="21">
        <f>AL206-Baseline!AL206</f>
        <v>6607.7923490841167</v>
      </c>
      <c r="AM226" s="21">
        <f>AM206-Baseline!AM206</f>
        <v>6789.4694663050486</v>
      </c>
      <c r="AN226" s="21">
        <f>AN206-Baseline!AN206</f>
        <v>6971.3263798011185</v>
      </c>
      <c r="AO226" s="21">
        <f>AO206-Baseline!AO206</f>
        <v>7153.3823899404661</v>
      </c>
      <c r="AP226" s="21">
        <f>AP206-Baseline!AP206</f>
        <v>7335.6578023013226</v>
      </c>
      <c r="AQ226" s="21">
        <f>AQ206-Baseline!AQ206</f>
        <v>7518.1739652236356</v>
      </c>
      <c r="AR226" s="21">
        <f>AR206-Baseline!AR206</f>
        <v>7700.9532260921442</v>
      </c>
      <c r="AS226" s="21">
        <f>AS206-Baseline!AS206</f>
        <v>7884.0189032863482</v>
      </c>
      <c r="AT226" s="21">
        <f>AT206-Baseline!AT206</f>
        <v>8067.3953045156322</v>
      </c>
      <c r="AU226" s="21">
        <f>AU206-Baseline!AU206</f>
        <v>8251.1077631167118</v>
      </c>
      <c r="AV226" s="21">
        <f>AV206-Baseline!AV206</f>
        <v>8435.1826391379909</v>
      </c>
      <c r="AW226" s="21">
        <f>AW206-Baseline!AW206</f>
        <v>8619.6473236690836</v>
      </c>
      <c r="AX226" s="21">
        <f>AX206-Baseline!AX206</f>
        <v>8804.5302523478622</v>
      </c>
      <c r="AY226" s="21">
        <f>AY206-Baseline!AY206</f>
        <v>8989.8609224588272</v>
      </c>
      <c r="AZ226" s="21">
        <f>AZ206-Baseline!AZ206</f>
        <v>9175.669908294185</v>
      </c>
      <c r="BA226" s="21">
        <f>BA206-Baseline!BA206</f>
        <v>9361.9888752073784</v>
      </c>
      <c r="BB226" s="21">
        <f>BB206-Baseline!BB206</f>
        <v>9548.8223858004494</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490</v>
      </c>
      <c r="C229" s="57"/>
      <c r="D229" s="56" t="s">
        <v>374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7E842A8D-1873-4982-8C14-B7BBF23DB91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B158:B169 B143:B154</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C54:C63</xm:sqref>
        </x14:dataValidation>
        <x14:dataValidation type="list" allowBlank="1" showInputMessage="1" showErrorMessage="1" xr:uid="{66CC1B3A-7B17-4454-A577-C8F5957BC998}">
          <x14:formula1>
            <xm:f>'Fixed Data'!$A$55:$A$78</xm:f>
          </x14:formula1>
          <xm:sqref>B54:B63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topLeftCell="A13" zoomScale="85" zoomScaleNormal="85" workbookViewId="0">
      <selection activeCell="C31" sqref="C31"/>
    </sheetView>
  </sheetViews>
  <sheetFormatPr defaultColWidth="8.84375" defaultRowHeight="13.5"/>
  <cols>
    <col min="1" max="1" width="8.84375" style="41"/>
    <col min="2" max="2" width="15.23046875" style="41" customWidth="1"/>
    <col min="3" max="3" width="36" style="41" customWidth="1"/>
    <col min="4" max="4" width="28.23046875" style="41" customWidth="1"/>
    <col min="5" max="5" width="31.15234375" style="41" customWidth="1"/>
    <col min="6" max="6" width="16.84375" style="41" customWidth="1"/>
    <col min="7" max="16384" width="8.84375" style="41"/>
  </cols>
  <sheetData>
    <row r="6" spans="2:6" ht="14">
      <c r="B6" s="105" t="s">
        <v>7</v>
      </c>
      <c r="C6" s="105" t="s">
        <v>8</v>
      </c>
      <c r="D6" s="105" t="s">
        <v>9</v>
      </c>
      <c r="E6" s="105" t="s">
        <v>10</v>
      </c>
      <c r="F6" s="105" t="s">
        <v>11</v>
      </c>
    </row>
    <row r="7" spans="2:6" ht="27">
      <c r="B7" s="106" t="s">
        <v>12</v>
      </c>
      <c r="C7" s="107" t="s">
        <v>13</v>
      </c>
      <c r="D7" s="112" t="s">
        <v>14</v>
      </c>
      <c r="E7" s="108" t="s">
        <v>15</v>
      </c>
      <c r="F7" s="111" t="s">
        <v>16</v>
      </c>
    </row>
    <row r="8" spans="2:6" ht="27">
      <c r="B8" s="107" t="s">
        <v>12</v>
      </c>
      <c r="C8" s="109" t="s">
        <v>17</v>
      </c>
      <c r="D8" s="109" t="s">
        <v>18</v>
      </c>
      <c r="E8" s="108" t="s">
        <v>19</v>
      </c>
      <c r="F8" s="106" t="s">
        <v>16</v>
      </c>
    </row>
    <row r="9" spans="2:6" ht="27">
      <c r="B9" s="107" t="s">
        <v>12</v>
      </c>
      <c r="C9" s="109" t="s">
        <v>17</v>
      </c>
      <c r="D9" s="109" t="s">
        <v>20</v>
      </c>
      <c r="E9" s="108" t="s">
        <v>21</v>
      </c>
      <c r="F9" s="106" t="s">
        <v>16</v>
      </c>
    </row>
    <row r="10" spans="2:6" ht="40.5">
      <c r="B10" s="107" t="s">
        <v>12</v>
      </c>
      <c r="C10" s="109" t="s">
        <v>17</v>
      </c>
      <c r="D10" s="109" t="s">
        <v>22</v>
      </c>
      <c r="E10" s="108" t="s">
        <v>23</v>
      </c>
      <c r="F10" s="106" t="s">
        <v>16</v>
      </c>
    </row>
    <row r="11" spans="2:6">
      <c r="B11" s="107" t="s">
        <v>12</v>
      </c>
      <c r="C11" s="109" t="s">
        <v>17</v>
      </c>
      <c r="D11" s="109" t="s">
        <v>24</v>
      </c>
      <c r="E11" s="108" t="s">
        <v>25</v>
      </c>
      <c r="F11" s="106" t="s">
        <v>16</v>
      </c>
    </row>
    <row r="12" spans="2:6" ht="40.5">
      <c r="B12" s="107" t="s">
        <v>12</v>
      </c>
      <c r="C12" s="109" t="s">
        <v>17</v>
      </c>
      <c r="D12" s="109" t="s">
        <v>26</v>
      </c>
      <c r="E12" s="108" t="s">
        <v>27</v>
      </c>
      <c r="F12" s="106" t="s">
        <v>16</v>
      </c>
    </row>
    <row r="13" spans="2:6" ht="40.5">
      <c r="B13" s="107" t="s">
        <v>28</v>
      </c>
      <c r="C13" s="109" t="s">
        <v>29</v>
      </c>
      <c r="D13" s="109" t="s">
        <v>30</v>
      </c>
      <c r="E13" s="108" t="s">
        <v>31</v>
      </c>
      <c r="F13" s="106" t="s">
        <v>16</v>
      </c>
    </row>
    <row r="14" spans="2:6" ht="40.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7">
      <c r="B20" s="107" t="s">
        <v>28</v>
      </c>
      <c r="C20" s="110" t="s">
        <v>13</v>
      </c>
      <c r="D20" s="110" t="s">
        <v>44</v>
      </c>
      <c r="E20" s="108" t="s">
        <v>45</v>
      </c>
      <c r="F20" s="106" t="s">
        <v>16</v>
      </c>
    </row>
    <row r="21" spans="2:6" ht="40.5">
      <c r="B21" s="107" t="s">
        <v>46</v>
      </c>
      <c r="C21" s="110" t="s">
        <v>13</v>
      </c>
      <c r="D21" s="110" t="s">
        <v>47</v>
      </c>
      <c r="E21" s="108" t="s">
        <v>48</v>
      </c>
      <c r="F21" s="106" t="s">
        <v>16</v>
      </c>
    </row>
    <row r="22" spans="2:6" ht="54">
      <c r="B22" s="107" t="s">
        <v>46</v>
      </c>
      <c r="C22" s="107" t="s">
        <v>29</v>
      </c>
      <c r="D22" s="107" t="s">
        <v>49</v>
      </c>
      <c r="E22" s="108" t="s">
        <v>50</v>
      </c>
      <c r="F22" s="106" t="s">
        <v>16</v>
      </c>
    </row>
    <row r="23" spans="2:6" ht="27">
      <c r="B23" s="107" t="s">
        <v>46</v>
      </c>
      <c r="C23" s="107" t="s">
        <v>29</v>
      </c>
      <c r="D23" s="107" t="s">
        <v>51</v>
      </c>
      <c r="E23" s="108" t="s">
        <v>52</v>
      </c>
      <c r="F23" s="106" t="s">
        <v>53</v>
      </c>
    </row>
    <row r="24" spans="2:6" ht="27">
      <c r="B24" s="107" t="s">
        <v>46</v>
      </c>
      <c r="C24" s="107" t="s">
        <v>54</v>
      </c>
      <c r="D24" s="107" t="s">
        <v>55</v>
      </c>
      <c r="E24" s="108" t="s">
        <v>56</v>
      </c>
      <c r="F24" s="106" t="s">
        <v>53</v>
      </c>
    </row>
    <row r="25" spans="2:6" ht="14">
      <c r="B25" s="107" t="s">
        <v>46</v>
      </c>
      <c r="C25" s="109" t="s">
        <v>54</v>
      </c>
      <c r="D25" s="306" t="s">
        <v>57</v>
      </c>
      <c r="E25" s="108" t="s">
        <v>58</v>
      </c>
      <c r="F25" s="106" t="s">
        <v>53</v>
      </c>
    </row>
    <row r="26" spans="2:6" ht="27">
      <c r="B26" s="107" t="s">
        <v>59</v>
      </c>
      <c r="C26" s="109" t="s">
        <v>60</v>
      </c>
      <c r="D26" s="109" t="s">
        <v>61</v>
      </c>
      <c r="E26" s="108" t="s">
        <v>62</v>
      </c>
      <c r="F26" s="106" t="s">
        <v>16</v>
      </c>
    </row>
    <row r="27" spans="2:6" ht="27">
      <c r="B27" s="107" t="s">
        <v>59</v>
      </c>
      <c r="C27" s="109" t="s">
        <v>63</v>
      </c>
      <c r="D27" s="109" t="s">
        <v>64</v>
      </c>
      <c r="E27" s="108" t="s">
        <v>65</v>
      </c>
      <c r="F27" s="106" t="s">
        <v>16</v>
      </c>
    </row>
    <row r="28" spans="2:6" ht="40.5">
      <c r="B28" s="107" t="s">
        <v>59</v>
      </c>
      <c r="C28" s="109" t="s">
        <v>29</v>
      </c>
      <c r="D28" s="109" t="s">
        <v>66</v>
      </c>
      <c r="E28" s="108" t="s">
        <v>67</v>
      </c>
      <c r="F28" s="106" t="s">
        <v>16</v>
      </c>
    </row>
    <row r="29" spans="2:6" ht="27">
      <c r="B29" s="107" t="s">
        <v>59</v>
      </c>
      <c r="C29" s="109" t="s">
        <v>29</v>
      </c>
      <c r="D29" s="109" t="s">
        <v>68</v>
      </c>
      <c r="E29" s="108" t="s">
        <v>69</v>
      </c>
      <c r="F29" s="106" t="s">
        <v>16</v>
      </c>
    </row>
    <row r="30" spans="2:6" ht="27">
      <c r="B30" s="107" t="s">
        <v>59</v>
      </c>
      <c r="C30" s="109" t="s">
        <v>29</v>
      </c>
      <c r="D30" s="109" t="s">
        <v>70</v>
      </c>
      <c r="E30" s="108" t="s">
        <v>71</v>
      </c>
      <c r="F30" s="106" t="s">
        <v>16</v>
      </c>
    </row>
    <row r="31" spans="2:6" ht="27">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2"/>
  <sheetViews>
    <sheetView workbookViewId="0">
      <selection activeCell="C40" sqref="C40"/>
    </sheetView>
  </sheetViews>
  <sheetFormatPr defaultRowHeight="13.5"/>
  <cols>
    <col min="1" max="1" width="22" customWidth="1"/>
  </cols>
  <sheetData>
    <row r="1" spans="1:19">
      <c r="A1" s="4" t="s">
        <v>492</v>
      </c>
    </row>
    <row r="2" spans="1:19">
      <c r="A2" s="463" t="s">
        <v>493</v>
      </c>
      <c r="B2" s="463"/>
      <c r="C2" s="463"/>
      <c r="D2" s="463"/>
      <c r="E2" s="463"/>
      <c r="F2" s="463"/>
      <c r="G2" s="463"/>
      <c r="H2" s="463"/>
      <c r="I2" s="463"/>
      <c r="J2" s="463"/>
      <c r="K2" s="463"/>
      <c r="L2" s="463"/>
      <c r="M2" s="463"/>
      <c r="N2" s="463"/>
      <c r="O2" s="463"/>
      <c r="P2" s="463"/>
      <c r="Q2" s="463"/>
      <c r="R2" s="463"/>
      <c r="S2" s="463"/>
    </row>
    <row r="3" spans="1:19">
      <c r="A3" s="463"/>
      <c r="B3" s="463"/>
      <c r="C3" s="463"/>
      <c r="D3" s="463"/>
      <c r="E3" s="463"/>
      <c r="F3" s="463"/>
      <c r="G3" s="463"/>
      <c r="H3" s="463"/>
      <c r="I3" s="463"/>
      <c r="J3" s="463"/>
      <c r="K3" s="463"/>
      <c r="L3" s="463"/>
      <c r="M3" s="463"/>
      <c r="N3" s="463"/>
      <c r="O3" s="463"/>
      <c r="P3" s="463"/>
      <c r="Q3" s="463"/>
      <c r="R3" s="463"/>
      <c r="S3" s="463"/>
    </row>
    <row r="4" spans="1:19">
      <c r="A4" s="463"/>
      <c r="B4" s="463"/>
      <c r="C4" s="463"/>
      <c r="D4" s="463"/>
      <c r="E4" s="463"/>
      <c r="F4" s="463"/>
      <c r="G4" s="463"/>
      <c r="H4" s="463"/>
      <c r="I4" s="463"/>
      <c r="J4" s="463"/>
      <c r="K4" s="463"/>
      <c r="L4" s="463"/>
      <c r="M4" s="463"/>
      <c r="N4" s="463"/>
      <c r="O4" s="463"/>
      <c r="P4" s="463"/>
      <c r="Q4" s="463"/>
      <c r="R4" s="463"/>
      <c r="S4" s="463"/>
    </row>
    <row r="19" spans="1:19">
      <c r="A19" s="4" t="s">
        <v>495</v>
      </c>
    </row>
    <row r="20" spans="1:19">
      <c r="A20" s="463" t="s">
        <v>496</v>
      </c>
      <c r="B20" s="463"/>
      <c r="C20" s="463"/>
      <c r="D20" s="463"/>
      <c r="E20" s="463"/>
      <c r="F20" s="463"/>
      <c r="G20" s="463"/>
      <c r="H20" s="463"/>
      <c r="I20" s="463"/>
      <c r="J20" s="463"/>
      <c r="K20" s="463"/>
      <c r="L20" s="463"/>
      <c r="M20" s="463"/>
      <c r="N20" s="463"/>
      <c r="O20" s="463"/>
      <c r="P20" s="463"/>
      <c r="Q20" s="463"/>
      <c r="R20" s="463"/>
      <c r="S20" s="463"/>
    </row>
    <row r="21" spans="1:19" ht="25.5" customHeight="1">
      <c r="A21" s="463"/>
      <c r="B21" s="463"/>
      <c r="C21" s="463"/>
      <c r="D21" s="463"/>
      <c r="E21" s="463"/>
      <c r="F21" s="463"/>
      <c r="G21" s="463"/>
      <c r="H21" s="463"/>
      <c r="I21" s="463"/>
      <c r="J21" s="463"/>
      <c r="K21" s="463"/>
      <c r="L21" s="463"/>
      <c r="M21" s="463"/>
      <c r="N21" s="463"/>
      <c r="O21" s="463"/>
      <c r="P21" s="463"/>
      <c r="Q21" s="463"/>
      <c r="R21" s="463"/>
      <c r="S21" s="463"/>
    </row>
    <row r="23" spans="1:19">
      <c r="A23" s="158" t="s">
        <v>477</v>
      </c>
      <c r="B23" s="397"/>
      <c r="C23" s="397"/>
      <c r="D23" s="397"/>
      <c r="E23" s="397"/>
      <c r="F23" s="397"/>
      <c r="G23" s="397"/>
      <c r="H23" s="397"/>
      <c r="I23" s="397"/>
      <c r="J23" s="397"/>
      <c r="K23" s="397"/>
      <c r="L23" s="397"/>
      <c r="M23" s="397"/>
      <c r="N23" s="397"/>
      <c r="O23" s="397"/>
      <c r="P23" s="397"/>
      <c r="Q23" s="397"/>
      <c r="R23" s="397"/>
      <c r="S23" s="397"/>
    </row>
    <row r="24" spans="1:19">
      <c r="A24" s="158" t="s">
        <v>478</v>
      </c>
      <c r="B24" s="397"/>
      <c r="C24" s="397"/>
      <c r="D24" s="397"/>
      <c r="E24" s="397"/>
      <c r="F24" s="397"/>
      <c r="G24" s="397"/>
      <c r="H24" s="397"/>
      <c r="I24" s="397"/>
      <c r="J24" s="397"/>
      <c r="K24" s="397"/>
      <c r="L24" s="397"/>
      <c r="M24" s="397"/>
      <c r="N24" s="397"/>
      <c r="O24" s="397"/>
      <c r="P24" s="397"/>
      <c r="Q24" s="397"/>
      <c r="R24" s="397"/>
      <c r="S24" s="397"/>
    </row>
    <row r="25" spans="1:19">
      <c r="A25" s="159" t="s">
        <v>380</v>
      </c>
      <c r="B25" s="397"/>
      <c r="C25" s="397"/>
      <c r="D25" s="397"/>
      <c r="E25" s="397"/>
      <c r="F25" s="397"/>
      <c r="G25" s="397"/>
      <c r="H25" s="397"/>
      <c r="I25" s="397"/>
      <c r="J25" s="397"/>
      <c r="K25" s="397"/>
      <c r="L25" s="397"/>
      <c r="M25" s="397"/>
      <c r="N25" s="397"/>
      <c r="O25" s="397"/>
      <c r="P25" s="397"/>
      <c r="Q25" s="397"/>
      <c r="R25" s="397"/>
      <c r="S25" s="397"/>
    </row>
    <row r="26" spans="1:19">
      <c r="A26" s="159" t="s">
        <v>456</v>
      </c>
      <c r="B26" s="397"/>
      <c r="C26" s="397"/>
      <c r="D26" s="397"/>
      <c r="E26" s="397"/>
      <c r="F26" s="397"/>
      <c r="G26" s="397"/>
      <c r="H26" s="397"/>
      <c r="I26" s="397"/>
      <c r="J26" s="397"/>
      <c r="K26" s="397"/>
      <c r="L26" s="397"/>
      <c r="M26" s="397"/>
      <c r="N26" s="397"/>
      <c r="O26" s="397"/>
      <c r="P26" s="397"/>
      <c r="Q26" s="397"/>
      <c r="R26" s="397"/>
      <c r="S26" s="397"/>
    </row>
    <row r="27" spans="1:19">
      <c r="A27" s="159" t="s">
        <v>457</v>
      </c>
      <c r="B27" s="397"/>
      <c r="C27" s="397"/>
      <c r="D27" s="397"/>
      <c r="E27" s="397"/>
      <c r="F27" s="397"/>
      <c r="G27" s="397"/>
      <c r="H27" s="397"/>
      <c r="I27" s="397"/>
      <c r="J27" s="397"/>
      <c r="K27" s="397"/>
      <c r="L27" s="397"/>
      <c r="M27" s="397"/>
      <c r="N27" s="397"/>
      <c r="O27" s="397"/>
      <c r="P27" s="397"/>
      <c r="Q27" s="397"/>
      <c r="R27" s="397"/>
      <c r="S27" s="397"/>
    </row>
    <row r="31" spans="1:19">
      <c r="A31" s="4" t="s">
        <v>500</v>
      </c>
    </row>
    <row r="32" spans="1:19">
      <c r="A32" t="s">
        <v>501</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8" t="s">
        <v>328</v>
      </c>
      <c r="J2" s="429"/>
      <c r="K2" s="429"/>
      <c r="L2" s="429"/>
      <c r="M2" s="429"/>
      <c r="N2" s="429"/>
      <c r="O2" s="429"/>
      <c r="P2" s="429"/>
      <c r="Q2" s="429"/>
      <c r="R2" s="429"/>
      <c r="S2" s="429"/>
      <c r="T2" s="429"/>
      <c r="U2" s="430"/>
    </row>
    <row r="3" spans="1:21" ht="13.5" customHeight="1" outlineLevel="1" thickBot="1">
      <c r="A3" s="3"/>
      <c r="B3" s="7"/>
      <c r="F3" s="24"/>
      <c r="G3" s="10"/>
      <c r="I3" s="431" t="s">
        <v>329</v>
      </c>
      <c r="J3" s="432"/>
      <c r="K3" s="432"/>
      <c r="L3" s="432"/>
      <c r="M3" s="432"/>
      <c r="N3" s="433"/>
      <c r="O3" s="1"/>
      <c r="P3" s="437" t="s">
        <v>330</v>
      </c>
      <c r="Q3" s="438"/>
      <c r="R3" s="438"/>
      <c r="S3" s="438"/>
      <c r="T3" s="438"/>
      <c r="U3" s="439"/>
    </row>
    <row r="4" spans="1:21" ht="56.25" customHeight="1" outlineLevel="1">
      <c r="A4" s="31" t="s">
        <v>151</v>
      </c>
      <c r="B4" s="86"/>
      <c r="E4" s="53" t="s">
        <v>331</v>
      </c>
      <c r="F4" s="91"/>
      <c r="G4" s="28"/>
      <c r="H4" s="10"/>
      <c r="I4" s="434"/>
      <c r="J4" s="435"/>
      <c r="K4" s="435"/>
      <c r="L4" s="435"/>
      <c r="M4" s="435"/>
      <c r="N4" s="436"/>
      <c r="P4" s="440"/>
      <c r="Q4" s="441"/>
      <c r="R4" s="441"/>
      <c r="S4" s="441"/>
      <c r="T4" s="441"/>
      <c r="U4" s="442"/>
    </row>
    <row r="5" spans="1:21" outlineLevel="1">
      <c r="A5" s="13" t="s">
        <v>332</v>
      </c>
      <c r="B5" s="88"/>
      <c r="E5" s="14"/>
      <c r="H5" s="10"/>
      <c r="I5" s="470"/>
      <c r="J5" s="455"/>
      <c r="K5" s="455"/>
      <c r="L5" s="455"/>
      <c r="M5" s="455"/>
      <c r="N5" s="456"/>
      <c r="P5" s="470"/>
      <c r="Q5" s="455"/>
      <c r="R5" s="455"/>
      <c r="S5" s="455"/>
      <c r="T5" s="455"/>
      <c r="U5" s="456"/>
    </row>
    <row r="6" spans="1:21" outlineLevel="1">
      <c r="A6" s="13" t="s">
        <v>335</v>
      </c>
      <c r="B6" s="88"/>
      <c r="E6" s="53" t="s">
        <v>337</v>
      </c>
      <c r="F6" s="90"/>
      <c r="H6" s="10"/>
      <c r="I6" s="457"/>
      <c r="J6" s="458"/>
      <c r="K6" s="458"/>
      <c r="L6" s="458"/>
      <c r="M6" s="458"/>
      <c r="N6" s="459"/>
      <c r="P6" s="457"/>
      <c r="Q6" s="458"/>
      <c r="R6" s="458"/>
      <c r="S6" s="458"/>
      <c r="T6" s="458"/>
      <c r="U6" s="459"/>
    </row>
    <row r="7" spans="1:21" outlineLevel="1">
      <c r="A7" s="13" t="s">
        <v>339</v>
      </c>
      <c r="B7" s="88"/>
      <c r="E7" s="14"/>
      <c r="H7" s="10"/>
      <c r="I7" s="457"/>
      <c r="J7" s="458"/>
      <c r="K7" s="458"/>
      <c r="L7" s="458"/>
      <c r="M7" s="458"/>
      <c r="N7" s="459"/>
      <c r="P7" s="457"/>
      <c r="Q7" s="458"/>
      <c r="R7" s="458"/>
      <c r="S7" s="458"/>
      <c r="T7" s="458"/>
      <c r="U7" s="459"/>
    </row>
    <row r="8" spans="1:21" ht="41" outlineLevel="1" thickBot="1">
      <c r="A8" s="34" t="s">
        <v>340</v>
      </c>
      <c r="B8" s="89"/>
      <c r="E8" s="14"/>
      <c r="H8" s="10"/>
      <c r="I8" s="457"/>
      <c r="J8" s="458"/>
      <c r="K8" s="458"/>
      <c r="L8" s="458"/>
      <c r="M8" s="458"/>
      <c r="N8" s="459"/>
      <c r="P8" s="457"/>
      <c r="Q8" s="458"/>
      <c r="R8" s="458"/>
      <c r="S8" s="458"/>
      <c r="T8" s="458"/>
      <c r="U8" s="459"/>
    </row>
    <row r="9" spans="1:21" outlineLevel="1">
      <c r="E9" s="14"/>
      <c r="H9" s="10"/>
      <c r="I9" s="457"/>
      <c r="J9" s="458"/>
      <c r="K9" s="458"/>
      <c r="L9" s="458"/>
      <c r="M9" s="458"/>
      <c r="N9" s="459"/>
      <c r="P9" s="457"/>
      <c r="Q9" s="458"/>
      <c r="R9" s="458"/>
      <c r="S9" s="458"/>
      <c r="T9" s="458"/>
      <c r="U9" s="459"/>
    </row>
    <row r="10" spans="1:21" ht="14" outlineLevel="1" thickBot="1">
      <c r="A10" s="32" t="s">
        <v>342</v>
      </c>
      <c r="B10" s="35">
        <f>Baseline!B10</f>
        <v>2027</v>
      </c>
      <c r="E10" s="14"/>
      <c r="H10" s="10"/>
      <c r="I10" s="457"/>
      <c r="J10" s="458"/>
      <c r="K10" s="458"/>
      <c r="L10" s="458"/>
      <c r="M10" s="458"/>
      <c r="N10" s="459"/>
      <c r="P10" s="457"/>
      <c r="Q10" s="458"/>
      <c r="R10" s="458"/>
      <c r="S10" s="458"/>
      <c r="T10" s="458"/>
      <c r="U10" s="459"/>
    </row>
    <row r="11" spans="1:21" outlineLevel="1">
      <c r="A11" s="16"/>
      <c r="H11" s="10"/>
      <c r="I11" s="457"/>
      <c r="J11" s="458"/>
      <c r="K11" s="458"/>
      <c r="L11" s="458"/>
      <c r="M11" s="458"/>
      <c r="N11" s="459"/>
      <c r="P11" s="457"/>
      <c r="Q11" s="458"/>
      <c r="R11" s="458"/>
      <c r="S11" s="458"/>
      <c r="T11" s="458"/>
      <c r="U11" s="459"/>
    </row>
    <row r="12" spans="1:21" ht="40.5" outlineLevel="1">
      <c r="A12" s="26" t="s">
        <v>343</v>
      </c>
      <c r="B12" s="26" t="s">
        <v>344</v>
      </c>
      <c r="C12" s="26" t="s">
        <v>345</v>
      </c>
      <c r="D12" s="26" t="s">
        <v>346</v>
      </c>
      <c r="E12" s="26" t="s">
        <v>347</v>
      </c>
      <c r="F12" s="26" t="s">
        <v>348</v>
      </c>
      <c r="G12" s="26" t="s">
        <v>349</v>
      </c>
      <c r="I12" s="457"/>
      <c r="J12" s="458"/>
      <c r="K12" s="458"/>
      <c r="L12" s="458"/>
      <c r="M12" s="458"/>
      <c r="N12" s="459"/>
      <c r="P12" s="457"/>
      <c r="Q12" s="458"/>
      <c r="R12" s="458"/>
      <c r="S12" s="458"/>
      <c r="T12" s="458"/>
      <c r="U12" s="459"/>
    </row>
    <row r="13" spans="1:21" outlineLevel="1">
      <c r="A13" s="58">
        <v>2035</v>
      </c>
      <c r="B13" s="21">
        <f t="shared" ref="B13:B18" si="0">INDEX($E$204:$AW$204,1,MATCH($A13,$E$53:$BB$53,0))</f>
        <v>0</v>
      </c>
      <c r="C13" s="21">
        <f>B13-Baseline!B13</f>
        <v>1524.8817160092594</v>
      </c>
      <c r="D13" s="21">
        <f t="shared" ref="D13:D18" si="1">INDEX($E$205:$AW$205,1,MATCH($A13,$E$53:$BB$53,0))</f>
        <v>0</v>
      </c>
      <c r="E13" s="21">
        <f>D13-Baseline!D13</f>
        <v>1173.6613378135628</v>
      </c>
      <c r="F13" s="21">
        <f t="shared" ref="F13:F18" si="2">INDEX($E$206:$AW$206,1,MATCH($A13,$E$53:$BB$53,0))</f>
        <v>0</v>
      </c>
      <c r="G13" s="21">
        <f>F13-Baseline!F13</f>
        <v>1876.0948718253867</v>
      </c>
      <c r="I13" s="457"/>
      <c r="J13" s="458"/>
      <c r="K13" s="458"/>
      <c r="L13" s="458"/>
      <c r="M13" s="458"/>
      <c r="N13" s="459"/>
      <c r="P13" s="457"/>
      <c r="Q13" s="458"/>
      <c r="R13" s="458"/>
      <c r="S13" s="458"/>
      <c r="T13" s="458"/>
      <c r="U13" s="459"/>
    </row>
    <row r="14" spans="1:21" outlineLevel="1">
      <c r="A14" s="58">
        <v>2040</v>
      </c>
      <c r="B14" s="21">
        <f t="shared" si="0"/>
        <v>0</v>
      </c>
      <c r="C14" s="21">
        <f>B14-Baseline!B14</f>
        <v>2332.2198396644544</v>
      </c>
      <c r="D14" s="21">
        <f t="shared" si="1"/>
        <v>0</v>
      </c>
      <c r="E14" s="21">
        <f>D14-Baseline!D14</f>
        <v>1794.0588919922643</v>
      </c>
      <c r="F14" s="21">
        <f t="shared" si="2"/>
        <v>0</v>
      </c>
      <c r="G14" s="21">
        <f>F14-Baseline!F14</f>
        <v>2870.897181813531</v>
      </c>
      <c r="I14" s="457"/>
      <c r="J14" s="458"/>
      <c r="K14" s="458"/>
      <c r="L14" s="458"/>
      <c r="M14" s="458"/>
      <c r="N14" s="459"/>
      <c r="P14" s="457"/>
      <c r="Q14" s="458"/>
      <c r="R14" s="458"/>
      <c r="S14" s="458"/>
      <c r="T14" s="458"/>
      <c r="U14" s="459"/>
    </row>
    <row r="15" spans="1:21" outlineLevel="1">
      <c r="A15" s="58">
        <v>2045</v>
      </c>
      <c r="B15" s="21">
        <f t="shared" si="0"/>
        <v>0</v>
      </c>
      <c r="C15" s="21">
        <f>B15-Baseline!B15</f>
        <v>3116.6619559559194</v>
      </c>
      <c r="D15" s="21">
        <f t="shared" si="1"/>
        <v>0</v>
      </c>
      <c r="E15" s="21">
        <f>D15-Baseline!D15</f>
        <v>2396.2971961792782</v>
      </c>
      <c r="F15" s="21">
        <f t="shared" si="2"/>
        <v>0</v>
      </c>
      <c r="G15" s="21">
        <f>F15-Baseline!F15</f>
        <v>3837.2860203509608</v>
      </c>
      <c r="I15" s="457"/>
      <c r="J15" s="458"/>
      <c r="K15" s="458"/>
      <c r="L15" s="458"/>
      <c r="M15" s="458"/>
      <c r="N15" s="459"/>
      <c r="P15" s="457"/>
      <c r="Q15" s="458"/>
      <c r="R15" s="458"/>
      <c r="S15" s="458"/>
      <c r="T15" s="458"/>
      <c r="U15" s="459"/>
    </row>
    <row r="16" spans="1:21" outlineLevel="1">
      <c r="A16" s="58">
        <v>2050</v>
      </c>
      <c r="B16" s="21">
        <f t="shared" si="0"/>
        <v>0</v>
      </c>
      <c r="C16" s="21">
        <f>B16-Baseline!B16</f>
        <v>3881.6850518374595</v>
      </c>
      <c r="D16" s="21">
        <f t="shared" si="1"/>
        <v>0</v>
      </c>
      <c r="E16" s="21">
        <f>D16-Baseline!D16</f>
        <v>2983.7110924044928</v>
      </c>
      <c r="F16" s="21">
        <f t="shared" si="2"/>
        <v>0</v>
      </c>
      <c r="G16" s="21">
        <f>F16-Baseline!F16</f>
        <v>4779.4878706492082</v>
      </c>
      <c r="I16" s="457"/>
      <c r="J16" s="458"/>
      <c r="K16" s="458"/>
      <c r="L16" s="458"/>
      <c r="M16" s="458"/>
      <c r="N16" s="459"/>
      <c r="P16" s="457"/>
      <c r="Q16" s="458"/>
      <c r="R16" s="458"/>
      <c r="S16" s="458"/>
      <c r="T16" s="458"/>
      <c r="U16" s="459"/>
    </row>
    <row r="17" spans="1:21" outlineLevel="1">
      <c r="A17" s="58">
        <v>2060</v>
      </c>
      <c r="B17" s="21">
        <f t="shared" si="0"/>
        <v>0</v>
      </c>
      <c r="C17" s="21">
        <f>B17-Baseline!B17</f>
        <v>5369.7445207339597</v>
      </c>
      <c r="D17" s="21">
        <f t="shared" si="1"/>
        <v>0</v>
      </c>
      <c r="E17" s="21">
        <f>D17-Baseline!D17</f>
        <v>4128.3348251586895</v>
      </c>
      <c r="F17" s="21">
        <f t="shared" si="2"/>
        <v>0</v>
      </c>
      <c r="G17" s="21">
        <f>F17-Baseline!F17</f>
        <v>6607.7923490841167</v>
      </c>
      <c r="I17" s="457"/>
      <c r="J17" s="458"/>
      <c r="K17" s="458"/>
      <c r="L17" s="458"/>
      <c r="M17" s="458"/>
      <c r="N17" s="459"/>
      <c r="P17" s="457"/>
      <c r="Q17" s="458"/>
      <c r="R17" s="458"/>
      <c r="S17" s="458"/>
      <c r="T17" s="458"/>
      <c r="U17" s="459"/>
    </row>
    <row r="18" spans="1:21" outlineLevel="1">
      <c r="A18" s="58">
        <v>2070</v>
      </c>
      <c r="B18" s="21">
        <f t="shared" si="0"/>
        <v>0</v>
      </c>
      <c r="C18" s="21">
        <f>B18-Baseline!B18</f>
        <v>6865.0771101996579</v>
      </c>
      <c r="D18" s="21">
        <f t="shared" si="1"/>
        <v>0</v>
      </c>
      <c r="E18" s="21">
        <f>D18-Baseline!D18</f>
        <v>5285.8053503522506</v>
      </c>
      <c r="F18" s="21">
        <f t="shared" si="2"/>
        <v>0</v>
      </c>
      <c r="G18" s="21">
        <f>F18-Baseline!F18</f>
        <v>8435.1826391379909</v>
      </c>
      <c r="I18" s="460"/>
      <c r="J18" s="461"/>
      <c r="K18" s="461"/>
      <c r="L18" s="461"/>
      <c r="M18" s="461"/>
      <c r="N18" s="462"/>
      <c r="P18" s="460"/>
      <c r="Q18" s="461"/>
      <c r="R18" s="461"/>
      <c r="S18" s="461"/>
      <c r="T18" s="461"/>
      <c r="U18" s="462"/>
    </row>
    <row r="19" spans="1:21" ht="14" outlineLevel="1" thickBot="1">
      <c r="A19" s="418"/>
      <c r="B19" s="418"/>
      <c r="I19" s="250"/>
      <c r="J19" s="251"/>
      <c r="K19" s="251"/>
      <c r="L19" s="251"/>
      <c r="M19" s="251"/>
      <c r="N19" s="251"/>
      <c r="P19" s="249"/>
      <c r="Q19" s="249"/>
      <c r="R19" s="249"/>
      <c r="S19" s="249"/>
      <c r="T19" s="249"/>
      <c r="U19" s="232"/>
    </row>
    <row r="20" spans="1:21" ht="26.25" customHeight="1" outlineLevel="1">
      <c r="A20" s="54" t="s">
        <v>350</v>
      </c>
      <c r="B20" s="55">
        <f>Baseline!B20</f>
        <v>1</v>
      </c>
      <c r="E20" s="154"/>
      <c r="I20" s="452" t="s">
        <v>351</v>
      </c>
      <c r="J20" s="453"/>
      <c r="K20" s="453"/>
      <c r="L20" s="453"/>
      <c r="M20" s="453"/>
      <c r="N20" s="454"/>
      <c r="P20" s="452" t="s">
        <v>352</v>
      </c>
      <c r="Q20" s="453"/>
      <c r="R20" s="453"/>
      <c r="S20" s="453"/>
      <c r="T20" s="453"/>
      <c r="U20" s="454"/>
    </row>
    <row r="21" spans="1:21" ht="12.75" customHeight="1" outlineLevel="1">
      <c r="A21" s="154"/>
      <c r="B21" s="155"/>
      <c r="I21" s="470"/>
      <c r="J21" s="455"/>
      <c r="K21" s="455"/>
      <c r="L21" s="455"/>
      <c r="M21" s="455"/>
      <c r="N21" s="456"/>
      <c r="P21" s="470"/>
      <c r="Q21" s="455"/>
      <c r="R21" s="455"/>
      <c r="S21" s="455"/>
      <c r="T21" s="455"/>
      <c r="U21" s="456"/>
    </row>
    <row r="22" spans="1:21" ht="12.75" customHeight="1" outlineLevel="1">
      <c r="A22" s="154"/>
      <c r="B22" s="155"/>
      <c r="I22" s="457"/>
      <c r="J22" s="458"/>
      <c r="K22" s="458"/>
      <c r="L22" s="458"/>
      <c r="M22" s="458"/>
      <c r="N22" s="459"/>
      <c r="P22" s="457"/>
      <c r="Q22" s="458"/>
      <c r="R22" s="458"/>
      <c r="S22" s="458"/>
      <c r="T22" s="458"/>
      <c r="U22" s="459"/>
    </row>
    <row r="23" spans="1:21" outlineLevel="1">
      <c r="A23" s="154"/>
      <c r="B23" s="400" t="s">
        <v>354</v>
      </c>
      <c r="C23" s="401"/>
      <c r="D23" s="401"/>
      <c r="E23" s="401"/>
      <c r="F23" s="401"/>
      <c r="G23" s="402"/>
      <c r="I23" s="457"/>
      <c r="J23" s="458"/>
      <c r="K23" s="458"/>
      <c r="L23" s="458"/>
      <c r="M23" s="458"/>
      <c r="N23" s="459"/>
      <c r="P23" s="457"/>
      <c r="Q23" s="458"/>
      <c r="R23" s="458"/>
      <c r="S23" s="458"/>
      <c r="T23" s="458"/>
      <c r="U23" s="459"/>
    </row>
    <row r="24" spans="1:21" outlineLevel="1">
      <c r="B24" s="17">
        <v>2027</v>
      </c>
      <c r="C24" s="17">
        <v>2028</v>
      </c>
      <c r="D24" s="17">
        <v>2029</v>
      </c>
      <c r="E24" s="17">
        <v>2030</v>
      </c>
      <c r="F24" s="17">
        <v>2031</v>
      </c>
      <c r="G24" s="17" t="s">
        <v>355</v>
      </c>
      <c r="I24" s="457"/>
      <c r="J24" s="458"/>
      <c r="K24" s="458"/>
      <c r="L24" s="458"/>
      <c r="M24" s="458"/>
      <c r="N24" s="459"/>
      <c r="P24" s="457"/>
      <c r="Q24" s="458"/>
      <c r="R24" s="458"/>
      <c r="S24" s="458"/>
      <c r="T24" s="458"/>
      <c r="U24" s="459"/>
    </row>
    <row r="25" spans="1:21" ht="14" outlineLevel="1" thickBot="1">
      <c r="B25" s="30" t="s">
        <v>356</v>
      </c>
      <c r="C25" s="30" t="s">
        <v>356</v>
      </c>
      <c r="D25" s="30" t="s">
        <v>356</v>
      </c>
      <c r="E25" s="30" t="s">
        <v>356</v>
      </c>
      <c r="F25" s="30" t="s">
        <v>356</v>
      </c>
      <c r="G25" s="30" t="s">
        <v>356</v>
      </c>
      <c r="I25" s="457"/>
      <c r="J25" s="458"/>
      <c r="K25" s="458"/>
      <c r="L25" s="458"/>
      <c r="M25" s="458"/>
      <c r="N25" s="459"/>
      <c r="P25" s="457"/>
      <c r="Q25" s="458"/>
      <c r="R25" s="458"/>
      <c r="S25" s="458"/>
      <c r="T25" s="458"/>
      <c r="U25" s="459"/>
    </row>
    <row r="26" spans="1:21" outlineLevel="1">
      <c r="A26" s="54" t="s">
        <v>357</v>
      </c>
      <c r="B26" s="21">
        <f>E64</f>
        <v>0</v>
      </c>
      <c r="C26" s="21">
        <f>F64</f>
        <v>0</v>
      </c>
      <c r="D26" s="21">
        <f>G64</f>
        <v>0</v>
      </c>
      <c r="E26" s="21">
        <f>H64</f>
        <v>0</v>
      </c>
      <c r="F26" s="21">
        <f>I64</f>
        <v>0</v>
      </c>
      <c r="G26" s="21">
        <f>SUM(J64:BB64)</f>
        <v>0</v>
      </c>
      <c r="I26" s="457"/>
      <c r="J26" s="458"/>
      <c r="K26" s="458"/>
      <c r="L26" s="458"/>
      <c r="M26" s="458"/>
      <c r="N26" s="459"/>
      <c r="P26" s="457"/>
      <c r="Q26" s="458"/>
      <c r="R26" s="458"/>
      <c r="S26" s="458"/>
      <c r="T26" s="458"/>
      <c r="U26" s="459"/>
    </row>
    <row r="27" spans="1:21" outlineLevel="1">
      <c r="A27" s="54" t="s">
        <v>358</v>
      </c>
      <c r="B27" s="21">
        <f>E71+E77</f>
        <v>0</v>
      </c>
      <c r="C27" s="21">
        <f>F71+F77</f>
        <v>0</v>
      </c>
      <c r="D27" s="21">
        <f>G71+G77</f>
        <v>0</v>
      </c>
      <c r="E27" s="21">
        <f>H71+H77</f>
        <v>0</v>
      </c>
      <c r="F27" s="21">
        <f>I71+I77</f>
        <v>0</v>
      </c>
      <c r="G27" s="21">
        <f>SUM(J71:BB71)+SUM(J77:BB77)</f>
        <v>0</v>
      </c>
      <c r="I27" s="457"/>
      <c r="J27" s="458"/>
      <c r="K27" s="458"/>
      <c r="L27" s="458"/>
      <c r="M27" s="458"/>
      <c r="N27" s="459"/>
      <c r="P27" s="457"/>
      <c r="Q27" s="458"/>
      <c r="R27" s="458"/>
      <c r="S27" s="458"/>
      <c r="T27" s="458"/>
      <c r="U27" s="459"/>
    </row>
    <row r="28" spans="1:21" outlineLevel="1">
      <c r="A28" s="154"/>
      <c r="B28" s="248"/>
      <c r="C28" s="248"/>
      <c r="D28" s="248"/>
      <c r="E28" s="248"/>
      <c r="F28" s="248"/>
      <c r="G28" s="248"/>
      <c r="I28" s="457"/>
      <c r="J28" s="458"/>
      <c r="K28" s="458"/>
      <c r="L28" s="458"/>
      <c r="M28" s="458"/>
      <c r="N28" s="459"/>
      <c r="P28" s="457"/>
      <c r="Q28" s="458"/>
      <c r="R28" s="458"/>
      <c r="S28" s="458"/>
      <c r="T28" s="458"/>
      <c r="U28" s="459"/>
    </row>
    <row r="29" spans="1:21" ht="14" outlineLevel="1" thickBot="1">
      <c r="A29" s="154"/>
      <c r="B29" s="248"/>
      <c r="C29" s="248"/>
      <c r="D29" s="248"/>
      <c r="E29" s="248"/>
      <c r="F29" s="248"/>
      <c r="G29" s="248"/>
      <c r="I29" s="457"/>
      <c r="J29" s="458"/>
      <c r="K29" s="458"/>
      <c r="L29" s="458"/>
      <c r="M29" s="458"/>
      <c r="N29" s="459"/>
      <c r="P29" s="457"/>
      <c r="Q29" s="458"/>
      <c r="R29" s="458"/>
      <c r="S29" s="458"/>
      <c r="T29" s="458"/>
      <c r="U29" s="459"/>
    </row>
    <row r="30" spans="1:21" ht="14" outlineLevel="1" thickBot="1">
      <c r="A30" s="308"/>
      <c r="B30" s="309" t="s">
        <v>359</v>
      </c>
      <c r="C30" s="310" t="s">
        <v>360</v>
      </c>
      <c r="D30" s="404" t="s">
        <v>314</v>
      </c>
      <c r="E30" s="405"/>
      <c r="F30" s="405"/>
      <c r="G30" s="406"/>
      <c r="I30" s="457"/>
      <c r="J30" s="458"/>
      <c r="K30" s="458"/>
      <c r="L30" s="458"/>
      <c r="M30" s="458"/>
      <c r="N30" s="459"/>
      <c r="P30" s="457"/>
      <c r="Q30" s="458"/>
      <c r="R30" s="458"/>
      <c r="S30" s="458"/>
      <c r="T30" s="458"/>
      <c r="U30" s="459"/>
    </row>
    <row r="31" spans="1:21" outlineLevel="1">
      <c r="A31" s="424" t="s">
        <v>361</v>
      </c>
      <c r="B31" s="311"/>
      <c r="C31" s="307"/>
      <c r="D31" s="426"/>
      <c r="E31" s="426"/>
      <c r="F31" s="426"/>
      <c r="G31" s="427"/>
      <c r="I31" s="457"/>
      <c r="J31" s="458"/>
      <c r="K31" s="458"/>
      <c r="L31" s="458"/>
      <c r="M31" s="458"/>
      <c r="N31" s="459"/>
      <c r="P31" s="457"/>
      <c r="Q31" s="458"/>
      <c r="R31" s="458"/>
      <c r="S31" s="458"/>
      <c r="T31" s="458"/>
      <c r="U31" s="459"/>
    </row>
    <row r="32" spans="1:21" outlineLevel="1">
      <c r="A32" s="424"/>
      <c r="B32" s="312"/>
      <c r="C32" s="252"/>
      <c r="D32" s="409"/>
      <c r="E32" s="409"/>
      <c r="F32" s="409"/>
      <c r="G32" s="410"/>
      <c r="I32" s="457"/>
      <c r="J32" s="458"/>
      <c r="K32" s="458"/>
      <c r="L32" s="458"/>
      <c r="M32" s="458"/>
      <c r="N32" s="459"/>
      <c r="P32" s="457"/>
      <c r="Q32" s="458"/>
      <c r="R32" s="458"/>
      <c r="S32" s="458"/>
      <c r="T32" s="458"/>
      <c r="U32" s="459"/>
    </row>
    <row r="33" spans="1:21" outlineLevel="1">
      <c r="A33" s="424"/>
      <c r="B33" s="312"/>
      <c r="C33" s="252"/>
      <c r="D33" s="409"/>
      <c r="E33" s="409"/>
      <c r="F33" s="409"/>
      <c r="G33" s="410"/>
      <c r="I33" s="457"/>
      <c r="J33" s="458"/>
      <c r="K33" s="458"/>
      <c r="L33" s="458"/>
      <c r="M33" s="458"/>
      <c r="N33" s="459"/>
      <c r="P33" s="457"/>
      <c r="Q33" s="458"/>
      <c r="R33" s="458"/>
      <c r="S33" s="458"/>
      <c r="T33" s="458"/>
      <c r="U33" s="459"/>
    </row>
    <row r="34" spans="1:21" outlineLevel="1">
      <c r="A34" s="424"/>
      <c r="B34" s="312"/>
      <c r="C34" s="252"/>
      <c r="D34" s="409"/>
      <c r="E34" s="409"/>
      <c r="F34" s="409"/>
      <c r="G34" s="410"/>
      <c r="I34" s="457"/>
      <c r="J34" s="458"/>
      <c r="K34" s="458"/>
      <c r="L34" s="458"/>
      <c r="M34" s="458"/>
      <c r="N34" s="459"/>
      <c r="P34" s="457"/>
      <c r="Q34" s="458"/>
      <c r="R34" s="458"/>
      <c r="S34" s="458"/>
      <c r="T34" s="458"/>
      <c r="U34" s="459"/>
    </row>
    <row r="35" spans="1:21" outlineLevel="1">
      <c r="A35" s="424"/>
      <c r="B35" s="312"/>
      <c r="C35" s="252"/>
      <c r="D35" s="409"/>
      <c r="E35" s="409"/>
      <c r="F35" s="409"/>
      <c r="G35" s="410"/>
      <c r="I35" s="457"/>
      <c r="J35" s="458"/>
      <c r="K35" s="458"/>
      <c r="L35" s="458"/>
      <c r="M35" s="458"/>
      <c r="N35" s="459"/>
      <c r="P35" s="457"/>
      <c r="Q35" s="458"/>
      <c r="R35" s="458"/>
      <c r="S35" s="458"/>
      <c r="T35" s="458"/>
      <c r="U35" s="459"/>
    </row>
    <row r="36" spans="1:21" outlineLevel="1">
      <c r="A36" s="424"/>
      <c r="B36" s="312"/>
      <c r="C36" s="252"/>
      <c r="D36" s="409"/>
      <c r="E36" s="409"/>
      <c r="F36" s="409"/>
      <c r="G36" s="410"/>
      <c r="I36" s="457"/>
      <c r="J36" s="458"/>
      <c r="K36" s="458"/>
      <c r="L36" s="458"/>
      <c r="M36" s="458"/>
      <c r="N36" s="459"/>
      <c r="P36" s="457"/>
      <c r="Q36" s="458"/>
      <c r="R36" s="458"/>
      <c r="S36" s="458"/>
      <c r="T36" s="458"/>
      <c r="U36" s="459"/>
    </row>
    <row r="37" spans="1:21" outlineLevel="1">
      <c r="A37" s="424"/>
      <c r="B37" s="312"/>
      <c r="C37" s="252"/>
      <c r="D37" s="409"/>
      <c r="E37" s="409"/>
      <c r="F37" s="409"/>
      <c r="G37" s="410"/>
      <c r="I37" s="457"/>
      <c r="J37" s="458"/>
      <c r="K37" s="458"/>
      <c r="L37" s="458"/>
      <c r="M37" s="458"/>
      <c r="N37" s="459"/>
      <c r="P37" s="457"/>
      <c r="Q37" s="458"/>
      <c r="R37" s="458"/>
      <c r="S37" s="458"/>
      <c r="T37" s="458"/>
      <c r="U37" s="459"/>
    </row>
    <row r="38" spans="1:21" outlineLevel="1">
      <c r="A38" s="424"/>
      <c r="B38" s="312"/>
      <c r="C38" s="252"/>
      <c r="D38" s="409"/>
      <c r="E38" s="409"/>
      <c r="F38" s="409"/>
      <c r="G38" s="410"/>
      <c r="I38" s="457"/>
      <c r="J38" s="458"/>
      <c r="K38" s="458"/>
      <c r="L38" s="458"/>
      <c r="M38" s="458"/>
      <c r="N38" s="459"/>
      <c r="P38" s="457"/>
      <c r="Q38" s="458"/>
      <c r="R38" s="458"/>
      <c r="S38" s="458"/>
      <c r="T38" s="458"/>
      <c r="U38" s="459"/>
    </row>
    <row r="39" spans="1:21" outlineLevel="1">
      <c r="A39" s="424"/>
      <c r="B39" s="312"/>
      <c r="C39" s="252"/>
      <c r="D39" s="409"/>
      <c r="E39" s="409"/>
      <c r="F39" s="409"/>
      <c r="G39" s="410"/>
      <c r="I39" s="457"/>
      <c r="J39" s="458"/>
      <c r="K39" s="458"/>
      <c r="L39" s="458"/>
      <c r="M39" s="458"/>
      <c r="N39" s="459"/>
      <c r="P39" s="457"/>
      <c r="Q39" s="458"/>
      <c r="R39" s="458"/>
      <c r="S39" s="458"/>
      <c r="T39" s="458"/>
      <c r="U39" s="459"/>
    </row>
    <row r="40" spans="1:21" ht="14" outlineLevel="1" thickBot="1">
      <c r="A40" s="425"/>
      <c r="B40" s="313"/>
      <c r="C40" s="314"/>
      <c r="D40" s="407"/>
      <c r="E40" s="407"/>
      <c r="F40" s="407"/>
      <c r="G40" s="408"/>
      <c r="I40" s="457"/>
      <c r="J40" s="458"/>
      <c r="K40" s="458"/>
      <c r="L40" s="458"/>
      <c r="M40" s="458"/>
      <c r="N40" s="459"/>
      <c r="P40" s="457"/>
      <c r="Q40" s="458"/>
      <c r="R40" s="458"/>
      <c r="S40" s="458"/>
      <c r="T40" s="458"/>
      <c r="U40" s="459"/>
    </row>
    <row r="41" spans="1:21" outlineLevel="1">
      <c r="A41" s="154"/>
      <c r="B41" s="248"/>
      <c r="C41" s="248"/>
      <c r="D41" s="248"/>
      <c r="E41" s="248"/>
      <c r="F41" s="248"/>
      <c r="G41" s="248"/>
      <c r="I41" s="457"/>
      <c r="J41" s="458"/>
      <c r="K41" s="458"/>
      <c r="L41" s="458"/>
      <c r="M41" s="458"/>
      <c r="N41" s="459"/>
      <c r="P41" s="457"/>
      <c r="Q41" s="458"/>
      <c r="R41" s="458"/>
      <c r="S41" s="458"/>
      <c r="T41" s="458"/>
      <c r="U41" s="459"/>
    </row>
    <row r="42" spans="1:21" outlineLevel="1">
      <c r="A42" s="154"/>
      <c r="B42" s="248"/>
      <c r="C42" s="248"/>
      <c r="D42" s="248"/>
      <c r="E42" s="248"/>
      <c r="F42" s="248"/>
      <c r="G42" s="248"/>
      <c r="I42" s="457"/>
      <c r="J42" s="458"/>
      <c r="K42" s="458"/>
      <c r="L42" s="458"/>
      <c r="M42" s="458"/>
      <c r="N42" s="459"/>
      <c r="P42" s="457"/>
      <c r="Q42" s="458"/>
      <c r="R42" s="458"/>
      <c r="S42" s="458"/>
      <c r="T42" s="458"/>
      <c r="U42" s="459"/>
    </row>
    <row r="43" spans="1:21" outlineLevel="1">
      <c r="A43" s="154"/>
      <c r="B43" s="248"/>
      <c r="C43" s="248"/>
      <c r="D43" s="248"/>
      <c r="E43" s="248"/>
      <c r="F43" s="248"/>
      <c r="G43" s="248"/>
      <c r="I43" s="457"/>
      <c r="J43" s="458"/>
      <c r="K43" s="458"/>
      <c r="L43" s="458"/>
      <c r="M43" s="458"/>
      <c r="N43" s="459"/>
      <c r="P43" s="457"/>
      <c r="Q43" s="458"/>
      <c r="R43" s="458"/>
      <c r="S43" s="458"/>
      <c r="T43" s="458"/>
      <c r="U43" s="459"/>
    </row>
    <row r="44" spans="1:21" outlineLevel="1">
      <c r="A44" s="154"/>
      <c r="B44" s="248"/>
      <c r="C44" s="248"/>
      <c r="D44" s="248"/>
      <c r="E44" s="248"/>
      <c r="F44" s="248"/>
      <c r="G44" s="248"/>
      <c r="I44" s="457"/>
      <c r="J44" s="458"/>
      <c r="K44" s="458"/>
      <c r="L44" s="458"/>
      <c r="M44" s="458"/>
      <c r="N44" s="459"/>
      <c r="P44" s="457"/>
      <c r="Q44" s="458"/>
      <c r="R44" s="458"/>
      <c r="S44" s="458"/>
      <c r="T44" s="458"/>
      <c r="U44" s="459"/>
    </row>
    <row r="45" spans="1:21" outlineLevel="1">
      <c r="A45" s="154"/>
      <c r="B45" s="248"/>
      <c r="C45" s="248"/>
      <c r="D45" s="248"/>
      <c r="E45" s="248"/>
      <c r="F45" s="248"/>
      <c r="G45" s="248"/>
      <c r="I45" s="460"/>
      <c r="J45" s="461"/>
      <c r="K45" s="461"/>
      <c r="L45" s="461"/>
      <c r="M45" s="461"/>
      <c r="N45" s="462"/>
      <c r="P45" s="460"/>
      <c r="Q45" s="461"/>
      <c r="R45" s="461"/>
      <c r="S45" s="461"/>
      <c r="T45" s="461"/>
      <c r="U45" s="462"/>
    </row>
    <row r="46" spans="1:21" outlineLevel="1">
      <c r="A46" s="154"/>
      <c r="B46" s="248"/>
      <c r="C46" s="248"/>
      <c r="D46" s="248"/>
      <c r="E46" s="248"/>
      <c r="F46" s="248"/>
      <c r="G46" s="248"/>
    </row>
    <row r="47" spans="1:21">
      <c r="A47" s="154"/>
      <c r="B47" s="155"/>
    </row>
    <row r="48" spans="1:21" ht="15">
      <c r="A48" s="12" t="s">
        <v>364</v>
      </c>
    </row>
    <row r="49" spans="1:54" ht="15" outlineLevel="1">
      <c r="A49" s="12"/>
    </row>
    <row r="50" spans="1:54" ht="14" outlineLevel="1" thickBot="1">
      <c r="A50" s="4" t="s">
        <v>365</v>
      </c>
    </row>
    <row r="51" spans="1:54" outlineLevel="2">
      <c r="B51" s="19"/>
      <c r="C51" s="19"/>
      <c r="D51" s="19"/>
      <c r="E51" s="411" t="s">
        <v>261</v>
      </c>
      <c r="F51" s="399"/>
      <c r="G51" s="399"/>
      <c r="H51" s="399"/>
      <c r="I51" s="399"/>
      <c r="J51" s="399" t="s">
        <v>262</v>
      </c>
      <c r="K51" s="399"/>
      <c r="L51" s="399"/>
      <c r="M51" s="399"/>
      <c r="N51" s="399"/>
      <c r="O51" s="399" t="s">
        <v>263</v>
      </c>
      <c r="P51" s="399"/>
      <c r="Q51" s="399"/>
      <c r="R51" s="399"/>
      <c r="S51" s="399"/>
      <c r="T51" s="399" t="s">
        <v>264</v>
      </c>
      <c r="U51" s="399"/>
      <c r="V51" s="399"/>
      <c r="W51" s="399"/>
      <c r="X51" s="399"/>
      <c r="Y51" s="399" t="s">
        <v>366</v>
      </c>
      <c r="Z51" s="399"/>
      <c r="AA51" s="399"/>
      <c r="AB51" s="399"/>
      <c r="AC51" s="399"/>
      <c r="AD51" s="399" t="s">
        <v>367</v>
      </c>
      <c r="AE51" s="399"/>
      <c r="AF51" s="399"/>
      <c r="AG51" s="399"/>
      <c r="AH51" s="399"/>
      <c r="AI51" s="399" t="s">
        <v>368</v>
      </c>
      <c r="AJ51" s="399"/>
      <c r="AK51" s="399"/>
      <c r="AL51" s="399"/>
      <c r="AM51" s="399"/>
      <c r="AN51" s="399" t="s">
        <v>369</v>
      </c>
      <c r="AO51" s="399"/>
      <c r="AP51" s="399"/>
      <c r="AQ51" s="399"/>
      <c r="AR51" s="399"/>
      <c r="AS51" s="399" t="s">
        <v>370</v>
      </c>
      <c r="AT51" s="399"/>
      <c r="AU51" s="399"/>
      <c r="AV51" s="399"/>
      <c r="AW51" s="399"/>
      <c r="AX51" s="399" t="s">
        <v>371</v>
      </c>
      <c r="AY51" s="399"/>
      <c r="AZ51" s="399"/>
      <c r="BA51" s="399"/>
      <c r="BB51" s="40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359</v>
      </c>
      <c r="C53" s="19" t="s">
        <v>372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19" t="s">
        <v>373</v>
      </c>
      <c r="B54" s="127"/>
      <c r="C54" s="127"/>
      <c r="D54" s="124" t="s">
        <v>374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0"/>
      <c r="B55" s="36"/>
      <c r="C55" s="121"/>
      <c r="D55" s="2" t="s">
        <v>374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0"/>
      <c r="B56" s="36"/>
      <c r="C56" s="121"/>
      <c r="D56" s="2" t="s">
        <v>374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0"/>
      <c r="B57" s="36"/>
      <c r="C57" s="121"/>
      <c r="D57" s="2" t="s">
        <v>374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0"/>
      <c r="B58" s="36"/>
      <c r="C58" s="121"/>
      <c r="D58" s="2" t="s">
        <v>374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0"/>
      <c r="B59" s="36"/>
      <c r="C59" s="121"/>
      <c r="D59" s="2" t="s">
        <v>374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0"/>
      <c r="B60" s="36"/>
      <c r="C60" s="121"/>
      <c r="D60" s="2" t="s">
        <v>374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0"/>
      <c r="B61" s="36"/>
      <c r="C61" s="121"/>
      <c r="D61" s="2" t="s">
        <v>374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0"/>
      <c r="B62" s="36"/>
      <c r="C62" s="121"/>
      <c r="D62" s="2" t="s">
        <v>374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0"/>
      <c r="B63" s="36"/>
      <c r="C63" s="121"/>
      <c r="D63" s="2" t="s">
        <v>374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1"/>
      <c r="B64" s="122" t="s">
        <v>375</v>
      </c>
      <c r="C64" s="296" t="s">
        <v>376</v>
      </c>
      <c r="D64" s="123" t="s">
        <v>374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2" t="s">
        <v>377</v>
      </c>
      <c r="B66" s="266"/>
      <c r="C66" s="267"/>
      <c r="D66" s="268" t="s">
        <v>374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13"/>
      <c r="B67" s="252"/>
      <c r="C67" s="267"/>
      <c r="D67" s="269" t="s">
        <v>374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13"/>
      <c r="B68" s="252"/>
      <c r="C68" s="267"/>
      <c r="D68" s="269" t="s">
        <v>374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13"/>
      <c r="B69" s="252"/>
      <c r="C69" s="267"/>
      <c r="D69" s="269" t="s">
        <v>374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13"/>
      <c r="B70" s="252"/>
      <c r="C70" s="267"/>
      <c r="D70" s="269" t="s">
        <v>374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14"/>
      <c r="B71" s="122" t="s">
        <v>378</v>
      </c>
      <c r="C71" s="123"/>
      <c r="D71" s="270" t="s">
        <v>374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2" t="s">
        <v>379</v>
      </c>
      <c r="B75" s="127" t="s">
        <v>380</v>
      </c>
      <c r="C75" s="274"/>
      <c r="D75" s="124" t="s">
        <v>374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13"/>
      <c r="B76" s="121"/>
      <c r="C76" s="272"/>
      <c r="D76" s="2" t="s">
        <v>374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14"/>
      <c r="B77" s="273" t="s">
        <v>381</v>
      </c>
      <c r="C77" s="271"/>
      <c r="D77" s="123" t="s">
        <v>374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383</v>
      </c>
      <c r="C81" s="6" t="s">
        <v>384</v>
      </c>
      <c r="D81" t="s">
        <v>385</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386</v>
      </c>
      <c r="C82" t="s">
        <v>387</v>
      </c>
      <c r="D82" t="s">
        <v>374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388</v>
      </c>
      <c r="C83" t="s">
        <v>389</v>
      </c>
      <c r="D83" t="s">
        <v>374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390</v>
      </c>
      <c r="C84" t="s">
        <v>391</v>
      </c>
      <c r="D84" t="s">
        <v>374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392</v>
      </c>
      <c r="C85" t="s">
        <v>393</v>
      </c>
      <c r="D85" t="s">
        <v>374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394</v>
      </c>
      <c r="C86" t="s">
        <v>395</v>
      </c>
      <c r="D86" t="s">
        <v>374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396</v>
      </c>
      <c r="C87" t="s">
        <v>397</v>
      </c>
      <c r="D87" t="s">
        <v>374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398</v>
      </c>
      <c r="C88" t="s">
        <v>399</v>
      </c>
      <c r="D88" t="s">
        <v>374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400</v>
      </c>
      <c r="C89" t="s">
        <v>401</v>
      </c>
      <c r="D89" t="s">
        <v>374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402</v>
      </c>
      <c r="C90" t="s">
        <v>403</v>
      </c>
      <c r="D90" t="s">
        <v>374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404</v>
      </c>
      <c r="C91" t="s">
        <v>405</v>
      </c>
      <c r="D91" t="s">
        <v>374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406</v>
      </c>
      <c r="C92" t="s">
        <v>407</v>
      </c>
      <c r="D92" t="s">
        <v>374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408</v>
      </c>
      <c r="C93" t="s">
        <v>409</v>
      </c>
      <c r="D93" t="s">
        <v>374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410</v>
      </c>
      <c r="C94" t="s">
        <v>411</v>
      </c>
      <c r="D94" t="s">
        <v>374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412</v>
      </c>
      <c r="C95" t="s">
        <v>413</v>
      </c>
      <c r="D95" t="s">
        <v>374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414</v>
      </c>
      <c r="C96" t="s">
        <v>415</v>
      </c>
      <c r="D96" t="s">
        <v>374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416</v>
      </c>
      <c r="C97" t="s">
        <v>417</v>
      </c>
      <c r="D97" t="s">
        <v>374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418</v>
      </c>
      <c r="C98" t="s">
        <v>419</v>
      </c>
      <c r="D98" t="s">
        <v>374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420</v>
      </c>
      <c r="C99" t="s">
        <v>421</v>
      </c>
      <c r="D99" t="s">
        <v>374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422</v>
      </c>
      <c r="C100" t="s">
        <v>423</v>
      </c>
      <c r="D100" t="s">
        <v>374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424</v>
      </c>
      <c r="C101" t="s">
        <v>425</v>
      </c>
      <c r="D101" t="s">
        <v>374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426</v>
      </c>
      <c r="C102" t="s">
        <v>427</v>
      </c>
      <c r="D102" t="s">
        <v>374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428</v>
      </c>
      <c r="C103" t="s">
        <v>429</v>
      </c>
      <c r="D103" t="s">
        <v>374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430</v>
      </c>
      <c r="C104" t="s">
        <v>431</v>
      </c>
      <c r="D104" t="s">
        <v>374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432</v>
      </c>
      <c r="C105" t="s">
        <v>433</v>
      </c>
      <c r="D105" t="s">
        <v>374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434</v>
      </c>
      <c r="C106" t="s">
        <v>435</v>
      </c>
      <c r="D106" t="s">
        <v>374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436</v>
      </c>
      <c r="C107" t="s">
        <v>437</v>
      </c>
      <c r="D107" t="s">
        <v>374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505</v>
      </c>
      <c r="C108" t="s">
        <v>506</v>
      </c>
      <c r="D108" t="s">
        <v>374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507</v>
      </c>
      <c r="C109" t="s">
        <v>508</v>
      </c>
      <c r="D109" t="s">
        <v>374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509</v>
      </c>
      <c r="C110" t="s">
        <v>510</v>
      </c>
      <c r="D110" t="s">
        <v>374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511</v>
      </c>
      <c r="C111" t="s">
        <v>512</v>
      </c>
      <c r="D111" t="s">
        <v>374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513</v>
      </c>
      <c r="C112" t="s">
        <v>514</v>
      </c>
      <c r="D112" t="s">
        <v>374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515</v>
      </c>
      <c r="C113" t="s">
        <v>516</v>
      </c>
      <c r="D113" t="s">
        <v>374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517</v>
      </c>
      <c r="C114" t="s">
        <v>518</v>
      </c>
      <c r="D114" t="s">
        <v>374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519</v>
      </c>
      <c r="C115" t="s">
        <v>520</v>
      </c>
      <c r="D115" t="s">
        <v>374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521</v>
      </c>
      <c r="C116" t="s">
        <v>522</v>
      </c>
      <c r="D116" t="s">
        <v>374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523</v>
      </c>
      <c r="C117" t="s">
        <v>524</v>
      </c>
      <c r="D117" t="s">
        <v>374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525</v>
      </c>
      <c r="C118" t="s">
        <v>526</v>
      </c>
      <c r="D118" t="s">
        <v>374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527</v>
      </c>
      <c r="C119" t="s">
        <v>528</v>
      </c>
      <c r="D119" t="s">
        <v>374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529</v>
      </c>
      <c r="C120" t="s">
        <v>530</v>
      </c>
      <c r="D120" t="s">
        <v>374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531</v>
      </c>
      <c r="C121" t="s">
        <v>532</v>
      </c>
      <c r="D121" t="s">
        <v>374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533</v>
      </c>
      <c r="C122" t="s">
        <v>534</v>
      </c>
      <c r="D122" t="s">
        <v>374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535</v>
      </c>
      <c r="C123" t="s">
        <v>536</v>
      </c>
      <c r="D123" t="s">
        <v>374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537</v>
      </c>
      <c r="C124" t="s">
        <v>538</v>
      </c>
      <c r="D124" t="s">
        <v>374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539</v>
      </c>
      <c r="C125" t="s">
        <v>540</v>
      </c>
      <c r="D125" t="s">
        <v>374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541</v>
      </c>
      <c r="C126" t="s">
        <v>542</v>
      </c>
      <c r="D126" t="s">
        <v>374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543</v>
      </c>
      <c r="C127" t="s">
        <v>544</v>
      </c>
      <c r="D127" t="s">
        <v>374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438</v>
      </c>
      <c r="C128" t="s">
        <v>439</v>
      </c>
      <c r="D128" t="s">
        <v>374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440</v>
      </c>
      <c r="C129" t="s">
        <v>441</v>
      </c>
      <c r="D129" t="s">
        <v>374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442</v>
      </c>
      <c r="C130" t="s">
        <v>443</v>
      </c>
      <c r="D130" t="s">
        <v>374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444</v>
      </c>
      <c r="C131" t="s">
        <v>445</v>
      </c>
      <c r="D131" t="s">
        <v>374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446</v>
      </c>
      <c r="C132" t="s">
        <v>447</v>
      </c>
      <c r="D132" t="s">
        <v>374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448</v>
      </c>
      <c r="C133" s="7" t="s">
        <v>449</v>
      </c>
      <c r="D133" s="7" t="s">
        <v>374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15" t="s">
        <v>455</v>
      </c>
      <c r="B143" s="135" t="s">
        <v>273</v>
      </c>
      <c r="C143" s="135" t="s">
        <v>380</v>
      </c>
      <c r="D143" s="135" t="s">
        <v>374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16"/>
      <c r="B144" s="135" t="s">
        <v>273</v>
      </c>
      <c r="C144" s="135"/>
      <c r="D144" s="135" t="s">
        <v>374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16"/>
      <c r="B145" s="135" t="s">
        <v>273</v>
      </c>
      <c r="C145" s="135"/>
      <c r="D145" s="135" t="s">
        <v>374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16"/>
      <c r="B146" s="135" t="s">
        <v>276</v>
      </c>
      <c r="C146" s="135" t="s">
        <v>456</v>
      </c>
      <c r="D146" s="135" t="s">
        <v>374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16"/>
      <c r="B147" s="135" t="s">
        <v>276</v>
      </c>
      <c r="C147" s="135" t="s">
        <v>457</v>
      </c>
      <c r="D147" s="135" t="s">
        <v>374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16"/>
      <c r="B148" s="135" t="s">
        <v>276</v>
      </c>
      <c r="C148" s="135"/>
      <c r="D148" s="135" t="s">
        <v>374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16"/>
      <c r="B149" s="135" t="s">
        <v>276</v>
      </c>
      <c r="C149" s="135"/>
      <c r="D149" s="135" t="s">
        <v>374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16"/>
      <c r="B150" s="135" t="s">
        <v>279</v>
      </c>
      <c r="C150" s="315" t="s">
        <v>458</v>
      </c>
      <c r="D150" s="135" t="s">
        <v>374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16"/>
      <c r="B151" s="135" t="s">
        <v>279</v>
      </c>
      <c r="C151" s="315" t="s">
        <v>459</v>
      </c>
      <c r="D151" s="135" t="s">
        <v>374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16"/>
      <c r="B152" s="135" t="s">
        <v>279</v>
      </c>
      <c r="C152" s="315" t="s">
        <v>460</v>
      </c>
      <c r="D152" s="135" t="s">
        <v>374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16"/>
      <c r="B153" s="135" t="s">
        <v>461</v>
      </c>
      <c r="C153" s="135"/>
      <c r="D153" s="135" t="s">
        <v>374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17"/>
      <c r="B154" s="135" t="s">
        <v>461</v>
      </c>
      <c r="C154" s="135"/>
      <c r="D154" s="135" t="s">
        <v>374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454</v>
      </c>
      <c r="C157" s="134" t="s">
        <v>152</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15" t="s">
        <v>462</v>
      </c>
      <c r="B158" s="135" t="s">
        <v>273</v>
      </c>
      <c r="C158" s="315" t="s">
        <v>380</v>
      </c>
      <c r="D158" s="135" t="s">
        <v>463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16"/>
      <c r="B159" s="135" t="s">
        <v>273</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16"/>
      <c r="B160" s="135" t="s">
        <v>273</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16"/>
      <c r="B161" s="135" t="s">
        <v>276</v>
      </c>
      <c r="C161" s="315" t="s">
        <v>456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16"/>
      <c r="B162" s="135" t="s">
        <v>276</v>
      </c>
      <c r="C162" s="315" t="s">
        <v>457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16"/>
      <c r="B163" s="135" t="s">
        <v>276</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16"/>
      <c r="B164" s="135" t="s">
        <v>276</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16"/>
      <c r="B165" s="135" t="s">
        <v>461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16"/>
      <c r="B166" s="135" t="s">
        <v>461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16"/>
      <c r="B167" s="135" t="s">
        <v>461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16"/>
      <c r="B168" s="135" t="s">
        <v>461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17"/>
      <c r="B169" s="135" t="s">
        <v>461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15" t="s">
        <v>467</v>
      </c>
      <c r="B172" s="135" t="s">
        <v>273</v>
      </c>
      <c r="C172" s="135" t="s">
        <v>380</v>
      </c>
      <c r="D172" s="135" t="s">
        <v>374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16"/>
      <c r="B173" s="135" t="s">
        <v>273</v>
      </c>
      <c r="C173" s="135"/>
      <c r="D173" s="135" t="s">
        <v>374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17"/>
      <c r="B174" s="135" t="s">
        <v>273</v>
      </c>
      <c r="C174" s="135"/>
      <c r="D174" s="135" t="s">
        <v>374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15" t="s">
        <v>468</v>
      </c>
      <c r="B176" s="135" t="s">
        <v>273</v>
      </c>
      <c r="C176" s="135" t="s">
        <v>380</v>
      </c>
      <c r="D176" s="135" t="s">
        <v>374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16"/>
      <c r="B177" s="135" t="s">
        <v>273</v>
      </c>
      <c r="C177" s="135"/>
      <c r="D177" s="135" t="s">
        <v>374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17"/>
      <c r="B178" s="135" t="s">
        <v>273</v>
      </c>
      <c r="C178" s="135"/>
      <c r="D178" s="135" t="s">
        <v>374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469</v>
      </c>
      <c r="B182" s="19"/>
      <c r="C182" s="19"/>
      <c r="D182" s="19"/>
      <c r="E182" s="15"/>
    </row>
    <row r="183" spans="1:54" ht="15" outlineLevel="1">
      <c r="A183" s="12"/>
      <c r="B183" s="19"/>
      <c r="C183" s="19"/>
      <c r="D183" s="19"/>
      <c r="E183" s="15"/>
    </row>
    <row r="184" spans="1:54" s="4" customFormat="1" outlineLevel="1">
      <c r="A184" s="4" t="s">
        <v>470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2" t="s">
        <v>471</v>
      </c>
      <c r="B186" s="150" t="s">
        <v>472</v>
      </c>
      <c r="C186" s="6" t="s">
        <v>473</v>
      </c>
      <c r="D186" s="10" t="s">
        <v>385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23"/>
      <c r="B187" s="150" t="s">
        <v>474</v>
      </c>
      <c r="C187" s="6" t="s">
        <v>475</v>
      </c>
      <c r="D187" s="10" t="s">
        <v>385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15" t="s">
        <v>476</v>
      </c>
      <c r="B190" s="150" t="s">
        <v>477</v>
      </c>
      <c r="C190" s="19"/>
      <c r="D190" s="135" t="s">
        <v>374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16"/>
      <c r="B191" s="150" t="s">
        <v>478</v>
      </c>
      <c r="C191" s="19"/>
      <c r="D191" s="135" t="s">
        <v>374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16"/>
      <c r="B192" s="150" t="s">
        <v>548</v>
      </c>
      <c r="C192" s="19"/>
      <c r="D192" s="135" t="s">
        <v>374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16"/>
      <c r="B193" s="150" t="s">
        <v>479</v>
      </c>
      <c r="C193" s="19"/>
      <c r="D193" s="135" t="s">
        <v>374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16"/>
      <c r="B194" s="150" t="s">
        <v>480</v>
      </c>
      <c r="C194" s="19"/>
      <c r="D194" s="135" t="s">
        <v>374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16"/>
      <c r="B195" s="150" t="s">
        <v>481</v>
      </c>
      <c r="C195" s="19"/>
      <c r="D195" s="135" t="s">
        <v>374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16"/>
      <c r="B196" s="150" t="s">
        <v>276</v>
      </c>
      <c r="C196" s="19"/>
      <c r="D196" s="135" t="s">
        <v>374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16"/>
      <c r="B197" s="150" t="s">
        <v>279</v>
      </c>
      <c r="C197" s="19"/>
      <c r="D197" s="135" t="s">
        <v>374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17"/>
      <c r="B198" s="150" t="s">
        <v>461</v>
      </c>
      <c r="C198" s="19"/>
      <c r="D198" s="135" t="s">
        <v>374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15" t="s">
        <v>482</v>
      </c>
      <c r="B200" s="150" t="s">
        <v>483</v>
      </c>
      <c r="C200" s="19"/>
      <c r="D200" s="135" t="s">
        <v>374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16"/>
      <c r="B201" s="150" t="s">
        <v>484</v>
      </c>
      <c r="C201" s="19"/>
      <c r="D201" s="135" t="s">
        <v>374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17"/>
      <c r="B202" s="150" t="s">
        <v>485</v>
      </c>
      <c r="C202" s="19"/>
      <c r="D202" s="135" t="s">
        <v>374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15" t="s">
        <v>486</v>
      </c>
      <c r="B204" s="150" t="s">
        <v>487</v>
      </c>
      <c r="C204" s="19"/>
      <c r="D204" s="135" t="s">
        <v>374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16"/>
      <c r="B205" s="150" t="s">
        <v>488</v>
      </c>
      <c r="C205" s="19"/>
      <c r="D205" s="135" t="s">
        <v>374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17"/>
      <c r="B206" s="150" t="s">
        <v>489</v>
      </c>
      <c r="C206" s="19"/>
      <c r="D206" s="135" t="s">
        <v>374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549</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5" t="s">
        <v>476</v>
      </c>
      <c r="B210" s="150" t="s">
        <v>550</v>
      </c>
      <c r="C210" s="19"/>
      <c r="D210" s="135" t="s">
        <v>374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6"/>
      <c r="B211" s="150" t="s">
        <v>478</v>
      </c>
      <c r="C211" s="19"/>
      <c r="D211" s="135" t="s">
        <v>374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6"/>
      <c r="B212" s="150" t="s">
        <v>548</v>
      </c>
      <c r="C212" s="19"/>
      <c r="D212" s="135" t="s">
        <v>374</v>
      </c>
      <c r="E212" s="21">
        <f>E192-Baseline!E192</f>
        <v>13.395791080726287</v>
      </c>
      <c r="F212" s="21">
        <f>F77*F186-Baseline!F77*Baseline!F186</f>
        <v>13.11121172144996</v>
      </c>
      <c r="G212" s="21">
        <f>G77*G186-Baseline!G77*Baseline!G186</f>
        <v>12.833489317928361</v>
      </c>
      <c r="H212" s="21">
        <f>H77*H186-Baseline!H77*Baseline!H186</f>
        <v>12.562461068144286</v>
      </c>
      <c r="I212" s="21">
        <f>I77*I186-Baseline!I77*Baseline!I186</f>
        <v>12.297968140204622</v>
      </c>
      <c r="J212" s="21">
        <f>J77*J186-Baseline!J77*Baseline!J186</f>
        <v>12.039855555399189</v>
      </c>
      <c r="K212" s="21">
        <f>K77*K186-Baseline!K77*Baseline!K186</f>
        <v>11.787972134888637</v>
      </c>
      <c r="L212" s="21">
        <f>L77*L186-Baseline!L77*Baseline!L186</f>
        <v>11.542170359964663</v>
      </c>
      <c r="M212" s="21">
        <f>M77*M186-Baseline!M77*Baseline!M186</f>
        <v>11.30230631974683</v>
      </c>
      <c r="N212" s="21">
        <f>N77*N186-Baseline!N77*Baseline!N186</f>
        <v>11.068239616796067</v>
      </c>
      <c r="O212" s="21">
        <f>O77*O186-Baseline!O77*Baseline!O186</f>
        <v>10.839833266666343</v>
      </c>
      <c r="P212" s="21">
        <f>P77*P186-Baseline!P77*Baseline!P186</f>
        <v>10.616953644718548</v>
      </c>
      <c r="Q212" s="21">
        <f>Q77*Q186-Baseline!Q77*Baseline!Q186</f>
        <v>10.399470365223952</v>
      </c>
      <c r="R212" s="21">
        <f>R77*R186-Baseline!R77*Baseline!R186</f>
        <v>10.187256242835906</v>
      </c>
      <c r="S212" s="21">
        <f>S77*S186-Baseline!S77*Baseline!S186</f>
        <v>9.9801871927866443</v>
      </c>
      <c r="T212" s="21">
        <f>T77*T186-Baseline!T77*Baseline!T186</f>
        <v>9.7781421598269738</v>
      </c>
      <c r="U212" s="21">
        <f>U77*U186-Baseline!U77*Baseline!U186</f>
        <v>9.5810030438403402</v>
      </c>
      <c r="V212" s="21">
        <f>V77*V186-Baseline!V77*Baseline!V186</f>
        <v>9.3886546397679744</v>
      </c>
      <c r="W212" s="21">
        <f>W77*W186-Baseline!W77*Baseline!W186</f>
        <v>9.2009845563123616</v>
      </c>
      <c r="X212" s="21">
        <f>X77*X186-Baseline!X77*Baseline!X186</f>
        <v>9.0178831456985051</v>
      </c>
      <c r="Y212" s="21">
        <f>Y77*Y186-Baseline!Y77*Baseline!Y186</f>
        <v>8.8392434574042085</v>
      </c>
      <c r="Z212" s="21">
        <f>Z77*Z186-Baseline!Z77*Baseline!Z186</f>
        <v>8.6649611483753812</v>
      </c>
      <c r="AA212" s="21">
        <f>AA77*AA186-Baseline!AA77*Baseline!AA186</f>
        <v>8.4949344337064137</v>
      </c>
      <c r="AB212" s="21">
        <f>AB77*AB186-Baseline!AB77*Baseline!AB186</f>
        <v>8.3290640280501602</v>
      </c>
      <c r="AC212" s="21">
        <f>AC77*AC186-Baseline!AC77*Baseline!AC186</f>
        <v>8.1672530797492158</v>
      </c>
      <c r="AD212" s="21">
        <f>AD77*AD186-Baseline!AD77*Baseline!AD186</f>
        <v>8.0094071057979068</v>
      </c>
      <c r="AE212" s="21">
        <f>AE77*AE186-Baseline!AE77*Baseline!AE186</f>
        <v>7.8554339553067729</v>
      </c>
      <c r="AF212" s="21">
        <f>AF77*AF186-Baseline!AF77*Baseline!AF186</f>
        <v>7.7052437296719472</v>
      </c>
      <c r="AG212" s="21">
        <f>AG77*AG186-Baseline!AG77*Baseline!AG186</f>
        <v>7.5587487524356263</v>
      </c>
      <c r="AH212" s="21">
        <f>AH77*AH186-Baseline!AH77*Baseline!AH186</f>
        <v>7.4158634918167827</v>
      </c>
      <c r="AI212" s="21">
        <f>AI77*AI186-Baseline!AI77*Baseline!AI186</f>
        <v>7.2765045295754627</v>
      </c>
      <c r="AJ212" s="21">
        <f>AJ77*AJ186-Baseline!AJ77*Baseline!AJ186</f>
        <v>7.1752535592864115</v>
      </c>
      <c r="AK212" s="21">
        <f>AK77*AK186-Baseline!AK77*Baseline!AK186</f>
        <v>7.0762464231070252</v>
      </c>
      <c r="AL212" s="21">
        <f>AL77*AL186-Baseline!AL77*Baseline!AL186</f>
        <v>6.9794452607544999</v>
      </c>
      <c r="AM212" s="21">
        <f>AM77*AM186-Baseline!AM77*Baseline!AM186</f>
        <v>6.8848130447435061</v>
      </c>
      <c r="AN212" s="21">
        <f>AN77*AN186-Baseline!AN77*Baseline!AN186</f>
        <v>6.7923135877540179</v>
      </c>
      <c r="AO212" s="21">
        <f>AO77*AO186-Baseline!AO77*Baseline!AO186</f>
        <v>6.7019115184765434</v>
      </c>
      <c r="AP212" s="21">
        <f>AP77*AP186-Baseline!AP77*Baseline!AP186</f>
        <v>6.6135722644248949</v>
      </c>
      <c r="AQ212" s="21">
        <f>AQ77*AQ186-Baseline!AQ77*Baseline!AQ186</f>
        <v>6.5272620508216734</v>
      </c>
      <c r="AR212" s="21">
        <f>AR77*AR186-Baseline!AR77*Baseline!AR186</f>
        <v>6.4429478751989135</v>
      </c>
      <c r="AS212" s="21">
        <f>AS77*AS186-Baseline!AS77*Baseline!AS186</f>
        <v>6.3605975020602221</v>
      </c>
      <c r="AT212" s="21">
        <f>AT77*AT186-Baseline!AT77*Baseline!AT186</f>
        <v>6.2801794444922781</v>
      </c>
      <c r="AU212" s="21">
        <f>AU77*AU186-Baseline!AU77*Baseline!AU186</f>
        <v>6.2016629594274724</v>
      </c>
      <c r="AV212" s="21">
        <f>AV77*AV186-Baseline!AV77*Baseline!AV186</f>
        <v>6.1250180281179185</v>
      </c>
      <c r="AW212" s="21">
        <f>AW77*AW186-Baseline!AW77*Baseline!AW186</f>
        <v>6.0502153527708584</v>
      </c>
      <c r="AX212" s="21">
        <f>AX77*AX186-Baseline!AX77*Baseline!AX186</f>
        <v>5.9772263367212775</v>
      </c>
      <c r="AY212" s="21">
        <f>AY77*AY186-Baseline!AY77*Baseline!AY186</f>
        <v>5.9060230777808904</v>
      </c>
      <c r="AZ212" s="21">
        <f>AZ77*AZ186-Baseline!AZ77*Baseline!AZ186</f>
        <v>5.8365783590011224</v>
      </c>
      <c r="BA212" s="21">
        <f>BA77*BA186-Baseline!BA77*Baseline!BA186</f>
        <v>5.7688656323107317</v>
      </c>
      <c r="BB212" s="21">
        <f>BB77*BB186-Baseline!BB77*Baseline!BB186</f>
        <v>5.7019384709077094</v>
      </c>
    </row>
    <row r="213" spans="1:54" outlineLevel="2">
      <c r="A213" s="466"/>
      <c r="B213" s="150" t="s">
        <v>479</v>
      </c>
      <c r="C213" s="19"/>
      <c r="D213" s="135" t="s">
        <v>374</v>
      </c>
      <c r="E213" s="21">
        <f>E193-Baseline!E193</f>
        <v>79.873705533769922</v>
      </c>
      <c r="F213" s="21">
        <f>F193-Baseline!F193</f>
        <v>79.567921031638107</v>
      </c>
      <c r="G213" s="21">
        <f>G193-Baseline!G193</f>
        <v>78.97177483791026</v>
      </c>
      <c r="H213" s="21">
        <f>H193-Baseline!H193</f>
        <v>78.370245373210224</v>
      </c>
      <c r="I213" s="21">
        <f>I193-Baseline!I193</f>
        <v>78.024985957962912</v>
      </c>
      <c r="J213" s="21">
        <f>J193-Baseline!J193</f>
        <v>77.664760530708932</v>
      </c>
      <c r="K213" s="21">
        <f>K193-Baseline!K193</f>
        <v>77.04047721964244</v>
      </c>
      <c r="L213" s="21">
        <f>L193-Baseline!L193</f>
        <v>76.658614359239621</v>
      </c>
      <c r="M213" s="21">
        <f>M193-Baseline!M193</f>
        <v>76.26466041041391</v>
      </c>
      <c r="N213" s="21">
        <f>N193-Baseline!N193</f>
        <v>75.624683760640877</v>
      </c>
      <c r="O213" s="21">
        <f>O193-Baseline!O193</f>
        <v>75.214141369650136</v>
      </c>
      <c r="P213" s="21">
        <f>P193-Baseline!P193</f>
        <v>74.794067528529524</v>
      </c>
      <c r="Q213" s="21">
        <f>Q193-Baseline!Q193</f>
        <v>74.365288957358956</v>
      </c>
      <c r="R213" s="21">
        <f>R193-Baseline!R193</f>
        <v>74.144765765514549</v>
      </c>
      <c r="S213" s="21">
        <f>S193-Baseline!S193</f>
        <v>73.696536582102638</v>
      </c>
      <c r="T213" s="21">
        <f>T193-Baseline!T193</f>
        <v>73.24200078584478</v>
      </c>
      <c r="U213" s="21">
        <f>U193-Baseline!U193</f>
        <v>72.781860316902709</v>
      </c>
      <c r="V213" s="21">
        <f>V193-Baseline!V193</f>
        <v>72.516009100233802</v>
      </c>
      <c r="W213" s="21">
        <f>W193-Baseline!W193</f>
        <v>72.04267251533463</v>
      </c>
      <c r="X213" s="21">
        <f>X193-Baseline!X193</f>
        <v>71.757123067061698</v>
      </c>
      <c r="Y213" s="21">
        <f>Y193-Baseline!Y193</f>
        <v>71.273459556173677</v>
      </c>
      <c r="Z213" s="21">
        <f>Z193-Baseline!Z193</f>
        <v>70.971350874411314</v>
      </c>
      <c r="AA213" s="21">
        <f>AA193-Baseline!AA193</f>
        <v>70.660262336345752</v>
      </c>
      <c r="AB213" s="21">
        <f>AB193-Baseline!AB193</f>
        <v>70.340980859029685</v>
      </c>
      <c r="AC213" s="21">
        <f>AC193-Baseline!AC193</f>
        <v>69.974651629954863</v>
      </c>
      <c r="AD213" s="21">
        <f>AD193-Baseline!AD193</f>
        <v>69.612164248876255</v>
      </c>
      <c r="AE213" s="21">
        <f>AE193-Baseline!AE193</f>
        <v>69.261165995532338</v>
      </c>
      <c r="AF213" s="21">
        <f>AF193-Baseline!AF193</f>
        <v>68.899962779749657</v>
      </c>
      <c r="AG213" s="21">
        <f>AG193-Baseline!AG193</f>
        <v>68.531383091313486</v>
      </c>
      <c r="AH213" s="21">
        <f>AH193-Baseline!AH193</f>
        <v>68.158593525151517</v>
      </c>
      <c r="AI213" s="21">
        <f>AI193-Baseline!AI193</f>
        <v>67.785577316805131</v>
      </c>
      <c r="AJ213" s="21">
        <f>AJ193-Baseline!AJ193</f>
        <v>67.737880683545342</v>
      </c>
      <c r="AK213" s="21">
        <f>AK193-Baseline!AK193</f>
        <v>67.685337511942492</v>
      </c>
      <c r="AL213" s="21">
        <f>AL193-Baseline!AL193</f>
        <v>67.629392179426944</v>
      </c>
      <c r="AM213" s="21">
        <f>AM193-Baseline!AM193</f>
        <v>67.570858640388906</v>
      </c>
      <c r="AN213" s="21">
        <f>AN193-Baseline!AN193</f>
        <v>67.510087906154567</v>
      </c>
      <c r="AO213" s="21">
        <f>AO193-Baseline!AO193</f>
        <v>67.447231928967</v>
      </c>
      <c r="AP213" s="21">
        <f>AP193-Baseline!AP193</f>
        <v>67.38277265170629</v>
      </c>
      <c r="AQ213" s="21">
        <f>AQ193-Baseline!AQ193</f>
        <v>67.317256937596454</v>
      </c>
      <c r="AR213" s="21">
        <f>AR193-Baseline!AR193</f>
        <v>67.25108146831252</v>
      </c>
      <c r="AS213" s="21">
        <f>AS193-Baseline!AS193</f>
        <v>67.184613413539367</v>
      </c>
      <c r="AT213" s="21">
        <f>AT193-Baseline!AT193</f>
        <v>67.118243906590976</v>
      </c>
      <c r="AU213" s="21">
        <f>AU193-Baseline!AU193</f>
        <v>67.052382722769039</v>
      </c>
      <c r="AV213" s="21">
        <f>AV193-Baseline!AV193</f>
        <v>66.987417088224603</v>
      </c>
      <c r="AW213" s="21">
        <f>AW193-Baseline!AW193</f>
        <v>66.923715352613854</v>
      </c>
      <c r="AX213" s="21">
        <f>AX193-Baseline!AX193</f>
        <v>66.861644668920277</v>
      </c>
      <c r="AY213" s="21">
        <f>AY193-Baseline!AY193</f>
        <v>66.801570185537585</v>
      </c>
      <c r="AZ213" s="21">
        <f>AZ193-Baseline!AZ193</f>
        <v>66.743850135370323</v>
      </c>
      <c r="BA213" s="21">
        <f>BA193-Baseline!BA193</f>
        <v>66.688834537740064</v>
      </c>
      <c r="BB213" s="21">
        <f>BB193-Baseline!BB193</f>
        <v>66.626111740771364</v>
      </c>
    </row>
    <row r="214" spans="1:54" outlineLevel="2">
      <c r="A214" s="466"/>
      <c r="B214" s="150" t="s">
        <v>480</v>
      </c>
      <c r="C214" s="19"/>
      <c r="D214" s="135" t="s">
        <v>374</v>
      </c>
      <c r="E214" s="21">
        <f>E194-Baseline!E194</f>
        <v>40.000058251314144</v>
      </c>
      <c r="F214" s="21">
        <f>F194-Baseline!F194</f>
        <v>39.746496933934608</v>
      </c>
      <c r="G214" s="21">
        <f>G194-Baseline!G194</f>
        <v>39.497040058082554</v>
      </c>
      <c r="H214" s="21">
        <f>H194-Baseline!H194</f>
        <v>39.25168413539334</v>
      </c>
      <c r="I214" s="21">
        <f>I194-Baseline!I194</f>
        <v>39.010426595523917</v>
      </c>
      <c r="J214" s="21">
        <f>J194-Baseline!J194</f>
        <v>38.773265783971752</v>
      </c>
      <c r="K214" s="21">
        <f>K194-Baseline!K194</f>
        <v>38.540201023112793</v>
      </c>
      <c r="L214" s="21">
        <f>L194-Baseline!L194</f>
        <v>38.311232572339676</v>
      </c>
      <c r="M214" s="21">
        <f>M194-Baseline!M194</f>
        <v>38.086361705127175</v>
      </c>
      <c r="N214" s="21">
        <f>N194-Baseline!N194</f>
        <v>37.865590699769683</v>
      </c>
      <c r="O214" s="21">
        <f>O194-Baseline!O194</f>
        <v>37.648922823247787</v>
      </c>
      <c r="P214" s="21">
        <f>P194-Baseline!P194</f>
        <v>37.436362467464619</v>
      </c>
      <c r="Q214" s="21">
        <f>Q194-Baseline!Q194</f>
        <v>37.227914999304382</v>
      </c>
      <c r="R214" s="21">
        <f>R194-Baseline!R194</f>
        <v>37.023586915414</v>
      </c>
      <c r="S214" s="21">
        <f>S194-Baseline!S194</f>
        <v>36.815100550624742</v>
      </c>
      <c r="T214" s="21">
        <f>T194-Baseline!T194</f>
        <v>36.610839963795812</v>
      </c>
      <c r="U214" s="21">
        <f>U194-Baseline!U194</f>
        <v>36.41081217033733</v>
      </c>
      <c r="V214" s="21">
        <f>V194-Baseline!V194</f>
        <v>36.215025427154103</v>
      </c>
      <c r="W214" s="21">
        <f>W194-Baseline!W194</f>
        <v>36.023489084054916</v>
      </c>
      <c r="X214" s="21">
        <f>X194-Baseline!X194</f>
        <v>35.836213751621479</v>
      </c>
      <c r="Y214" s="21">
        <f>Y194-Baseline!Y194</f>
        <v>35.653211296704875</v>
      </c>
      <c r="Z214" s="21">
        <f>Z194-Baseline!Z194</f>
        <v>35.474494801807055</v>
      </c>
      <c r="AA214" s="21">
        <f>AA194-Baseline!AA194</f>
        <v>35.300078637578146</v>
      </c>
      <c r="AB214" s="21">
        <f>AB194-Baseline!AB194</f>
        <v>35.129978548985036</v>
      </c>
      <c r="AC214" s="21">
        <f>AC194-Baseline!AC194</f>
        <v>34.941727651726353</v>
      </c>
      <c r="AD214" s="21">
        <f>AD194-Baseline!AD194</f>
        <v>34.755216692148558</v>
      </c>
      <c r="AE214" s="21">
        <f>AE194-Baseline!AE194</f>
        <v>34.568288114874861</v>
      </c>
      <c r="AF214" s="21">
        <f>AF194-Baseline!AF194</f>
        <v>34.379552577237128</v>
      </c>
      <c r="AG214" s="21">
        <f>AG194-Baseline!AG194</f>
        <v>34.188399478166779</v>
      </c>
      <c r="AH214" s="21">
        <f>AH194-Baseline!AH194</f>
        <v>33.995189793336316</v>
      </c>
      <c r="AI214" s="21">
        <f>AI194-Baseline!AI194</f>
        <v>33.801608002757291</v>
      </c>
      <c r="AJ214" s="21">
        <f>AJ194-Baseline!AJ194</f>
        <v>33.770373094985118</v>
      </c>
      <c r="AK214" s="21">
        <f>AK194-Baseline!AK194</f>
        <v>33.737309324081124</v>
      </c>
      <c r="AL214" s="21">
        <f>AL194-Baseline!AL194</f>
        <v>33.702708090680723</v>
      </c>
      <c r="AM214" s="21">
        <f>AM194-Baseline!AM194</f>
        <v>33.666904746377888</v>
      </c>
      <c r="AN214" s="21">
        <f>AN194-Baseline!AN194</f>
        <v>33.630142442175163</v>
      </c>
      <c r="AO214" s="21">
        <f>AO194-Baseline!AO194</f>
        <v>33.592548971606902</v>
      </c>
      <c r="AP214" s="21">
        <f>AP194-Baseline!AP194</f>
        <v>33.554343811810156</v>
      </c>
      <c r="AQ214" s="21">
        <f>AQ194-Baseline!AQ194</f>
        <v>33.515752774442937</v>
      </c>
      <c r="AR214" s="21">
        <f>AR194-Baseline!AR194</f>
        <v>33.476980731655381</v>
      </c>
      <c r="AS214" s="21">
        <f>AS194-Baseline!AS194</f>
        <v>33.438216704296792</v>
      </c>
      <c r="AT214" s="21">
        <f>AT194-Baseline!AT194</f>
        <v>33.399649142005359</v>
      </c>
      <c r="AU214" s="21">
        <f>AU194-Baseline!AU194</f>
        <v>33.361471703638657</v>
      </c>
      <c r="AV214" s="21">
        <f>AV194-Baseline!AV194</f>
        <v>33.32387136410015</v>
      </c>
      <c r="AW214" s="21">
        <f>AW194-Baseline!AW194</f>
        <v>33.287029295117797</v>
      </c>
      <c r="AX214" s="21">
        <f>AX194-Baseline!AX194</f>
        <v>33.251123711948836</v>
      </c>
      <c r="AY214" s="21">
        <f>AY194-Baseline!AY194</f>
        <v>33.21633085718441</v>
      </c>
      <c r="AZ214" s="21">
        <f>AZ194-Baseline!AZ194</f>
        <v>33.182824191265404</v>
      </c>
      <c r="BA214" s="21">
        <f>BA194-Baseline!BA194</f>
        <v>33.150773762951864</v>
      </c>
      <c r="BB214" s="21">
        <f>BB194-Baseline!BB194</f>
        <v>33.115000737372014</v>
      </c>
    </row>
    <row r="215" spans="1:54" outlineLevel="2">
      <c r="A215" s="466"/>
      <c r="B215" s="150" t="s">
        <v>481</v>
      </c>
      <c r="C215" s="19"/>
      <c r="D215" s="135" t="s">
        <v>374</v>
      </c>
      <c r="E215" s="21">
        <f>E195-Baseline!E195</f>
        <v>120.00017472551762</v>
      </c>
      <c r="F215" s="21">
        <f>F195-Baseline!F195</f>
        <v>119.23949077398287</v>
      </c>
      <c r="G215" s="21">
        <f>G195-Baseline!G195</f>
        <v>118.49112017424768</v>
      </c>
      <c r="H215" s="21">
        <f>H195-Baseline!H195</f>
        <v>117.75505240618003</v>
      </c>
      <c r="I215" s="21">
        <f>I195-Baseline!I195</f>
        <v>117.03127978657173</v>
      </c>
      <c r="J215" s="21">
        <f>J195-Baseline!J195</f>
        <v>116.31979732636762</v>
      </c>
      <c r="K215" s="21">
        <f>K195-Baseline!K195</f>
        <v>115.6206030693384</v>
      </c>
      <c r="L215" s="21">
        <f>L195-Baseline!L195</f>
        <v>114.933697717019</v>
      </c>
      <c r="M215" s="21">
        <f>M195-Baseline!M195</f>
        <v>114.25908509139894</v>
      </c>
      <c r="N215" s="21">
        <f>N195-Baseline!N195</f>
        <v>113.59677207582313</v>
      </c>
      <c r="O215" s="21">
        <f>O195-Baseline!O195</f>
        <v>112.94676846974335</v>
      </c>
      <c r="P215" s="21">
        <f>P195-Baseline!P195</f>
        <v>112.30908742492218</v>
      </c>
      <c r="Q215" s="21">
        <f>Q195-Baseline!Q195</f>
        <v>111.68374499791315</v>
      </c>
      <c r="R215" s="21">
        <f>R195-Baseline!R195</f>
        <v>111.070760746242</v>
      </c>
      <c r="S215" s="21">
        <f>S195-Baseline!S195</f>
        <v>110.44530163069705</v>
      </c>
      <c r="T215" s="21">
        <f>T195-Baseline!T195</f>
        <v>109.83251987063898</v>
      </c>
      <c r="U215" s="21">
        <f>U195-Baseline!U195</f>
        <v>109.2324365313421</v>
      </c>
      <c r="V215" s="21">
        <f>V195-Baseline!V195</f>
        <v>108.64507626154032</v>
      </c>
      <c r="W215" s="21">
        <f>W195-Baseline!W195</f>
        <v>108.07046725216478</v>
      </c>
      <c r="X215" s="21">
        <f>X195-Baseline!X195</f>
        <v>107.50864125486443</v>
      </c>
      <c r="Y215" s="21">
        <f>Y195-Baseline!Y195</f>
        <v>106.95963389011463</v>
      </c>
      <c r="Z215" s="21">
        <f>Z195-Baseline!Z195</f>
        <v>106.42348438703479</v>
      </c>
      <c r="AA215" s="21">
        <f>AA195-Baseline!AA195</f>
        <v>105.90023593076003</v>
      </c>
      <c r="AB215" s="21">
        <f>AB195-Baseline!AB195</f>
        <v>105.38993564695511</v>
      </c>
      <c r="AC215" s="21">
        <f>AC195-Baseline!AC195</f>
        <v>104.82518295616934</v>
      </c>
      <c r="AD215" s="21">
        <f>AD195-Baseline!AD195</f>
        <v>104.26565007852675</v>
      </c>
      <c r="AE215" s="21">
        <f>AE195-Baseline!AE195</f>
        <v>103.70486434799132</v>
      </c>
      <c r="AF215" s="21">
        <f>AF195-Baseline!AF195</f>
        <v>103.13865773661814</v>
      </c>
      <c r="AG215" s="21">
        <f>AG195-Baseline!AG195</f>
        <v>102.56519843801775</v>
      </c>
      <c r="AH215" s="21">
        <f>AH195-Baseline!AH195</f>
        <v>101.98556938431631</v>
      </c>
      <c r="AI215" s="21">
        <f>AI195-Baseline!AI195</f>
        <v>101.40482401314748</v>
      </c>
      <c r="AJ215" s="21">
        <f>AJ195-Baseline!AJ195</f>
        <v>101.31111929024209</v>
      </c>
      <c r="AK215" s="21">
        <f>AK195-Baseline!AK195</f>
        <v>101.21192797781222</v>
      </c>
      <c r="AL215" s="21">
        <f>AL195-Baseline!AL195</f>
        <v>101.10812427786473</v>
      </c>
      <c r="AM215" s="21">
        <f>AM195-Baseline!AM195</f>
        <v>101.00071424537489</v>
      </c>
      <c r="AN215" s="21">
        <f>AN195-Baseline!AN195</f>
        <v>100.89042733310423</v>
      </c>
      <c r="AO215" s="21">
        <f>AO195-Baseline!AO195</f>
        <v>100.77764692170422</v>
      </c>
      <c r="AP215" s="21">
        <f>AP195-Baseline!AP195</f>
        <v>100.66303144261413</v>
      </c>
      <c r="AQ215" s="21">
        <f>AQ195-Baseline!AQ195</f>
        <v>100.5472583308172</v>
      </c>
      <c r="AR215" s="21">
        <f>AR195-Baseline!AR195</f>
        <v>100.43094220275589</v>
      </c>
      <c r="AS215" s="21">
        <f>AS195-Baseline!AS195</f>
        <v>100.31465012096363</v>
      </c>
      <c r="AT215" s="21">
        <f>AT195-Baseline!AT195</f>
        <v>100.19894743436592</v>
      </c>
      <c r="AU215" s="21">
        <f>AU195-Baseline!AU195</f>
        <v>100.08441511953762</v>
      </c>
      <c r="AV215" s="21">
        <f>AV195-Baseline!AV195</f>
        <v>99.971614101187797</v>
      </c>
      <c r="AW215" s="21">
        <f>AW195-Baseline!AW195</f>
        <v>99.861087894499136</v>
      </c>
      <c r="AX215" s="21">
        <f>AX195-Baseline!AX195</f>
        <v>99.753371145243733</v>
      </c>
      <c r="AY215" s="21">
        <f>AY195-Baseline!AY195</f>
        <v>99.648992581196538</v>
      </c>
      <c r="AZ215" s="21">
        <f>AZ195-Baseline!AZ195</f>
        <v>99.548472583680052</v>
      </c>
      <c r="BA215" s="21">
        <f>BA195-Baseline!BA195</f>
        <v>99.452321298974567</v>
      </c>
      <c r="BB215" s="21">
        <f>BB195-Baseline!BB195</f>
        <v>99.345002222463251</v>
      </c>
    </row>
    <row r="216" spans="1:54" outlineLevel="2">
      <c r="A216" s="466"/>
      <c r="B216" s="150" t="s">
        <v>276</v>
      </c>
      <c r="C216" s="19"/>
      <c r="D216" s="135" t="s">
        <v>374</v>
      </c>
      <c r="E216" s="21">
        <f>E196-Baseline!E196</f>
        <v>7.9961784895118608</v>
      </c>
      <c r="F216" s="21">
        <f>F196-Baseline!F196</f>
        <v>8.1250695017624484</v>
      </c>
      <c r="G216" s="21">
        <f>G196-Baseline!G196</f>
        <v>8.2574953307652041</v>
      </c>
      <c r="H216" s="21">
        <f>H196-Baseline!H196</f>
        <v>8.3935605498042616</v>
      </c>
      <c r="I216" s="21">
        <f>I196-Baseline!I196</f>
        <v>8.5333731113109188</v>
      </c>
      <c r="J216" s="21">
        <f>J196-Baseline!J196</f>
        <v>8.6770445201186099</v>
      </c>
      <c r="K216" s="21">
        <f>K196-Baseline!K196</f>
        <v>8.8246899899000475</v>
      </c>
      <c r="L216" s="21">
        <f>L196-Baseline!L196</f>
        <v>8.9764284449444052</v>
      </c>
      <c r="M216" s="21">
        <f>M196-Baseline!M196</f>
        <v>9.1323827968424176</v>
      </c>
      <c r="N216" s="21">
        <f>N196-Baseline!N196</f>
        <v>9.2926799392895099</v>
      </c>
      <c r="O216" s="21">
        <f>O196-Baseline!O196</f>
        <v>9.4574510100385751</v>
      </c>
      <c r="P216" s="21">
        <f>P196-Baseline!P196</f>
        <v>9.6268314329509188</v>
      </c>
      <c r="Q216" s="21">
        <f>Q196-Baseline!Q196</f>
        <v>9.800961119853616</v>
      </c>
      <c r="R216" s="21">
        <f>R196-Baseline!R196</f>
        <v>9.9799846094237825</v>
      </c>
      <c r="S216" s="21">
        <f>S196-Baseline!S196</f>
        <v>10.164051240187177</v>
      </c>
      <c r="T216" s="21">
        <f>T196-Baseline!T196</f>
        <v>10.3533152809811</v>
      </c>
      <c r="U216" s="21">
        <f>U196-Baseline!U196</f>
        <v>10.547936126144208</v>
      </c>
      <c r="V216" s="21">
        <f>V196-Baseline!V196</f>
        <v>10.748078462182024</v>
      </c>
      <c r="W216" s="21">
        <f>W196-Baseline!W196</f>
        <v>10.953912475150567</v>
      </c>
      <c r="X216" s="21">
        <f>X196-Baseline!X196</f>
        <v>11.165613956891752</v>
      </c>
      <c r="Y216" s="21">
        <f>Y196-Baseline!Y196</f>
        <v>11.383364602100215</v>
      </c>
      <c r="Z216" s="21">
        <f>Z196-Baseline!Z196</f>
        <v>11.607352165088624</v>
      </c>
      <c r="AA216" s="21">
        <f>AA196-Baseline!AA196</f>
        <v>11.837770630105105</v>
      </c>
      <c r="AB216" s="21">
        <f>AB196-Baseline!AB196</f>
        <v>12.074820476364772</v>
      </c>
      <c r="AC216" s="21">
        <f>AC196-Baseline!AC196</f>
        <v>12.318708912002203</v>
      </c>
      <c r="AD216" s="21">
        <f>AD196-Baseline!AD196</f>
        <v>12.569650049953351</v>
      </c>
      <c r="AE216" s="21">
        <f>AE196-Baseline!AE196</f>
        <v>12.827865165717483</v>
      </c>
      <c r="AF216" s="21">
        <f>AF196-Baseline!AF196</f>
        <v>13.093582965258371</v>
      </c>
      <c r="AG216" s="21">
        <f>AG196-Baseline!AG196</f>
        <v>13.367039847487572</v>
      </c>
      <c r="AH216" s="21">
        <f>AH196-Baseline!AH196</f>
        <v>13.648480113190903</v>
      </c>
      <c r="AI216" s="21">
        <f>AI196-Baseline!AI196</f>
        <v>13.938156311159139</v>
      </c>
      <c r="AJ216" s="21">
        <f>AJ196-Baseline!AJ196</f>
        <v>14.266408366860993</v>
      </c>
      <c r="AK216" s="21">
        <f>AK196-Baseline!AK196</f>
        <v>14.604789106062071</v>
      </c>
      <c r="AL216" s="21">
        <f>AL196-Baseline!AL196</f>
        <v>14.95363914929629</v>
      </c>
      <c r="AM216" s="21">
        <f>AM196-Baseline!AM196</f>
        <v>15.313311195405111</v>
      </c>
      <c r="AN216" s="21">
        <f>AN196-Baseline!AN196</f>
        <v>15.684170496997934</v>
      </c>
      <c r="AO216" s="21">
        <f>AO196-Baseline!AO196</f>
        <v>16.066595294028094</v>
      </c>
      <c r="AP216" s="21">
        <f>AP196-Baseline!AP196</f>
        <v>16.460977322615559</v>
      </c>
      <c r="AQ216" s="21">
        <f>AQ196-Baseline!AQ196</f>
        <v>16.867722287973045</v>
      </c>
      <c r="AR216" s="21">
        <f>AR196-Baseline!AR196</f>
        <v>17.287250363967743</v>
      </c>
      <c r="AS216" s="21">
        <f>AS196-Baseline!AS196</f>
        <v>17.719996752466706</v>
      </c>
      <c r="AT216" s="21">
        <f>AT196-Baseline!AT196</f>
        <v>18.166412182946218</v>
      </c>
      <c r="AU216" s="21">
        <f>AU196-Baseline!AU196</f>
        <v>18.62696354900406</v>
      </c>
      <c r="AV216" s="21">
        <f>AV196-Baseline!AV196</f>
        <v>19.102134450157703</v>
      </c>
      <c r="AW216" s="21">
        <f>AW196-Baseline!AW196</f>
        <v>19.592425809827382</v>
      </c>
      <c r="AX216" s="21">
        <f>AX196-Baseline!AX196</f>
        <v>20.0983565365968</v>
      </c>
      <c r="AY216" s="21">
        <f>AY196-Baseline!AY196</f>
        <v>20.620464162439031</v>
      </c>
      <c r="AZ216" s="21">
        <f>AZ196-Baseline!AZ196</f>
        <v>21.159305536501922</v>
      </c>
      <c r="BA216" s="21">
        <f>BA196-Baseline!BA196</f>
        <v>21.715457520712661</v>
      </c>
      <c r="BB216" s="21">
        <f>BB196-Baseline!BB196</f>
        <v>22.286227424637637</v>
      </c>
    </row>
    <row r="217" spans="1:54" outlineLevel="2">
      <c r="A217" s="466"/>
      <c r="B217" s="150" t="s">
        <v>279</v>
      </c>
      <c r="C217" s="19"/>
      <c r="D217" s="135"/>
      <c r="E217" s="21">
        <f>E197-Baseline!E197</f>
        <v>73.156397429000009</v>
      </c>
      <c r="F217" s="21">
        <f>F197-Baseline!F197</f>
        <v>72.4565680115942</v>
      </c>
      <c r="G217" s="21">
        <f>G197-Baseline!G197</f>
        <v>71.774500119022619</v>
      </c>
      <c r="H217" s="21">
        <f>H197-Baseline!H197</f>
        <v>71.109779814815383</v>
      </c>
      <c r="I217" s="21">
        <f>I197-Baseline!I197</f>
        <v>70.462006055618289</v>
      </c>
      <c r="J217" s="21">
        <f>J197-Baseline!J197</f>
        <v>69.830790288373535</v>
      </c>
      <c r="K217" s="21">
        <f>K197-Baseline!K197</f>
        <v>69.21575610822623</v>
      </c>
      <c r="L217" s="21">
        <f>L197-Baseline!L197</f>
        <v>68.61653892649899</v>
      </c>
      <c r="M217" s="21">
        <f>M197-Baseline!M197</f>
        <v>68.032785568200651</v>
      </c>
      <c r="N217" s="21">
        <f>N197-Baseline!N197</f>
        <v>67.464154010029461</v>
      </c>
      <c r="O217" s="21">
        <f>O197-Baseline!O197</f>
        <v>66.910313002430669</v>
      </c>
      <c r="P217" s="21">
        <f>P197-Baseline!P197</f>
        <v>66.370941798021661</v>
      </c>
      <c r="Q217" s="21">
        <f>Q197-Baseline!Q197</f>
        <v>65.84572981662582</v>
      </c>
      <c r="R217" s="21">
        <f>R197-Baseline!R197</f>
        <v>65.334376398596163</v>
      </c>
      <c r="S217" s="21">
        <f>S197-Baseline!S197</f>
        <v>64.836590476084638</v>
      </c>
      <c r="T217" s="21">
        <f>T197-Baseline!T197</f>
        <v>64.352090339059103</v>
      </c>
      <c r="U217" s="21">
        <f>U197-Baseline!U197</f>
        <v>63.880603338050229</v>
      </c>
      <c r="V217" s="21">
        <f>V197-Baseline!V197</f>
        <v>63.421865644443614</v>
      </c>
      <c r="W217" s="21">
        <f>W197-Baseline!W197</f>
        <v>62.975622016229643</v>
      </c>
      <c r="X217" s="21">
        <f>X197-Baseline!X197</f>
        <v>62.541625533560655</v>
      </c>
      <c r="Y217" s="21">
        <f>Y197-Baseline!Y197</f>
        <v>62.119637387407579</v>
      </c>
      <c r="Z217" s="21">
        <f>Z197-Baseline!Z197</f>
        <v>61.709426629995264</v>
      </c>
      <c r="AA217" s="21">
        <f>AA197-Baseline!AA197</f>
        <v>61.310769979599698</v>
      </c>
      <c r="AB217" s="21">
        <f>AB197-Baseline!AB197</f>
        <v>60.923451614169771</v>
      </c>
      <c r="AC217" s="21">
        <f>AC197-Baseline!AC197</f>
        <v>60.547262955866913</v>
      </c>
      <c r="AD217" s="21">
        <f>AD197-Baseline!AD197</f>
        <v>60.182002444452884</v>
      </c>
      <c r="AE217" s="21">
        <f>AE197-Baseline!AE197</f>
        <v>59.827475405713898</v>
      </c>
      <c r="AF217" s="21">
        <f>AF197-Baseline!AF197</f>
        <v>59.483493874993343</v>
      </c>
      <c r="AG217" s="21">
        <f>AG197-Baseline!AG197</f>
        <v>59.149876317600082</v>
      </c>
      <c r="AH217" s="21">
        <f>AH197-Baseline!AH197</f>
        <v>58.826447533713001</v>
      </c>
      <c r="AI217" s="21">
        <f>AI197-Baseline!AI197</f>
        <v>58.513038505407437</v>
      </c>
      <c r="AJ217" s="21">
        <f>AJ197-Baseline!AJ197</f>
        <v>58.492056498931269</v>
      </c>
      <c r="AK217" s="21">
        <f>AK197-Baseline!AK197</f>
        <v>58.479285892554621</v>
      </c>
      <c r="AL217" s="21">
        <f>AL197-Baseline!AL197</f>
        <v>58.474700630478836</v>
      </c>
      <c r="AM217" s="21">
        <f>AM197-Baseline!AM197</f>
        <v>58.478278735408402</v>
      </c>
      <c r="AN217" s="21">
        <f>AN197-Baseline!AN197</f>
        <v>58.49000207821345</v>
      </c>
      <c r="AO217" s="21">
        <f>AO197-Baseline!AO197</f>
        <v>58.509856405138827</v>
      </c>
      <c r="AP217" s="21">
        <f>AP197-Baseline!AP197</f>
        <v>58.537831331202042</v>
      </c>
      <c r="AQ217" s="21">
        <f>AQ197-Baseline!AQ197</f>
        <v>58.573920252701221</v>
      </c>
      <c r="AR217" s="21">
        <f>AR197-Baseline!AR197</f>
        <v>58.61812042658633</v>
      </c>
      <c r="AS217" s="21">
        <f>AS197-Baseline!AS197</f>
        <v>58.670432818713607</v>
      </c>
      <c r="AT217" s="21">
        <f>AT197-Baseline!AT197</f>
        <v>58.730862167479224</v>
      </c>
      <c r="AU217" s="21">
        <f>AU197-Baseline!AU197</f>
        <v>58.799416973110539</v>
      </c>
      <c r="AV217" s="21">
        <f>AV197-Baseline!AV197</f>
        <v>58.876109441816475</v>
      </c>
      <c r="AW217" s="21">
        <f>AW197-Baseline!AW197</f>
        <v>58.960955473995661</v>
      </c>
      <c r="AX217" s="21">
        <f>AX197-Baseline!AX197</f>
        <v>59.053974660216774</v>
      </c>
      <c r="AY217" s="21">
        <f>AY197-Baseline!AY197</f>
        <v>59.155190289547924</v>
      </c>
      <c r="AZ217" s="21">
        <f>AZ197-Baseline!AZ197</f>
        <v>59.264629356174979</v>
      </c>
      <c r="BA217" s="21">
        <f>BA197-Baseline!BA197</f>
        <v>59.382322461196061</v>
      </c>
      <c r="BB217" s="21">
        <f>BB197-Baseline!BB197</f>
        <v>59.500342475062588</v>
      </c>
    </row>
    <row r="218" spans="1:54" outlineLevel="2">
      <c r="A218" s="467"/>
      <c r="B218" s="150" t="s">
        <v>461</v>
      </c>
      <c r="C218" s="19"/>
      <c r="D218" s="135" t="s">
        <v>374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5" t="s">
        <v>482</v>
      </c>
      <c r="B220" s="150" t="s">
        <v>483</v>
      </c>
      <c r="C220" s="19"/>
      <c r="D220" s="135" t="s">
        <v>374</v>
      </c>
      <c r="E220" s="21">
        <f>E200-Baseline!E200</f>
        <v>174.42207253300808</v>
      </c>
      <c r="F220" s="21">
        <f>F200-Baseline!F200</f>
        <v>173.26077026644472</v>
      </c>
      <c r="G220" s="21">
        <f>G200-Baseline!G200</f>
        <v>171.83725960562646</v>
      </c>
      <c r="H220" s="21">
        <f>H200-Baseline!H200</f>
        <v>170.43604680597417</v>
      </c>
      <c r="I220" s="21">
        <f>I200-Baseline!I200</f>
        <v>169.31833326509673</v>
      </c>
      <c r="J220" s="21">
        <f>J200-Baseline!J200</f>
        <v>168.21245089460027</v>
      </c>
      <c r="K220" s="21">
        <f>K200-Baseline!K200</f>
        <v>166.86889545265734</v>
      </c>
      <c r="L220" s="21">
        <f>L200-Baseline!L200</f>
        <v>165.79375209064767</v>
      </c>
      <c r="M220" s="21">
        <f>M200-Baseline!M200</f>
        <v>164.73213509520383</v>
      </c>
      <c r="N220" s="21">
        <f>N200-Baseline!N200</f>
        <v>163.4497573267559</v>
      </c>
      <c r="O220" s="21">
        <f>O200-Baseline!O200</f>
        <v>162.42173864878572</v>
      </c>
      <c r="P220" s="21">
        <f>P200-Baseline!P200</f>
        <v>161.40879440422066</v>
      </c>
      <c r="Q220" s="21">
        <f>Q200-Baseline!Q200</f>
        <v>160.41145025906235</v>
      </c>
      <c r="R220" s="21">
        <f>R200-Baseline!R200</f>
        <v>159.64638301637041</v>
      </c>
      <c r="S220" s="21">
        <f>S200-Baseline!S200</f>
        <v>158.67736549116108</v>
      </c>
      <c r="T220" s="21">
        <f>T200-Baseline!T200</f>
        <v>157.72554856571196</v>
      </c>
      <c r="U220" s="21">
        <f>U200-Baseline!U200</f>
        <v>156.79140282493748</v>
      </c>
      <c r="V220" s="21">
        <f>V200-Baseline!V200</f>
        <v>156.07460784662743</v>
      </c>
      <c r="W220" s="21">
        <f>W200-Baseline!W200</f>
        <v>155.17319156302719</v>
      </c>
      <c r="X220" s="21">
        <f>X200-Baseline!X200</f>
        <v>154.48224570321261</v>
      </c>
      <c r="Y220" s="21">
        <f>Y200-Baseline!Y200</f>
        <v>153.61570500308568</v>
      </c>
      <c r="Z220" s="21">
        <f>Z200-Baseline!Z200</f>
        <v>152.95309081787059</v>
      </c>
      <c r="AA220" s="21">
        <f>AA200-Baseline!AA200</f>
        <v>152.30373737975697</v>
      </c>
      <c r="AB220" s="21">
        <f>AB200-Baseline!AB200</f>
        <v>151.66831697761438</v>
      </c>
      <c r="AC220" s="21">
        <f>AC200-Baseline!AC200</f>
        <v>151.0078765775732</v>
      </c>
      <c r="AD220" s="21">
        <f>AD200-Baseline!AD200</f>
        <v>150.3732238490804</v>
      </c>
      <c r="AE220" s="21">
        <f>AE200-Baseline!AE200</f>
        <v>149.77194052227048</v>
      </c>
      <c r="AF220" s="21">
        <f>AF200-Baseline!AF200</f>
        <v>149.18228334967333</v>
      </c>
      <c r="AG220" s="21">
        <f>AG200-Baseline!AG200</f>
        <v>148.60704800883676</v>
      </c>
      <c r="AH220" s="21">
        <f>AH200-Baseline!AH200</f>
        <v>148.04938466387219</v>
      </c>
      <c r="AI220" s="21">
        <f>AI200-Baseline!AI200</f>
        <v>147.51327666294716</v>
      </c>
      <c r="AJ220" s="21">
        <f>AJ200-Baseline!AJ200</f>
        <v>147.67159910862404</v>
      </c>
      <c r="AK220" s="21">
        <f>AK200-Baseline!AK200</f>
        <v>147.84565893366621</v>
      </c>
      <c r="AL220" s="21">
        <f>AL200-Baseline!AL200</f>
        <v>148.03717721995656</v>
      </c>
      <c r="AM220" s="21">
        <f>AM200-Baseline!AM200</f>
        <v>148.24726161594592</v>
      </c>
      <c r="AN220" s="21">
        <f>AN200-Baseline!AN200</f>
        <v>148.47657406911998</v>
      </c>
      <c r="AO220" s="21">
        <f>AO200-Baseline!AO200</f>
        <v>148.72559514661046</v>
      </c>
      <c r="AP220" s="21">
        <f>AP200-Baseline!AP200</f>
        <v>148.9951535699488</v>
      </c>
      <c r="AQ220" s="21">
        <f>AQ200-Baseline!AQ200</f>
        <v>149.2861615290924</v>
      </c>
      <c r="AR220" s="21">
        <f>AR200-Baseline!AR200</f>
        <v>149.59940013406549</v>
      </c>
      <c r="AS220" s="21">
        <f>AS200-Baseline!AS200</f>
        <v>149.9356404867799</v>
      </c>
      <c r="AT220" s="21">
        <f>AT200-Baseline!AT200</f>
        <v>150.29569770150869</v>
      </c>
      <c r="AU220" s="21">
        <f>AU200-Baseline!AU200</f>
        <v>150.68042620431112</v>
      </c>
      <c r="AV220" s="21">
        <f>AV200-Baseline!AV200</f>
        <v>151.0906790083167</v>
      </c>
      <c r="AW220" s="21">
        <f>AW200-Baseline!AW200</f>
        <v>151.52731198920776</v>
      </c>
      <c r="AX220" s="21">
        <f>AX200-Baseline!AX200</f>
        <v>151.99120220245513</v>
      </c>
      <c r="AY220" s="21">
        <f>AY200-Baseline!AY200</f>
        <v>152.48324771530542</v>
      </c>
      <c r="AZ220" s="21">
        <f>AZ200-Baseline!AZ200</f>
        <v>153.00436338704833</v>
      </c>
      <c r="BA220" s="21">
        <f>BA200-Baseline!BA200</f>
        <v>153.55548015195953</v>
      </c>
      <c r="BB220" s="21">
        <f>BB200-Baseline!BB200</f>
        <v>154.11462011137928</v>
      </c>
    </row>
    <row r="221" spans="1:54" outlineLevel="2">
      <c r="A221" s="466"/>
      <c r="B221" s="150" t="s">
        <v>484</v>
      </c>
      <c r="C221" s="19"/>
      <c r="D221" s="135" t="s">
        <v>374</v>
      </c>
      <c r="E221" s="21">
        <f>E201-Baseline!E201</f>
        <v>134.5484252505523</v>
      </c>
      <c r="F221" s="21">
        <f>F201-Baseline!F201</f>
        <v>133.43934616874122</v>
      </c>
      <c r="G221" s="21">
        <f>G201-Baseline!G201</f>
        <v>132.36252482579874</v>
      </c>
      <c r="H221" s="21">
        <f>H201-Baseline!H201</f>
        <v>131.31748556815728</v>
      </c>
      <c r="I221" s="21">
        <f>I201-Baseline!I201</f>
        <v>130.30377390265775</v>
      </c>
      <c r="J221" s="21">
        <f>J201-Baseline!J201</f>
        <v>129.32095614786309</v>
      </c>
      <c r="K221" s="21">
        <f>K201-Baseline!K201</f>
        <v>128.36861925612772</v>
      </c>
      <c r="L221" s="21">
        <f>L201-Baseline!L201</f>
        <v>127.44637030374773</v>
      </c>
      <c r="M221" s="21">
        <f>M201-Baseline!M201</f>
        <v>126.55383638991708</v>
      </c>
      <c r="N221" s="21">
        <f>N201-Baseline!N201</f>
        <v>125.69066426588472</v>
      </c>
      <c r="O221" s="21">
        <f>O201-Baseline!O201</f>
        <v>124.85652010238337</v>
      </c>
      <c r="P221" s="21">
        <f>P201-Baseline!P201</f>
        <v>124.05108934315575</v>
      </c>
      <c r="Q221" s="21">
        <f>Q201-Baseline!Q201</f>
        <v>123.27407630100777</v>
      </c>
      <c r="R221" s="21">
        <f>R201-Baseline!R201</f>
        <v>122.52520416626984</v>
      </c>
      <c r="S221" s="21">
        <f>S201-Baseline!S201</f>
        <v>121.79592945968321</v>
      </c>
      <c r="T221" s="21">
        <f>T201-Baseline!T201</f>
        <v>121.09438774366299</v>
      </c>
      <c r="U221" s="21">
        <f>U201-Baseline!U201</f>
        <v>120.42035467837211</v>
      </c>
      <c r="V221" s="21">
        <f>V201-Baseline!V201</f>
        <v>119.77362417354772</v>
      </c>
      <c r="W221" s="21">
        <f>W201-Baseline!W201</f>
        <v>119.15400813174749</v>
      </c>
      <c r="X221" s="21">
        <f>X201-Baseline!X201</f>
        <v>118.5613363877724</v>
      </c>
      <c r="Y221" s="21">
        <f>Y201-Baseline!Y201</f>
        <v>117.99545674361687</v>
      </c>
      <c r="Z221" s="21">
        <f>Z201-Baseline!Z201</f>
        <v>117.45623474526633</v>
      </c>
      <c r="AA221" s="21">
        <f>AA201-Baseline!AA201</f>
        <v>116.94355368098937</v>
      </c>
      <c r="AB221" s="21">
        <f>AB201-Baseline!AB201</f>
        <v>116.45731466756973</v>
      </c>
      <c r="AC221" s="21">
        <f>AC201-Baseline!AC201</f>
        <v>115.97495259934468</v>
      </c>
      <c r="AD221" s="21">
        <f>AD201-Baseline!AD201</f>
        <v>115.5162762923527</v>
      </c>
      <c r="AE221" s="21">
        <f>AE201-Baseline!AE201</f>
        <v>115.07906264161301</v>
      </c>
      <c r="AF221" s="21">
        <f>AF201-Baseline!AF201</f>
        <v>114.66187314716079</v>
      </c>
      <c r="AG221" s="21">
        <f>AG201-Baseline!AG201</f>
        <v>114.26406439569007</v>
      </c>
      <c r="AH221" s="21">
        <f>AH201-Baseline!AH201</f>
        <v>113.88598093205701</v>
      </c>
      <c r="AI221" s="21">
        <f>AI201-Baseline!AI201</f>
        <v>113.52930734889932</v>
      </c>
      <c r="AJ221" s="21">
        <f>AJ201-Baseline!AJ201</f>
        <v>113.7040915200638</v>
      </c>
      <c r="AK221" s="21">
        <f>AK201-Baseline!AK201</f>
        <v>113.89763074580483</v>
      </c>
      <c r="AL221" s="21">
        <f>AL201-Baseline!AL201</f>
        <v>114.11049313121035</v>
      </c>
      <c r="AM221" s="21">
        <f>AM201-Baseline!AM201</f>
        <v>114.34330772193491</v>
      </c>
      <c r="AN221" s="21">
        <f>AN201-Baseline!AN201</f>
        <v>114.59662860514057</v>
      </c>
      <c r="AO221" s="21">
        <f>AO201-Baseline!AO201</f>
        <v>114.87091218925036</v>
      </c>
      <c r="AP221" s="21">
        <f>AP201-Baseline!AP201</f>
        <v>115.16672473005265</v>
      </c>
      <c r="AQ221" s="21">
        <f>AQ201-Baseline!AQ201</f>
        <v>115.48465736593889</v>
      </c>
      <c r="AR221" s="21">
        <f>AR201-Baseline!AR201</f>
        <v>115.82529939740837</v>
      </c>
      <c r="AS221" s="21">
        <f>AS201-Baseline!AS201</f>
        <v>116.18924377753733</v>
      </c>
      <c r="AT221" s="21">
        <f>AT201-Baseline!AT201</f>
        <v>116.57710293692307</v>
      </c>
      <c r="AU221" s="21">
        <f>AU201-Baseline!AU201</f>
        <v>116.98951518518072</v>
      </c>
      <c r="AV221" s="21">
        <f>AV201-Baseline!AV201</f>
        <v>117.42713328419225</v>
      </c>
      <c r="AW221" s="21">
        <f>AW201-Baseline!AW201</f>
        <v>117.8906259317117</v>
      </c>
      <c r="AX221" s="21">
        <f>AX201-Baseline!AX201</f>
        <v>118.38068124548369</v>
      </c>
      <c r="AY221" s="21">
        <f>AY201-Baseline!AY201</f>
        <v>118.89800838695226</v>
      </c>
      <c r="AZ221" s="21">
        <f>AZ201-Baseline!AZ201</f>
        <v>119.44333744294343</v>
      </c>
      <c r="BA221" s="21">
        <f>BA201-Baseline!BA201</f>
        <v>120.01741937717131</v>
      </c>
      <c r="BB221" s="21">
        <f>BB201-Baseline!BB201</f>
        <v>120.60350910797995</v>
      </c>
    </row>
    <row r="222" spans="1:54" outlineLevel="2">
      <c r="A222" s="467"/>
      <c r="B222" s="150" t="s">
        <v>485</v>
      </c>
      <c r="C222" s="19"/>
      <c r="D222" s="135" t="s">
        <v>374</v>
      </c>
      <c r="E222" s="21">
        <f>E202-Baseline!E202</f>
        <v>214.54854172475578</v>
      </c>
      <c r="F222" s="21">
        <f>F202-Baseline!F202</f>
        <v>212.93234000878948</v>
      </c>
      <c r="G222" s="21">
        <f>G202-Baseline!G202</f>
        <v>211.35660494196389</v>
      </c>
      <c r="H222" s="21">
        <f>H202-Baseline!H202</f>
        <v>209.82085383894395</v>
      </c>
      <c r="I222" s="21">
        <f>I202-Baseline!I202</f>
        <v>208.32462709370554</v>
      </c>
      <c r="J222" s="21">
        <f>J202-Baseline!J202</f>
        <v>206.86748769025894</v>
      </c>
      <c r="K222" s="21">
        <f>K202-Baseline!K202</f>
        <v>205.44902130235332</v>
      </c>
      <c r="L222" s="21">
        <f>L202-Baseline!L202</f>
        <v>204.06883544842708</v>
      </c>
      <c r="M222" s="21">
        <f>M202-Baseline!M202</f>
        <v>202.72655977618882</v>
      </c>
      <c r="N222" s="21">
        <f>N202-Baseline!N202</f>
        <v>201.42184564193815</v>
      </c>
      <c r="O222" s="21">
        <f>O202-Baseline!O202</f>
        <v>200.15436574887894</v>
      </c>
      <c r="P222" s="21">
        <f>P202-Baseline!P202</f>
        <v>198.92381430061329</v>
      </c>
      <c r="Q222" s="21">
        <f>Q202-Baseline!Q202</f>
        <v>197.72990629961652</v>
      </c>
      <c r="R222" s="21">
        <f>R202-Baseline!R202</f>
        <v>196.57237799709785</v>
      </c>
      <c r="S222" s="21">
        <f>S202-Baseline!S202</f>
        <v>195.42613053975552</v>
      </c>
      <c r="T222" s="21">
        <f>T202-Baseline!T202</f>
        <v>194.31606765050617</v>
      </c>
      <c r="U222" s="21">
        <f>U202-Baseline!U202</f>
        <v>193.2419790393769</v>
      </c>
      <c r="V222" s="21">
        <f>V202-Baseline!V202</f>
        <v>192.20367500793395</v>
      </c>
      <c r="W222" s="21">
        <f>W202-Baseline!W202</f>
        <v>191.20098629985733</v>
      </c>
      <c r="X222" s="21">
        <f>X202-Baseline!X202</f>
        <v>190.23376389101534</v>
      </c>
      <c r="Y222" s="21">
        <f>Y202-Baseline!Y202</f>
        <v>189.30187933702663</v>
      </c>
      <c r="Z222" s="21">
        <f>Z202-Baseline!Z202</f>
        <v>188.40522433049406</v>
      </c>
      <c r="AA222" s="21">
        <f>AA202-Baseline!AA202</f>
        <v>187.54371097417123</v>
      </c>
      <c r="AB222" s="21">
        <f>AB202-Baseline!AB202</f>
        <v>186.71727176553981</v>
      </c>
      <c r="AC222" s="21">
        <f>AC202-Baseline!AC202</f>
        <v>185.85840790378768</v>
      </c>
      <c r="AD222" s="21">
        <f>AD202-Baseline!AD202</f>
        <v>185.0267096787309</v>
      </c>
      <c r="AE222" s="21">
        <f>AE202-Baseline!AE202</f>
        <v>184.21563887472948</v>
      </c>
      <c r="AF222" s="21">
        <f>AF202-Baseline!AF202</f>
        <v>183.4209783065418</v>
      </c>
      <c r="AG222" s="21">
        <f>AG202-Baseline!AG202</f>
        <v>182.64086335554103</v>
      </c>
      <c r="AH222" s="21">
        <f>AH202-Baseline!AH202</f>
        <v>181.87636052303699</v>
      </c>
      <c r="AI222" s="21">
        <f>AI202-Baseline!AI202</f>
        <v>181.13252335928951</v>
      </c>
      <c r="AJ222" s="21">
        <f>AJ202-Baseline!AJ202</f>
        <v>181.24483771532078</v>
      </c>
      <c r="AK222" s="21">
        <f>AK202-Baseline!AK202</f>
        <v>181.37224939953595</v>
      </c>
      <c r="AL222" s="21">
        <f>AL202-Baseline!AL202</f>
        <v>181.51590931839436</v>
      </c>
      <c r="AM222" s="21">
        <f>AM202-Baseline!AM202</f>
        <v>181.6771172209319</v>
      </c>
      <c r="AN222" s="21">
        <f>AN202-Baseline!AN202</f>
        <v>181.85691349606964</v>
      </c>
      <c r="AO222" s="21">
        <f>AO202-Baseline!AO202</f>
        <v>182.05601013934768</v>
      </c>
      <c r="AP222" s="21">
        <f>AP202-Baseline!AP202</f>
        <v>182.27541236085662</v>
      </c>
      <c r="AQ222" s="21">
        <f>AQ202-Baseline!AQ202</f>
        <v>182.51616292231313</v>
      </c>
      <c r="AR222" s="21">
        <f>AR202-Baseline!AR202</f>
        <v>182.77926086850886</v>
      </c>
      <c r="AS222" s="21">
        <f>AS202-Baseline!AS202</f>
        <v>183.06567719420417</v>
      </c>
      <c r="AT222" s="21">
        <f>AT202-Baseline!AT202</f>
        <v>183.37640122928363</v>
      </c>
      <c r="AU222" s="21">
        <f>AU202-Baseline!AU202</f>
        <v>183.71245860107967</v>
      </c>
      <c r="AV222" s="21">
        <f>AV202-Baseline!AV202</f>
        <v>184.07487602127989</v>
      </c>
      <c r="AW222" s="21">
        <f>AW202-Baseline!AW202</f>
        <v>184.46468453109304</v>
      </c>
      <c r="AX222" s="21">
        <f>AX202-Baseline!AX202</f>
        <v>184.88292867877857</v>
      </c>
      <c r="AY222" s="21">
        <f>AY202-Baseline!AY202</f>
        <v>185.33067011096438</v>
      </c>
      <c r="AZ222" s="21">
        <f>AZ202-Baseline!AZ202</f>
        <v>185.80898583535807</v>
      </c>
      <c r="BA222" s="21">
        <f>BA202-Baseline!BA202</f>
        <v>186.31896691319403</v>
      </c>
      <c r="BB222" s="21">
        <f>BB202-Baseline!BB202</f>
        <v>186.83351059307117</v>
      </c>
    </row>
    <row r="223" spans="1:54" outlineLevel="2">
      <c r="B223" s="19"/>
      <c r="C223" s="19"/>
      <c r="D223" s="19"/>
      <c r="E223" s="15"/>
    </row>
    <row r="224" spans="1:54" outlineLevel="2">
      <c r="A224" s="465" t="s">
        <v>486</v>
      </c>
      <c r="B224" s="150" t="s">
        <v>483</v>
      </c>
      <c r="C224" s="19"/>
      <c r="D224" s="135" t="s">
        <v>374</v>
      </c>
      <c r="E224" s="21">
        <f>E204-Baseline!E204</f>
        <v>174.42207253300808</v>
      </c>
      <c r="F224" s="21">
        <f>F204-Baseline!F204</f>
        <v>347.68284279945283</v>
      </c>
      <c r="G224" s="21">
        <f>G204-Baseline!G204</f>
        <v>519.52010240507934</v>
      </c>
      <c r="H224" s="21">
        <f>H204-Baseline!H204</f>
        <v>689.95614921105357</v>
      </c>
      <c r="I224" s="21">
        <f>I204-Baseline!I204</f>
        <v>859.2744824761503</v>
      </c>
      <c r="J224" s="21">
        <f>J204-Baseline!J204</f>
        <v>1027.4869333707506</v>
      </c>
      <c r="K224" s="21">
        <f>K204-Baseline!K204</f>
        <v>1194.355828823408</v>
      </c>
      <c r="L224" s="21">
        <f>L204-Baseline!L204</f>
        <v>1360.1495809140556</v>
      </c>
      <c r="M224" s="21">
        <f>M204-Baseline!M204</f>
        <v>1524.8817160092594</v>
      </c>
      <c r="N224" s="21">
        <f>N204-Baseline!N204</f>
        <v>1688.3314733360153</v>
      </c>
      <c r="O224" s="21">
        <f>O204-Baseline!O204</f>
        <v>1850.7532119848011</v>
      </c>
      <c r="P224" s="21">
        <f>P204-Baseline!P204</f>
        <v>2012.1620063890218</v>
      </c>
      <c r="Q224" s="21">
        <f>Q204-Baseline!Q204</f>
        <v>2172.5734566480842</v>
      </c>
      <c r="R224" s="21">
        <f>R204-Baseline!R204</f>
        <v>2332.2198396644544</v>
      </c>
      <c r="S224" s="21">
        <f>S204-Baseline!S204</f>
        <v>2490.8972051556157</v>
      </c>
      <c r="T224" s="21">
        <f>T204-Baseline!T204</f>
        <v>2648.6227537213276</v>
      </c>
      <c r="U224" s="21">
        <f>U204-Baseline!U204</f>
        <v>2805.4141565462651</v>
      </c>
      <c r="V224" s="21">
        <f>V204-Baseline!V204</f>
        <v>2961.4887643928923</v>
      </c>
      <c r="W224" s="21">
        <f>W204-Baseline!W204</f>
        <v>3116.6619559559194</v>
      </c>
      <c r="X224" s="21">
        <f>X204-Baseline!X204</f>
        <v>3271.1442016591322</v>
      </c>
      <c r="Y224" s="21">
        <f>Y204-Baseline!Y204</f>
        <v>3424.7599066622179</v>
      </c>
      <c r="Z224" s="21">
        <f>Z204-Baseline!Z204</f>
        <v>3577.7129974800882</v>
      </c>
      <c r="AA224" s="21">
        <f>AA204-Baseline!AA204</f>
        <v>3730.0167348598452</v>
      </c>
      <c r="AB224" s="21">
        <f>AB204-Baseline!AB204</f>
        <v>3881.6850518374595</v>
      </c>
      <c r="AC224" s="21">
        <f>AC204-Baseline!AC204</f>
        <v>4032.6929284150328</v>
      </c>
      <c r="AD224" s="21">
        <f>AD204-Baseline!AD204</f>
        <v>4183.066152264113</v>
      </c>
      <c r="AE224" s="21">
        <f>AE204-Baseline!AE204</f>
        <v>4332.8380927863836</v>
      </c>
      <c r="AF224" s="21">
        <f>AF204-Baseline!AF204</f>
        <v>4482.0203761360572</v>
      </c>
      <c r="AG224" s="21">
        <f>AG204-Baseline!AG204</f>
        <v>4630.6274241448937</v>
      </c>
      <c r="AH224" s="21">
        <f>AH204-Baseline!AH204</f>
        <v>4778.6768088087656</v>
      </c>
      <c r="AI224" s="21">
        <f>AI204-Baseline!AI204</f>
        <v>4926.1900854717123</v>
      </c>
      <c r="AJ224" s="21">
        <f>AJ204-Baseline!AJ204</f>
        <v>5073.8616845803363</v>
      </c>
      <c r="AK224" s="21">
        <f>AK204-Baseline!AK204</f>
        <v>5221.7073435140028</v>
      </c>
      <c r="AL224" s="21">
        <f>AL204-Baseline!AL204</f>
        <v>5369.7445207339597</v>
      </c>
      <c r="AM224" s="21">
        <f>AM204-Baseline!AM204</f>
        <v>5517.9917823499054</v>
      </c>
      <c r="AN224" s="21">
        <f>AN204-Baseline!AN204</f>
        <v>5666.4683564190254</v>
      </c>
      <c r="AO224" s="21">
        <f>AO204-Baseline!AO204</f>
        <v>5815.1939515656359</v>
      </c>
      <c r="AP224" s="21">
        <f>AP204-Baseline!AP204</f>
        <v>5964.1891051355851</v>
      </c>
      <c r="AQ224" s="21">
        <f>AQ204-Baseline!AQ204</f>
        <v>6113.4752666646773</v>
      </c>
      <c r="AR224" s="21">
        <f>AR204-Baseline!AR204</f>
        <v>6263.0746667987423</v>
      </c>
      <c r="AS224" s="21">
        <f>AS204-Baseline!AS204</f>
        <v>6413.0103072855218</v>
      </c>
      <c r="AT224" s="21">
        <f>AT204-Baseline!AT204</f>
        <v>6563.3060049870301</v>
      </c>
      <c r="AU224" s="21">
        <f>AU204-Baseline!AU204</f>
        <v>6713.9864311913416</v>
      </c>
      <c r="AV224" s="21">
        <f>AV204-Baseline!AV204</f>
        <v>6865.0771101996579</v>
      </c>
      <c r="AW224" s="21">
        <f>AW204-Baseline!AW204</f>
        <v>7016.604422188866</v>
      </c>
      <c r="AX224" s="21">
        <f>AX204-Baseline!AX204</f>
        <v>7168.5956243913215</v>
      </c>
      <c r="AY224" s="21">
        <f>AY204-Baseline!AY204</f>
        <v>7321.0788721066274</v>
      </c>
      <c r="AZ224" s="21">
        <f>AZ204-Baseline!AZ204</f>
        <v>7474.0832354936756</v>
      </c>
      <c r="BA224" s="21">
        <f>BA204-Baseline!BA204</f>
        <v>7627.6387156456349</v>
      </c>
      <c r="BB224" s="21">
        <f>BB204-Baseline!BB204</f>
        <v>7781.7533357570137</v>
      </c>
    </row>
    <row r="225" spans="1:54" outlineLevel="2">
      <c r="A225" s="466"/>
      <c r="B225" s="150" t="s">
        <v>484</v>
      </c>
      <c r="C225" s="19"/>
      <c r="D225" s="135" t="s">
        <v>374</v>
      </c>
      <c r="E225" s="21">
        <f>E205-Baseline!E205</f>
        <v>134.5484252505523</v>
      </c>
      <c r="F225" s="21">
        <f>F205-Baseline!F205</f>
        <v>267.98777141929349</v>
      </c>
      <c r="G225" s="21">
        <f>G205-Baseline!G205</f>
        <v>400.35029624509224</v>
      </c>
      <c r="H225" s="21">
        <f>H205-Baseline!H205</f>
        <v>531.66778181324958</v>
      </c>
      <c r="I225" s="21">
        <f>I205-Baseline!I205</f>
        <v>661.97155571590736</v>
      </c>
      <c r="J225" s="21">
        <f>J205-Baseline!J205</f>
        <v>791.29251186377041</v>
      </c>
      <c r="K225" s="21">
        <f>K205-Baseline!K205</f>
        <v>919.66113111989807</v>
      </c>
      <c r="L225" s="21">
        <f>L205-Baseline!L205</f>
        <v>1047.1075014236458</v>
      </c>
      <c r="M225" s="21">
        <f>M205-Baseline!M205</f>
        <v>1173.6613378135628</v>
      </c>
      <c r="N225" s="21">
        <f>N205-Baseline!N205</f>
        <v>1299.3520020794476</v>
      </c>
      <c r="O225" s="21">
        <f>O205-Baseline!O205</f>
        <v>1424.2085221818311</v>
      </c>
      <c r="P225" s="21">
        <f>P205-Baseline!P205</f>
        <v>1548.2596115249869</v>
      </c>
      <c r="Q225" s="21">
        <f>Q205-Baseline!Q205</f>
        <v>1671.5336878259945</v>
      </c>
      <c r="R225" s="21">
        <f>R205-Baseline!R205</f>
        <v>1794.0588919922643</v>
      </c>
      <c r="S225" s="21">
        <f>S205-Baseline!S205</f>
        <v>1915.8548214519476</v>
      </c>
      <c r="T225" s="21">
        <f>T205-Baseline!T205</f>
        <v>2036.9492091956106</v>
      </c>
      <c r="U225" s="21">
        <f>U205-Baseline!U205</f>
        <v>2157.3695638739828</v>
      </c>
      <c r="V225" s="21">
        <f>V205-Baseline!V205</f>
        <v>2277.1431880475307</v>
      </c>
      <c r="W225" s="21">
        <f>W205-Baseline!W205</f>
        <v>2396.2971961792782</v>
      </c>
      <c r="X225" s="21">
        <f>X205-Baseline!X205</f>
        <v>2514.8585325670506</v>
      </c>
      <c r="Y225" s="21">
        <f>Y205-Baseline!Y205</f>
        <v>2632.8539893106677</v>
      </c>
      <c r="Z225" s="21">
        <f>Z205-Baseline!Z205</f>
        <v>2750.3102240559338</v>
      </c>
      <c r="AA225" s="21">
        <f>AA205-Baseline!AA205</f>
        <v>2867.253777736923</v>
      </c>
      <c r="AB225" s="21">
        <f>AB205-Baseline!AB205</f>
        <v>2983.7110924044928</v>
      </c>
      <c r="AC225" s="21">
        <f>AC205-Baseline!AC205</f>
        <v>3099.6860450038375</v>
      </c>
      <c r="AD225" s="21">
        <f>AD205-Baseline!AD205</f>
        <v>3215.2023212961903</v>
      </c>
      <c r="AE225" s="21">
        <f>AE205-Baseline!AE205</f>
        <v>3330.2813839378032</v>
      </c>
      <c r="AF225" s="21">
        <f>AF205-Baseline!AF205</f>
        <v>3444.943257084964</v>
      </c>
      <c r="AG225" s="21">
        <f>AG205-Baseline!AG205</f>
        <v>3559.2073214806542</v>
      </c>
      <c r="AH225" s="21">
        <f>AH205-Baseline!AH205</f>
        <v>3673.0933024127112</v>
      </c>
      <c r="AI225" s="21">
        <f>AI205-Baseline!AI205</f>
        <v>3786.6226097616104</v>
      </c>
      <c r="AJ225" s="21">
        <f>AJ205-Baseline!AJ205</f>
        <v>3900.3267012816741</v>
      </c>
      <c r="AK225" s="21">
        <f>AK205-Baseline!AK205</f>
        <v>4014.2243320274788</v>
      </c>
      <c r="AL225" s="21">
        <f>AL205-Baseline!AL205</f>
        <v>4128.3348251586895</v>
      </c>
      <c r="AM225" s="21">
        <f>AM205-Baseline!AM205</f>
        <v>4242.6781328806246</v>
      </c>
      <c r="AN225" s="21">
        <f>AN205-Baseline!AN205</f>
        <v>4357.2747614857653</v>
      </c>
      <c r="AO225" s="21">
        <f>AO205-Baseline!AO205</f>
        <v>4472.145673675016</v>
      </c>
      <c r="AP225" s="21">
        <f>AP205-Baseline!AP205</f>
        <v>4587.312398405069</v>
      </c>
      <c r="AQ225" s="21">
        <f>AQ205-Baseline!AQ205</f>
        <v>4702.7970557710078</v>
      </c>
      <c r="AR225" s="21">
        <f>AR205-Baseline!AR205</f>
        <v>4818.6223551684161</v>
      </c>
      <c r="AS225" s="21">
        <f>AS205-Baseline!AS205</f>
        <v>4934.8115989459538</v>
      </c>
      <c r="AT225" s="21">
        <f>AT205-Baseline!AT205</f>
        <v>5051.3887018828773</v>
      </c>
      <c r="AU225" s="21">
        <f>AU205-Baseline!AU205</f>
        <v>5168.3782170680579</v>
      </c>
      <c r="AV225" s="21">
        <f>AV205-Baseline!AV205</f>
        <v>5285.8053503522506</v>
      </c>
      <c r="AW225" s="21">
        <f>AW205-Baseline!AW205</f>
        <v>5403.6959762839624</v>
      </c>
      <c r="AX225" s="21">
        <f>AX205-Baseline!AX205</f>
        <v>5522.0766575294465</v>
      </c>
      <c r="AY225" s="21">
        <f>AY205-Baseline!AY205</f>
        <v>5640.9746659163984</v>
      </c>
      <c r="AZ225" s="21">
        <f>AZ205-Baseline!AZ205</f>
        <v>5760.418003359342</v>
      </c>
      <c r="BA225" s="21">
        <f>BA205-Baseline!BA205</f>
        <v>5880.4354227365129</v>
      </c>
      <c r="BB225" s="21">
        <f>BB205-Baseline!BB205</f>
        <v>6001.0389318444932</v>
      </c>
    </row>
    <row r="226" spans="1:54" outlineLevel="2">
      <c r="A226" s="467"/>
      <c r="B226" s="150" t="s">
        <v>485</v>
      </c>
      <c r="C226" s="19"/>
      <c r="D226" s="135" t="s">
        <v>374</v>
      </c>
      <c r="E226" s="21">
        <f>E206-Baseline!E206</f>
        <v>214.54854172475578</v>
      </c>
      <c r="F226" s="21">
        <f>F206-Baseline!F206</f>
        <v>427.48088173354529</v>
      </c>
      <c r="G226" s="21">
        <f>G206-Baseline!G206</f>
        <v>638.83748667550913</v>
      </c>
      <c r="H226" s="21">
        <f>H206-Baseline!H206</f>
        <v>848.65834051445313</v>
      </c>
      <c r="I226" s="21">
        <f>I206-Baseline!I206</f>
        <v>1056.9829676081586</v>
      </c>
      <c r="J226" s="21">
        <f>J206-Baseline!J206</f>
        <v>1263.8504552984175</v>
      </c>
      <c r="K226" s="21">
        <f>K206-Baseline!K206</f>
        <v>1469.2994766007707</v>
      </c>
      <c r="L226" s="21">
        <f>L206-Baseline!L206</f>
        <v>1673.3683120491978</v>
      </c>
      <c r="M226" s="21">
        <f>M206-Baseline!M206</f>
        <v>1876.0948718253867</v>
      </c>
      <c r="N226" s="21">
        <f>N206-Baseline!N206</f>
        <v>2077.5167174673247</v>
      </c>
      <c r="O226" s="21">
        <f>O206-Baseline!O206</f>
        <v>2277.6710832162034</v>
      </c>
      <c r="P226" s="21">
        <f>P206-Baseline!P206</f>
        <v>2476.5948975168167</v>
      </c>
      <c r="Q226" s="21">
        <f>Q206-Baseline!Q206</f>
        <v>2674.3248038164334</v>
      </c>
      <c r="R226" s="21">
        <f>R206-Baseline!R206</f>
        <v>2870.897181813531</v>
      </c>
      <c r="S226" s="21">
        <f>S206-Baseline!S206</f>
        <v>3066.3233123532864</v>
      </c>
      <c r="T226" s="21">
        <f>T206-Baseline!T206</f>
        <v>3260.6393800037927</v>
      </c>
      <c r="U226" s="21">
        <f>U206-Baseline!U206</f>
        <v>3453.8813590431696</v>
      </c>
      <c r="V226" s="21">
        <f>V206-Baseline!V206</f>
        <v>3646.0850340511033</v>
      </c>
      <c r="W226" s="21">
        <f>W206-Baseline!W206</f>
        <v>3837.2860203509608</v>
      </c>
      <c r="X226" s="21">
        <f>X206-Baseline!X206</f>
        <v>4027.5197842419761</v>
      </c>
      <c r="Y226" s="21">
        <f>Y206-Baseline!Y206</f>
        <v>4216.8216635790031</v>
      </c>
      <c r="Z226" s="21">
        <f>Z206-Baseline!Z206</f>
        <v>4405.2268879094972</v>
      </c>
      <c r="AA226" s="21">
        <f>AA206-Baseline!AA206</f>
        <v>4592.7705988836688</v>
      </c>
      <c r="AB226" s="21">
        <f>AB206-Baseline!AB206</f>
        <v>4779.4878706492082</v>
      </c>
      <c r="AC226" s="21">
        <f>AC206-Baseline!AC206</f>
        <v>4965.3462785529955</v>
      </c>
      <c r="AD226" s="21">
        <f>AD206-Baseline!AD206</f>
        <v>5150.3729882317266</v>
      </c>
      <c r="AE226" s="21">
        <f>AE206-Baseline!AE206</f>
        <v>5334.5886271064564</v>
      </c>
      <c r="AF226" s="21">
        <f>AF206-Baseline!AF206</f>
        <v>5518.0096054129981</v>
      </c>
      <c r="AG226" s="21">
        <f>AG206-Baseline!AG206</f>
        <v>5700.6504687685392</v>
      </c>
      <c r="AH226" s="21">
        <f>AH206-Baseline!AH206</f>
        <v>5882.5268292915762</v>
      </c>
      <c r="AI226" s="21">
        <f>AI206-Baseline!AI206</f>
        <v>6063.6593526508659</v>
      </c>
      <c r="AJ226" s="21">
        <f>AJ206-Baseline!AJ206</f>
        <v>6244.9041903661864</v>
      </c>
      <c r="AK226" s="21">
        <f>AK206-Baseline!AK206</f>
        <v>6426.276439765722</v>
      </c>
      <c r="AL226" s="21">
        <f>AL206-Baseline!AL206</f>
        <v>6607.7923490841167</v>
      </c>
      <c r="AM226" s="21">
        <f>AM206-Baseline!AM206</f>
        <v>6789.4694663050486</v>
      </c>
      <c r="AN226" s="21">
        <f>AN206-Baseline!AN206</f>
        <v>6971.3263798011185</v>
      </c>
      <c r="AO226" s="21">
        <f>AO206-Baseline!AO206</f>
        <v>7153.3823899404661</v>
      </c>
      <c r="AP226" s="21">
        <f>AP206-Baseline!AP206</f>
        <v>7335.6578023013226</v>
      </c>
      <c r="AQ226" s="21">
        <f>AQ206-Baseline!AQ206</f>
        <v>7518.1739652236356</v>
      </c>
      <c r="AR226" s="21">
        <f>AR206-Baseline!AR206</f>
        <v>7700.9532260921442</v>
      </c>
      <c r="AS226" s="21">
        <f>AS206-Baseline!AS206</f>
        <v>7884.0189032863482</v>
      </c>
      <c r="AT226" s="21">
        <f>AT206-Baseline!AT206</f>
        <v>8067.3953045156322</v>
      </c>
      <c r="AU226" s="21">
        <f>AU206-Baseline!AU206</f>
        <v>8251.1077631167118</v>
      </c>
      <c r="AV226" s="21">
        <f>AV206-Baseline!AV206</f>
        <v>8435.1826391379909</v>
      </c>
      <c r="AW226" s="21">
        <f>AW206-Baseline!AW206</f>
        <v>8619.6473236690836</v>
      </c>
      <c r="AX226" s="21">
        <f>AX206-Baseline!AX206</f>
        <v>8804.5302523478622</v>
      </c>
      <c r="AY226" s="21">
        <f>AY206-Baseline!AY206</f>
        <v>8989.8609224588272</v>
      </c>
      <c r="AZ226" s="21">
        <f>AZ206-Baseline!AZ206</f>
        <v>9175.669908294185</v>
      </c>
      <c r="BA226" s="21">
        <f>BA206-Baseline!BA206</f>
        <v>9361.9888752073784</v>
      </c>
      <c r="BB226" s="21">
        <f>BB206-Baseline!BB206</f>
        <v>9548.8223858004494</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490</v>
      </c>
      <c r="C229" s="57"/>
      <c r="D229" s="56" t="s">
        <v>374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492</v>
      </c>
    </row>
    <row r="2" spans="1:19">
      <c r="A2" s="463" t="s">
        <v>493</v>
      </c>
      <c r="B2" s="463"/>
      <c r="C2" s="463"/>
      <c r="D2" s="463"/>
      <c r="E2" s="463"/>
      <c r="F2" s="463"/>
      <c r="G2" s="463"/>
      <c r="H2" s="463"/>
      <c r="I2" s="463"/>
      <c r="J2" s="463"/>
      <c r="K2" s="463"/>
      <c r="L2" s="463"/>
      <c r="M2" s="463"/>
      <c r="N2" s="463"/>
      <c r="O2" s="463"/>
      <c r="P2" s="463"/>
      <c r="Q2" s="463"/>
      <c r="R2" s="463"/>
      <c r="S2" s="463"/>
    </row>
    <row r="3" spans="1:19">
      <c r="A3" s="463"/>
      <c r="B3" s="463"/>
      <c r="C3" s="463"/>
      <c r="D3" s="463"/>
      <c r="E3" s="463"/>
      <c r="F3" s="463"/>
      <c r="G3" s="463"/>
      <c r="H3" s="463"/>
      <c r="I3" s="463"/>
      <c r="J3" s="463"/>
      <c r="K3" s="463"/>
      <c r="L3" s="463"/>
      <c r="M3" s="463"/>
      <c r="N3" s="463"/>
      <c r="O3" s="463"/>
      <c r="P3" s="463"/>
      <c r="Q3" s="463"/>
      <c r="R3" s="463"/>
      <c r="S3" s="463"/>
    </row>
    <row r="4" spans="1:19">
      <c r="A4" s="463"/>
      <c r="B4" s="463"/>
      <c r="C4" s="463"/>
      <c r="D4" s="463"/>
      <c r="E4" s="463"/>
      <c r="F4" s="463"/>
      <c r="G4" s="463"/>
      <c r="H4" s="463"/>
      <c r="I4" s="463"/>
      <c r="J4" s="463"/>
      <c r="K4" s="463"/>
      <c r="L4" s="463"/>
      <c r="M4" s="463"/>
      <c r="N4" s="463"/>
      <c r="O4" s="463"/>
      <c r="P4" s="463"/>
      <c r="Q4" s="463"/>
      <c r="R4" s="463"/>
      <c r="S4" s="463"/>
    </row>
    <row r="19" spans="1:19">
      <c r="A19" s="4" t="s">
        <v>495</v>
      </c>
    </row>
    <row r="20" spans="1:19">
      <c r="A20" s="463" t="s">
        <v>496</v>
      </c>
      <c r="B20" s="463"/>
      <c r="C20" s="463"/>
      <c r="D20" s="463"/>
      <c r="E20" s="463"/>
      <c r="F20" s="463"/>
      <c r="G20" s="463"/>
      <c r="H20" s="463"/>
      <c r="I20" s="463"/>
      <c r="J20" s="463"/>
      <c r="K20" s="463"/>
      <c r="L20" s="463"/>
      <c r="M20" s="463"/>
      <c r="N20" s="463"/>
      <c r="O20" s="463"/>
      <c r="P20" s="463"/>
      <c r="Q20" s="463"/>
      <c r="R20" s="463"/>
      <c r="S20" s="463"/>
    </row>
    <row r="21" spans="1:19" ht="25.5" customHeight="1">
      <c r="A21" s="463"/>
      <c r="B21" s="463"/>
      <c r="C21" s="463"/>
      <c r="D21" s="463"/>
      <c r="E21" s="463"/>
      <c r="F21" s="463"/>
      <c r="G21" s="463"/>
      <c r="H21" s="463"/>
      <c r="I21" s="463"/>
      <c r="J21" s="463"/>
      <c r="K21" s="463"/>
      <c r="L21" s="463"/>
      <c r="M21" s="463"/>
      <c r="N21" s="463"/>
      <c r="O21" s="463"/>
      <c r="P21" s="463"/>
      <c r="Q21" s="463"/>
      <c r="R21" s="463"/>
      <c r="S21" s="463"/>
    </row>
    <row r="23" spans="1:19">
      <c r="A23" s="158" t="s">
        <v>477</v>
      </c>
      <c r="B23" s="397"/>
      <c r="C23" s="397"/>
      <c r="D23" s="397"/>
      <c r="E23" s="397"/>
      <c r="F23" s="397"/>
      <c r="G23" s="397"/>
      <c r="H23" s="397"/>
      <c r="I23" s="397"/>
      <c r="J23" s="397"/>
      <c r="K23" s="397"/>
      <c r="L23" s="397"/>
      <c r="M23" s="397"/>
      <c r="N23" s="397"/>
      <c r="O23" s="397"/>
      <c r="P23" s="397"/>
      <c r="Q23" s="397"/>
      <c r="R23" s="397"/>
      <c r="S23" s="397"/>
    </row>
    <row r="24" spans="1:19">
      <c r="A24" s="158" t="s">
        <v>478</v>
      </c>
      <c r="B24" s="397"/>
      <c r="C24" s="397"/>
      <c r="D24" s="397"/>
      <c r="E24" s="397"/>
      <c r="F24" s="397"/>
      <c r="G24" s="397"/>
      <c r="H24" s="397"/>
      <c r="I24" s="397"/>
      <c r="J24" s="397"/>
      <c r="K24" s="397"/>
      <c r="L24" s="397"/>
      <c r="M24" s="397"/>
      <c r="N24" s="397"/>
      <c r="O24" s="397"/>
      <c r="P24" s="397"/>
      <c r="Q24" s="397"/>
      <c r="R24" s="397"/>
      <c r="S24" s="397"/>
    </row>
    <row r="25" spans="1:19">
      <c r="A25" s="159" t="s">
        <v>380</v>
      </c>
      <c r="B25" s="397"/>
      <c r="C25" s="397"/>
      <c r="D25" s="397"/>
      <c r="E25" s="397"/>
      <c r="F25" s="397"/>
      <c r="G25" s="397"/>
      <c r="H25" s="397"/>
      <c r="I25" s="397"/>
      <c r="J25" s="397"/>
      <c r="K25" s="397"/>
      <c r="L25" s="397"/>
      <c r="M25" s="397"/>
      <c r="N25" s="397"/>
      <c r="O25" s="397"/>
      <c r="P25" s="397"/>
      <c r="Q25" s="397"/>
      <c r="R25" s="397"/>
      <c r="S25" s="397"/>
    </row>
    <row r="26" spans="1:19">
      <c r="A26" s="159" t="s">
        <v>456</v>
      </c>
      <c r="B26" s="397"/>
      <c r="C26" s="397"/>
      <c r="D26" s="397"/>
      <c r="E26" s="397"/>
      <c r="F26" s="397"/>
      <c r="G26" s="397"/>
      <c r="H26" s="397"/>
      <c r="I26" s="397"/>
      <c r="J26" s="397"/>
      <c r="K26" s="397"/>
      <c r="L26" s="397"/>
      <c r="M26" s="397"/>
      <c r="N26" s="397"/>
      <c r="O26" s="397"/>
      <c r="P26" s="397"/>
      <c r="Q26" s="397"/>
      <c r="R26" s="397"/>
      <c r="S26" s="397"/>
    </row>
    <row r="27" spans="1:19">
      <c r="A27" s="159" t="s">
        <v>457</v>
      </c>
      <c r="B27" s="397"/>
      <c r="C27" s="397"/>
      <c r="D27" s="397"/>
      <c r="E27" s="397"/>
      <c r="F27" s="397"/>
      <c r="G27" s="397"/>
      <c r="H27" s="397"/>
      <c r="I27" s="397"/>
      <c r="J27" s="397"/>
      <c r="K27" s="397"/>
      <c r="L27" s="397"/>
      <c r="M27" s="397"/>
      <c r="N27" s="397"/>
      <c r="O27" s="397"/>
      <c r="P27" s="397"/>
      <c r="Q27" s="397"/>
      <c r="R27" s="397"/>
      <c r="S27" s="397"/>
    </row>
    <row r="31" spans="1:19">
      <c r="A31" s="4" t="s">
        <v>500</v>
      </c>
    </row>
    <row r="32" spans="1:19">
      <c r="A32" t="s">
        <v>501</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8" t="s">
        <v>328</v>
      </c>
      <c r="J2" s="429"/>
      <c r="K2" s="429"/>
      <c r="L2" s="429"/>
      <c r="M2" s="429"/>
      <c r="N2" s="429"/>
      <c r="O2" s="429"/>
      <c r="P2" s="429"/>
      <c r="Q2" s="429"/>
      <c r="R2" s="429"/>
      <c r="S2" s="429"/>
      <c r="T2" s="429"/>
      <c r="U2" s="430"/>
    </row>
    <row r="3" spans="1:21" ht="13.5" customHeight="1" outlineLevel="1" thickBot="1">
      <c r="A3" s="3"/>
      <c r="B3" s="7"/>
      <c r="F3" s="24"/>
      <c r="G3" s="10"/>
      <c r="I3" s="431" t="s">
        <v>329</v>
      </c>
      <c r="J3" s="432"/>
      <c r="K3" s="432"/>
      <c r="L3" s="432"/>
      <c r="M3" s="432"/>
      <c r="N3" s="433"/>
      <c r="O3" s="1"/>
      <c r="P3" s="437" t="s">
        <v>330</v>
      </c>
      <c r="Q3" s="438"/>
      <c r="R3" s="438"/>
      <c r="S3" s="438"/>
      <c r="T3" s="438"/>
      <c r="U3" s="439"/>
    </row>
    <row r="4" spans="1:21" ht="56.25" customHeight="1" outlineLevel="1">
      <c r="A4" s="31" t="s">
        <v>151</v>
      </c>
      <c r="B4" s="86"/>
      <c r="E4" s="53" t="s">
        <v>331</v>
      </c>
      <c r="F4" s="91"/>
      <c r="G4" s="28"/>
      <c r="H4" s="10"/>
      <c r="I4" s="434"/>
      <c r="J4" s="435"/>
      <c r="K4" s="435"/>
      <c r="L4" s="435"/>
      <c r="M4" s="435"/>
      <c r="N4" s="436"/>
      <c r="P4" s="440"/>
      <c r="Q4" s="441"/>
      <c r="R4" s="441"/>
      <c r="S4" s="441"/>
      <c r="T4" s="441"/>
      <c r="U4" s="442"/>
    </row>
    <row r="5" spans="1:21" outlineLevel="1">
      <c r="A5" s="13" t="s">
        <v>332</v>
      </c>
      <c r="B5" s="88"/>
      <c r="E5" s="14"/>
      <c r="H5" s="10"/>
      <c r="I5" s="470"/>
      <c r="J5" s="455"/>
      <c r="K5" s="455"/>
      <c r="L5" s="455"/>
      <c r="M5" s="455"/>
      <c r="N5" s="456"/>
      <c r="P5" s="470"/>
      <c r="Q5" s="455"/>
      <c r="R5" s="455"/>
      <c r="S5" s="455"/>
      <c r="T5" s="455"/>
      <c r="U5" s="456"/>
    </row>
    <row r="6" spans="1:21" outlineLevel="1">
      <c r="A6" s="13" t="s">
        <v>335</v>
      </c>
      <c r="B6" s="88"/>
      <c r="E6" s="53" t="s">
        <v>337</v>
      </c>
      <c r="F6" s="90"/>
      <c r="H6" s="10"/>
      <c r="I6" s="457"/>
      <c r="J6" s="458"/>
      <c r="K6" s="458"/>
      <c r="L6" s="458"/>
      <c r="M6" s="458"/>
      <c r="N6" s="459"/>
      <c r="P6" s="457"/>
      <c r="Q6" s="458"/>
      <c r="R6" s="458"/>
      <c r="S6" s="458"/>
      <c r="T6" s="458"/>
      <c r="U6" s="459"/>
    </row>
    <row r="7" spans="1:21" outlineLevel="1">
      <c r="A7" s="13" t="s">
        <v>339</v>
      </c>
      <c r="B7" s="88"/>
      <c r="E7" s="14"/>
      <c r="H7" s="10"/>
      <c r="I7" s="457"/>
      <c r="J7" s="458"/>
      <c r="K7" s="458"/>
      <c r="L7" s="458"/>
      <c r="M7" s="458"/>
      <c r="N7" s="459"/>
      <c r="P7" s="457"/>
      <c r="Q7" s="458"/>
      <c r="R7" s="458"/>
      <c r="S7" s="458"/>
      <c r="T7" s="458"/>
      <c r="U7" s="459"/>
    </row>
    <row r="8" spans="1:21" ht="41" outlineLevel="1" thickBot="1">
      <c r="A8" s="34" t="s">
        <v>340</v>
      </c>
      <c r="B8" s="89"/>
      <c r="E8" s="14"/>
      <c r="H8" s="10"/>
      <c r="I8" s="457"/>
      <c r="J8" s="458"/>
      <c r="K8" s="458"/>
      <c r="L8" s="458"/>
      <c r="M8" s="458"/>
      <c r="N8" s="459"/>
      <c r="P8" s="457"/>
      <c r="Q8" s="458"/>
      <c r="R8" s="458"/>
      <c r="S8" s="458"/>
      <c r="T8" s="458"/>
      <c r="U8" s="459"/>
    </row>
    <row r="9" spans="1:21" outlineLevel="1">
      <c r="E9" s="14"/>
      <c r="H9" s="10"/>
      <c r="I9" s="457"/>
      <c r="J9" s="458"/>
      <c r="K9" s="458"/>
      <c r="L9" s="458"/>
      <c r="M9" s="458"/>
      <c r="N9" s="459"/>
      <c r="P9" s="457"/>
      <c r="Q9" s="458"/>
      <c r="R9" s="458"/>
      <c r="S9" s="458"/>
      <c r="T9" s="458"/>
      <c r="U9" s="459"/>
    </row>
    <row r="10" spans="1:21" ht="14" outlineLevel="1" thickBot="1">
      <c r="A10" s="32" t="s">
        <v>342</v>
      </c>
      <c r="B10" s="35">
        <f>Baseline!B10</f>
        <v>2027</v>
      </c>
      <c r="E10" s="14"/>
      <c r="H10" s="10"/>
      <c r="I10" s="457"/>
      <c r="J10" s="458"/>
      <c r="K10" s="458"/>
      <c r="L10" s="458"/>
      <c r="M10" s="458"/>
      <c r="N10" s="459"/>
      <c r="P10" s="457"/>
      <c r="Q10" s="458"/>
      <c r="R10" s="458"/>
      <c r="S10" s="458"/>
      <c r="T10" s="458"/>
      <c r="U10" s="459"/>
    </row>
    <row r="11" spans="1:21" outlineLevel="1">
      <c r="A11" s="16"/>
      <c r="H11" s="10"/>
      <c r="I11" s="457"/>
      <c r="J11" s="458"/>
      <c r="K11" s="458"/>
      <c r="L11" s="458"/>
      <c r="M11" s="458"/>
      <c r="N11" s="459"/>
      <c r="P11" s="457"/>
      <c r="Q11" s="458"/>
      <c r="R11" s="458"/>
      <c r="S11" s="458"/>
      <c r="T11" s="458"/>
      <c r="U11" s="459"/>
    </row>
    <row r="12" spans="1:21" ht="40.5" outlineLevel="1">
      <c r="A12" s="26" t="s">
        <v>343</v>
      </c>
      <c r="B12" s="26" t="s">
        <v>344</v>
      </c>
      <c r="C12" s="26" t="s">
        <v>345</v>
      </c>
      <c r="D12" s="26" t="s">
        <v>346</v>
      </c>
      <c r="E12" s="26" t="s">
        <v>347</v>
      </c>
      <c r="F12" s="26" t="s">
        <v>348</v>
      </c>
      <c r="G12" s="26" t="s">
        <v>349</v>
      </c>
      <c r="I12" s="457"/>
      <c r="J12" s="458"/>
      <c r="K12" s="458"/>
      <c r="L12" s="458"/>
      <c r="M12" s="458"/>
      <c r="N12" s="459"/>
      <c r="P12" s="457"/>
      <c r="Q12" s="458"/>
      <c r="R12" s="458"/>
      <c r="S12" s="458"/>
      <c r="T12" s="458"/>
      <c r="U12" s="459"/>
    </row>
    <row r="13" spans="1:21" outlineLevel="1">
      <c r="A13" s="58">
        <v>2035</v>
      </c>
      <c r="B13" s="21">
        <f t="shared" ref="B13:B18" si="0">INDEX($E$204:$AW$204,1,MATCH($A13,$E$53:$BB$53,0))</f>
        <v>0</v>
      </c>
      <c r="C13" s="21">
        <f>B13-Baseline!B13</f>
        <v>1524.8817160092594</v>
      </c>
      <c r="D13" s="21">
        <f t="shared" ref="D13:D18" si="1">INDEX($E$205:$AW$205,1,MATCH($A13,$E$53:$BB$53,0))</f>
        <v>0</v>
      </c>
      <c r="E13" s="21">
        <f>D13-Baseline!D13</f>
        <v>1173.6613378135628</v>
      </c>
      <c r="F13" s="21">
        <f t="shared" ref="F13:F18" si="2">INDEX($E$206:$AW$206,1,MATCH($A13,$E$53:$BB$53,0))</f>
        <v>0</v>
      </c>
      <c r="G13" s="21">
        <f>F13-Baseline!F13</f>
        <v>1876.0948718253867</v>
      </c>
      <c r="I13" s="457"/>
      <c r="J13" s="458"/>
      <c r="K13" s="458"/>
      <c r="L13" s="458"/>
      <c r="M13" s="458"/>
      <c r="N13" s="459"/>
      <c r="P13" s="457"/>
      <c r="Q13" s="458"/>
      <c r="R13" s="458"/>
      <c r="S13" s="458"/>
      <c r="T13" s="458"/>
      <c r="U13" s="459"/>
    </row>
    <row r="14" spans="1:21" outlineLevel="1">
      <c r="A14" s="58">
        <v>2040</v>
      </c>
      <c r="B14" s="21">
        <f t="shared" si="0"/>
        <v>0</v>
      </c>
      <c r="C14" s="21">
        <f>B14-Baseline!B14</f>
        <v>2332.2198396644544</v>
      </c>
      <c r="D14" s="21">
        <f t="shared" si="1"/>
        <v>0</v>
      </c>
      <c r="E14" s="21">
        <f>D14-Baseline!D14</f>
        <v>1794.0588919922643</v>
      </c>
      <c r="F14" s="21">
        <f t="shared" si="2"/>
        <v>0</v>
      </c>
      <c r="G14" s="21">
        <f>F14-Baseline!F14</f>
        <v>2870.897181813531</v>
      </c>
      <c r="I14" s="457"/>
      <c r="J14" s="458"/>
      <c r="K14" s="458"/>
      <c r="L14" s="458"/>
      <c r="M14" s="458"/>
      <c r="N14" s="459"/>
      <c r="P14" s="457"/>
      <c r="Q14" s="458"/>
      <c r="R14" s="458"/>
      <c r="S14" s="458"/>
      <c r="T14" s="458"/>
      <c r="U14" s="459"/>
    </row>
    <row r="15" spans="1:21" outlineLevel="1">
      <c r="A15" s="58">
        <v>2045</v>
      </c>
      <c r="B15" s="21">
        <f t="shared" si="0"/>
        <v>0</v>
      </c>
      <c r="C15" s="21">
        <f>B15-Baseline!B15</f>
        <v>3116.6619559559194</v>
      </c>
      <c r="D15" s="21">
        <f t="shared" si="1"/>
        <v>0</v>
      </c>
      <c r="E15" s="21">
        <f>D15-Baseline!D15</f>
        <v>2396.2971961792782</v>
      </c>
      <c r="F15" s="21">
        <f t="shared" si="2"/>
        <v>0</v>
      </c>
      <c r="G15" s="21">
        <f>F15-Baseline!F15</f>
        <v>3837.2860203509608</v>
      </c>
      <c r="I15" s="457"/>
      <c r="J15" s="458"/>
      <c r="K15" s="458"/>
      <c r="L15" s="458"/>
      <c r="M15" s="458"/>
      <c r="N15" s="459"/>
      <c r="P15" s="457"/>
      <c r="Q15" s="458"/>
      <c r="R15" s="458"/>
      <c r="S15" s="458"/>
      <c r="T15" s="458"/>
      <c r="U15" s="459"/>
    </row>
    <row r="16" spans="1:21" outlineLevel="1">
      <c r="A16" s="58">
        <v>2050</v>
      </c>
      <c r="B16" s="21">
        <f t="shared" si="0"/>
        <v>0</v>
      </c>
      <c r="C16" s="21">
        <f>B16-Baseline!B16</f>
        <v>3881.6850518374595</v>
      </c>
      <c r="D16" s="21">
        <f t="shared" si="1"/>
        <v>0</v>
      </c>
      <c r="E16" s="21">
        <f>D16-Baseline!D16</f>
        <v>2983.7110924044928</v>
      </c>
      <c r="F16" s="21">
        <f t="shared" si="2"/>
        <v>0</v>
      </c>
      <c r="G16" s="21">
        <f>F16-Baseline!F16</f>
        <v>4779.4878706492082</v>
      </c>
      <c r="I16" s="457"/>
      <c r="J16" s="458"/>
      <c r="K16" s="458"/>
      <c r="L16" s="458"/>
      <c r="M16" s="458"/>
      <c r="N16" s="459"/>
      <c r="P16" s="457"/>
      <c r="Q16" s="458"/>
      <c r="R16" s="458"/>
      <c r="S16" s="458"/>
      <c r="T16" s="458"/>
      <c r="U16" s="459"/>
    </row>
    <row r="17" spans="1:21" outlineLevel="1">
      <c r="A17" s="58">
        <v>2060</v>
      </c>
      <c r="B17" s="21">
        <f t="shared" si="0"/>
        <v>0</v>
      </c>
      <c r="C17" s="21">
        <f>B17-Baseline!B17</f>
        <v>5369.7445207339597</v>
      </c>
      <c r="D17" s="21">
        <f t="shared" si="1"/>
        <v>0</v>
      </c>
      <c r="E17" s="21">
        <f>D17-Baseline!D17</f>
        <v>4128.3348251586895</v>
      </c>
      <c r="F17" s="21">
        <f t="shared" si="2"/>
        <v>0</v>
      </c>
      <c r="G17" s="21">
        <f>F17-Baseline!F17</f>
        <v>6607.7923490841167</v>
      </c>
      <c r="I17" s="457"/>
      <c r="J17" s="458"/>
      <c r="K17" s="458"/>
      <c r="L17" s="458"/>
      <c r="M17" s="458"/>
      <c r="N17" s="459"/>
      <c r="P17" s="457"/>
      <c r="Q17" s="458"/>
      <c r="R17" s="458"/>
      <c r="S17" s="458"/>
      <c r="T17" s="458"/>
      <c r="U17" s="459"/>
    </row>
    <row r="18" spans="1:21" outlineLevel="1">
      <c r="A18" s="58">
        <v>2070</v>
      </c>
      <c r="B18" s="21">
        <f t="shared" si="0"/>
        <v>0</v>
      </c>
      <c r="C18" s="21">
        <f>B18-Baseline!B18</f>
        <v>6865.0771101996579</v>
      </c>
      <c r="D18" s="21">
        <f t="shared" si="1"/>
        <v>0</v>
      </c>
      <c r="E18" s="21">
        <f>D18-Baseline!D18</f>
        <v>5285.8053503522506</v>
      </c>
      <c r="F18" s="21">
        <f t="shared" si="2"/>
        <v>0</v>
      </c>
      <c r="G18" s="21">
        <f>F18-Baseline!F18</f>
        <v>8435.1826391379909</v>
      </c>
      <c r="I18" s="460"/>
      <c r="J18" s="461"/>
      <c r="K18" s="461"/>
      <c r="L18" s="461"/>
      <c r="M18" s="461"/>
      <c r="N18" s="462"/>
      <c r="P18" s="460"/>
      <c r="Q18" s="461"/>
      <c r="R18" s="461"/>
      <c r="S18" s="461"/>
      <c r="T18" s="461"/>
      <c r="U18" s="462"/>
    </row>
    <row r="19" spans="1:21" ht="14" outlineLevel="1" thickBot="1">
      <c r="A19" s="418"/>
      <c r="B19" s="418"/>
      <c r="I19" s="250"/>
      <c r="J19" s="251"/>
      <c r="K19" s="251"/>
      <c r="L19" s="251"/>
      <c r="M19" s="251"/>
      <c r="N19" s="251"/>
      <c r="P19" s="249"/>
      <c r="Q19" s="249"/>
      <c r="R19" s="249"/>
      <c r="S19" s="249"/>
      <c r="T19" s="249"/>
      <c r="U19" s="232"/>
    </row>
    <row r="20" spans="1:21" ht="26.25" customHeight="1" outlineLevel="1">
      <c r="A20" s="54" t="s">
        <v>350</v>
      </c>
      <c r="B20" s="55">
        <f>Baseline!B20</f>
        <v>1</v>
      </c>
      <c r="E20" s="154"/>
      <c r="I20" s="452" t="s">
        <v>351</v>
      </c>
      <c r="J20" s="453"/>
      <c r="K20" s="453"/>
      <c r="L20" s="453"/>
      <c r="M20" s="453"/>
      <c r="N20" s="454"/>
      <c r="P20" s="452" t="s">
        <v>352</v>
      </c>
      <c r="Q20" s="453"/>
      <c r="R20" s="453"/>
      <c r="S20" s="453"/>
      <c r="T20" s="453"/>
      <c r="U20" s="454"/>
    </row>
    <row r="21" spans="1:21" ht="12.75" customHeight="1" outlineLevel="1">
      <c r="A21" s="154"/>
      <c r="B21" s="155"/>
      <c r="I21" s="470"/>
      <c r="J21" s="455"/>
      <c r="K21" s="455"/>
      <c r="L21" s="455"/>
      <c r="M21" s="455"/>
      <c r="N21" s="456"/>
      <c r="P21" s="470"/>
      <c r="Q21" s="455"/>
      <c r="R21" s="455"/>
      <c r="S21" s="455"/>
      <c r="T21" s="455"/>
      <c r="U21" s="456"/>
    </row>
    <row r="22" spans="1:21" ht="12.75" customHeight="1" outlineLevel="1">
      <c r="A22" s="154"/>
      <c r="B22" s="155"/>
      <c r="I22" s="457"/>
      <c r="J22" s="458"/>
      <c r="K22" s="458"/>
      <c r="L22" s="458"/>
      <c r="M22" s="458"/>
      <c r="N22" s="459"/>
      <c r="P22" s="457"/>
      <c r="Q22" s="458"/>
      <c r="R22" s="458"/>
      <c r="S22" s="458"/>
      <c r="T22" s="458"/>
      <c r="U22" s="459"/>
    </row>
    <row r="23" spans="1:21" outlineLevel="1">
      <c r="A23" s="154"/>
      <c r="B23" s="400" t="s">
        <v>354</v>
      </c>
      <c r="C23" s="401"/>
      <c r="D23" s="401"/>
      <c r="E23" s="401"/>
      <c r="F23" s="401"/>
      <c r="G23" s="402"/>
      <c r="I23" s="457"/>
      <c r="J23" s="458"/>
      <c r="K23" s="458"/>
      <c r="L23" s="458"/>
      <c r="M23" s="458"/>
      <c r="N23" s="459"/>
      <c r="P23" s="457"/>
      <c r="Q23" s="458"/>
      <c r="R23" s="458"/>
      <c r="S23" s="458"/>
      <c r="T23" s="458"/>
      <c r="U23" s="459"/>
    </row>
    <row r="24" spans="1:21" outlineLevel="1">
      <c r="B24" s="17">
        <v>2027</v>
      </c>
      <c r="C24" s="17">
        <v>2028</v>
      </c>
      <c r="D24" s="17">
        <v>2029</v>
      </c>
      <c r="E24" s="17">
        <v>2030</v>
      </c>
      <c r="F24" s="17">
        <v>2031</v>
      </c>
      <c r="G24" s="17" t="s">
        <v>355</v>
      </c>
      <c r="I24" s="457"/>
      <c r="J24" s="458"/>
      <c r="K24" s="458"/>
      <c r="L24" s="458"/>
      <c r="M24" s="458"/>
      <c r="N24" s="459"/>
      <c r="P24" s="457"/>
      <c r="Q24" s="458"/>
      <c r="R24" s="458"/>
      <c r="S24" s="458"/>
      <c r="T24" s="458"/>
      <c r="U24" s="459"/>
    </row>
    <row r="25" spans="1:21" ht="14" outlineLevel="1" thickBot="1">
      <c r="B25" s="30" t="s">
        <v>356</v>
      </c>
      <c r="C25" s="30" t="s">
        <v>356</v>
      </c>
      <c r="D25" s="30" t="s">
        <v>356</v>
      </c>
      <c r="E25" s="30" t="s">
        <v>356</v>
      </c>
      <c r="F25" s="30" t="s">
        <v>356</v>
      </c>
      <c r="G25" s="30" t="s">
        <v>356</v>
      </c>
      <c r="I25" s="457"/>
      <c r="J25" s="458"/>
      <c r="K25" s="458"/>
      <c r="L25" s="458"/>
      <c r="M25" s="458"/>
      <c r="N25" s="459"/>
      <c r="P25" s="457"/>
      <c r="Q25" s="458"/>
      <c r="R25" s="458"/>
      <c r="S25" s="458"/>
      <c r="T25" s="458"/>
      <c r="U25" s="459"/>
    </row>
    <row r="26" spans="1:21" outlineLevel="1">
      <c r="A26" s="54" t="s">
        <v>357</v>
      </c>
      <c r="B26" s="21">
        <f>E64</f>
        <v>0</v>
      </c>
      <c r="C26" s="21">
        <f>F64</f>
        <v>0</v>
      </c>
      <c r="D26" s="21">
        <f>G64</f>
        <v>0</v>
      </c>
      <c r="E26" s="21">
        <f>H64</f>
        <v>0</v>
      </c>
      <c r="F26" s="21">
        <f>I64</f>
        <v>0</v>
      </c>
      <c r="G26" s="21">
        <f>SUM(J64:BB64)</f>
        <v>0</v>
      </c>
      <c r="I26" s="457"/>
      <c r="J26" s="458"/>
      <c r="K26" s="458"/>
      <c r="L26" s="458"/>
      <c r="M26" s="458"/>
      <c r="N26" s="459"/>
      <c r="P26" s="457"/>
      <c r="Q26" s="458"/>
      <c r="R26" s="458"/>
      <c r="S26" s="458"/>
      <c r="T26" s="458"/>
      <c r="U26" s="459"/>
    </row>
    <row r="27" spans="1:21" outlineLevel="1">
      <c r="A27" s="54" t="s">
        <v>358</v>
      </c>
      <c r="B27" s="21">
        <f>E71+E77</f>
        <v>0</v>
      </c>
      <c r="C27" s="21">
        <f>F71+F77</f>
        <v>0</v>
      </c>
      <c r="D27" s="21">
        <f>G71+G77</f>
        <v>0</v>
      </c>
      <c r="E27" s="21">
        <f>H71+H77</f>
        <v>0</v>
      </c>
      <c r="F27" s="21">
        <f>I71+I77</f>
        <v>0</v>
      </c>
      <c r="G27" s="21">
        <f>SUM(J71:BB71)+SUM(J77:BB77)</f>
        <v>0</v>
      </c>
      <c r="I27" s="457"/>
      <c r="J27" s="458"/>
      <c r="K27" s="458"/>
      <c r="L27" s="458"/>
      <c r="M27" s="458"/>
      <c r="N27" s="459"/>
      <c r="P27" s="457"/>
      <c r="Q27" s="458"/>
      <c r="R27" s="458"/>
      <c r="S27" s="458"/>
      <c r="T27" s="458"/>
      <c r="U27" s="459"/>
    </row>
    <row r="28" spans="1:21" outlineLevel="1">
      <c r="A28" s="154"/>
      <c r="B28" s="248"/>
      <c r="C28" s="248"/>
      <c r="D28" s="248"/>
      <c r="E28" s="248"/>
      <c r="F28" s="248"/>
      <c r="G28" s="248"/>
      <c r="I28" s="457"/>
      <c r="J28" s="458"/>
      <c r="K28" s="458"/>
      <c r="L28" s="458"/>
      <c r="M28" s="458"/>
      <c r="N28" s="459"/>
      <c r="P28" s="457"/>
      <c r="Q28" s="458"/>
      <c r="R28" s="458"/>
      <c r="S28" s="458"/>
      <c r="T28" s="458"/>
      <c r="U28" s="459"/>
    </row>
    <row r="29" spans="1:21" ht="14" outlineLevel="1" thickBot="1">
      <c r="A29" s="154"/>
      <c r="B29" s="248"/>
      <c r="C29" s="248"/>
      <c r="D29" s="248"/>
      <c r="E29" s="248"/>
      <c r="F29" s="248"/>
      <c r="G29" s="248"/>
      <c r="I29" s="457"/>
      <c r="J29" s="458"/>
      <c r="K29" s="458"/>
      <c r="L29" s="458"/>
      <c r="M29" s="458"/>
      <c r="N29" s="459"/>
      <c r="P29" s="457"/>
      <c r="Q29" s="458"/>
      <c r="R29" s="458"/>
      <c r="S29" s="458"/>
      <c r="T29" s="458"/>
      <c r="U29" s="459"/>
    </row>
    <row r="30" spans="1:21" ht="14" outlineLevel="1" thickBot="1">
      <c r="A30" s="308"/>
      <c r="B30" s="309" t="s">
        <v>359</v>
      </c>
      <c r="C30" s="310" t="s">
        <v>360</v>
      </c>
      <c r="D30" s="404" t="s">
        <v>314</v>
      </c>
      <c r="E30" s="405"/>
      <c r="F30" s="405"/>
      <c r="G30" s="406"/>
      <c r="I30" s="457"/>
      <c r="J30" s="458"/>
      <c r="K30" s="458"/>
      <c r="L30" s="458"/>
      <c r="M30" s="458"/>
      <c r="N30" s="459"/>
      <c r="P30" s="457"/>
      <c r="Q30" s="458"/>
      <c r="R30" s="458"/>
      <c r="S30" s="458"/>
      <c r="T30" s="458"/>
      <c r="U30" s="459"/>
    </row>
    <row r="31" spans="1:21" outlineLevel="1">
      <c r="A31" s="424" t="s">
        <v>361</v>
      </c>
      <c r="B31" s="311"/>
      <c r="C31" s="307"/>
      <c r="D31" s="426"/>
      <c r="E31" s="426"/>
      <c r="F31" s="426"/>
      <c r="G31" s="427"/>
      <c r="I31" s="457"/>
      <c r="J31" s="458"/>
      <c r="K31" s="458"/>
      <c r="L31" s="458"/>
      <c r="M31" s="458"/>
      <c r="N31" s="459"/>
      <c r="P31" s="457"/>
      <c r="Q31" s="458"/>
      <c r="R31" s="458"/>
      <c r="S31" s="458"/>
      <c r="T31" s="458"/>
      <c r="U31" s="459"/>
    </row>
    <row r="32" spans="1:21" outlineLevel="1">
      <c r="A32" s="424"/>
      <c r="B32" s="312"/>
      <c r="C32" s="252"/>
      <c r="D32" s="409"/>
      <c r="E32" s="409"/>
      <c r="F32" s="409"/>
      <c r="G32" s="410"/>
      <c r="I32" s="457"/>
      <c r="J32" s="458"/>
      <c r="K32" s="458"/>
      <c r="L32" s="458"/>
      <c r="M32" s="458"/>
      <c r="N32" s="459"/>
      <c r="P32" s="457"/>
      <c r="Q32" s="458"/>
      <c r="R32" s="458"/>
      <c r="S32" s="458"/>
      <c r="T32" s="458"/>
      <c r="U32" s="459"/>
    </row>
    <row r="33" spans="1:21" outlineLevel="1">
      <c r="A33" s="424"/>
      <c r="B33" s="312"/>
      <c r="C33" s="252"/>
      <c r="D33" s="409"/>
      <c r="E33" s="409"/>
      <c r="F33" s="409"/>
      <c r="G33" s="410"/>
      <c r="I33" s="457"/>
      <c r="J33" s="458"/>
      <c r="K33" s="458"/>
      <c r="L33" s="458"/>
      <c r="M33" s="458"/>
      <c r="N33" s="459"/>
      <c r="P33" s="457"/>
      <c r="Q33" s="458"/>
      <c r="R33" s="458"/>
      <c r="S33" s="458"/>
      <c r="T33" s="458"/>
      <c r="U33" s="459"/>
    </row>
    <row r="34" spans="1:21" outlineLevel="1">
      <c r="A34" s="424"/>
      <c r="B34" s="312"/>
      <c r="C34" s="252"/>
      <c r="D34" s="409"/>
      <c r="E34" s="409"/>
      <c r="F34" s="409"/>
      <c r="G34" s="410"/>
      <c r="I34" s="457"/>
      <c r="J34" s="458"/>
      <c r="K34" s="458"/>
      <c r="L34" s="458"/>
      <c r="M34" s="458"/>
      <c r="N34" s="459"/>
      <c r="P34" s="457"/>
      <c r="Q34" s="458"/>
      <c r="R34" s="458"/>
      <c r="S34" s="458"/>
      <c r="T34" s="458"/>
      <c r="U34" s="459"/>
    </row>
    <row r="35" spans="1:21" outlineLevel="1">
      <c r="A35" s="424"/>
      <c r="B35" s="312"/>
      <c r="C35" s="252"/>
      <c r="D35" s="409"/>
      <c r="E35" s="409"/>
      <c r="F35" s="409"/>
      <c r="G35" s="410"/>
      <c r="I35" s="457"/>
      <c r="J35" s="458"/>
      <c r="K35" s="458"/>
      <c r="L35" s="458"/>
      <c r="M35" s="458"/>
      <c r="N35" s="459"/>
      <c r="P35" s="457"/>
      <c r="Q35" s="458"/>
      <c r="R35" s="458"/>
      <c r="S35" s="458"/>
      <c r="T35" s="458"/>
      <c r="U35" s="459"/>
    </row>
    <row r="36" spans="1:21" outlineLevel="1">
      <c r="A36" s="424"/>
      <c r="B36" s="312"/>
      <c r="C36" s="252"/>
      <c r="D36" s="409"/>
      <c r="E36" s="409"/>
      <c r="F36" s="409"/>
      <c r="G36" s="410"/>
      <c r="I36" s="457"/>
      <c r="J36" s="458"/>
      <c r="K36" s="458"/>
      <c r="L36" s="458"/>
      <c r="M36" s="458"/>
      <c r="N36" s="459"/>
      <c r="P36" s="457"/>
      <c r="Q36" s="458"/>
      <c r="R36" s="458"/>
      <c r="S36" s="458"/>
      <c r="T36" s="458"/>
      <c r="U36" s="459"/>
    </row>
    <row r="37" spans="1:21" outlineLevel="1">
      <c r="A37" s="424"/>
      <c r="B37" s="312"/>
      <c r="C37" s="252"/>
      <c r="D37" s="409"/>
      <c r="E37" s="409"/>
      <c r="F37" s="409"/>
      <c r="G37" s="410"/>
      <c r="I37" s="457"/>
      <c r="J37" s="458"/>
      <c r="K37" s="458"/>
      <c r="L37" s="458"/>
      <c r="M37" s="458"/>
      <c r="N37" s="459"/>
      <c r="P37" s="457"/>
      <c r="Q37" s="458"/>
      <c r="R37" s="458"/>
      <c r="S37" s="458"/>
      <c r="T37" s="458"/>
      <c r="U37" s="459"/>
    </row>
    <row r="38" spans="1:21" outlineLevel="1">
      <c r="A38" s="424"/>
      <c r="B38" s="312"/>
      <c r="C38" s="252"/>
      <c r="D38" s="409"/>
      <c r="E38" s="409"/>
      <c r="F38" s="409"/>
      <c r="G38" s="410"/>
      <c r="I38" s="457"/>
      <c r="J38" s="458"/>
      <c r="K38" s="458"/>
      <c r="L38" s="458"/>
      <c r="M38" s="458"/>
      <c r="N38" s="459"/>
      <c r="P38" s="457"/>
      <c r="Q38" s="458"/>
      <c r="R38" s="458"/>
      <c r="S38" s="458"/>
      <c r="T38" s="458"/>
      <c r="U38" s="459"/>
    </row>
    <row r="39" spans="1:21" outlineLevel="1">
      <c r="A39" s="424"/>
      <c r="B39" s="312"/>
      <c r="C39" s="252"/>
      <c r="D39" s="409"/>
      <c r="E39" s="409"/>
      <c r="F39" s="409"/>
      <c r="G39" s="410"/>
      <c r="I39" s="457"/>
      <c r="J39" s="458"/>
      <c r="K39" s="458"/>
      <c r="L39" s="458"/>
      <c r="M39" s="458"/>
      <c r="N39" s="459"/>
      <c r="P39" s="457"/>
      <c r="Q39" s="458"/>
      <c r="R39" s="458"/>
      <c r="S39" s="458"/>
      <c r="T39" s="458"/>
      <c r="U39" s="459"/>
    </row>
    <row r="40" spans="1:21" ht="14" outlineLevel="1" thickBot="1">
      <c r="A40" s="425"/>
      <c r="B40" s="313"/>
      <c r="C40" s="314"/>
      <c r="D40" s="407"/>
      <c r="E40" s="407"/>
      <c r="F40" s="407"/>
      <c r="G40" s="408"/>
      <c r="I40" s="457"/>
      <c r="J40" s="458"/>
      <c r="K40" s="458"/>
      <c r="L40" s="458"/>
      <c r="M40" s="458"/>
      <c r="N40" s="459"/>
      <c r="P40" s="457"/>
      <c r="Q40" s="458"/>
      <c r="R40" s="458"/>
      <c r="S40" s="458"/>
      <c r="T40" s="458"/>
      <c r="U40" s="459"/>
    </row>
    <row r="41" spans="1:21" outlineLevel="1">
      <c r="A41" s="154"/>
      <c r="B41" s="248"/>
      <c r="C41" s="248"/>
      <c r="D41" s="248"/>
      <c r="E41" s="248"/>
      <c r="F41" s="248"/>
      <c r="G41" s="248"/>
      <c r="I41" s="457"/>
      <c r="J41" s="458"/>
      <c r="K41" s="458"/>
      <c r="L41" s="458"/>
      <c r="M41" s="458"/>
      <c r="N41" s="459"/>
      <c r="P41" s="457"/>
      <c r="Q41" s="458"/>
      <c r="R41" s="458"/>
      <c r="S41" s="458"/>
      <c r="T41" s="458"/>
      <c r="U41" s="459"/>
    </row>
    <row r="42" spans="1:21" outlineLevel="1">
      <c r="A42" s="154"/>
      <c r="B42" s="248"/>
      <c r="C42" s="248"/>
      <c r="D42" s="248"/>
      <c r="E42" s="248"/>
      <c r="F42" s="248"/>
      <c r="G42" s="248"/>
      <c r="I42" s="457"/>
      <c r="J42" s="458"/>
      <c r="K42" s="458"/>
      <c r="L42" s="458"/>
      <c r="M42" s="458"/>
      <c r="N42" s="459"/>
      <c r="P42" s="457"/>
      <c r="Q42" s="458"/>
      <c r="R42" s="458"/>
      <c r="S42" s="458"/>
      <c r="T42" s="458"/>
      <c r="U42" s="459"/>
    </row>
    <row r="43" spans="1:21" outlineLevel="1">
      <c r="A43" s="154"/>
      <c r="B43" s="248"/>
      <c r="C43" s="248"/>
      <c r="D43" s="248"/>
      <c r="E43" s="248"/>
      <c r="F43" s="248"/>
      <c r="G43" s="248"/>
      <c r="I43" s="457"/>
      <c r="J43" s="458"/>
      <c r="K43" s="458"/>
      <c r="L43" s="458"/>
      <c r="M43" s="458"/>
      <c r="N43" s="459"/>
      <c r="P43" s="457"/>
      <c r="Q43" s="458"/>
      <c r="R43" s="458"/>
      <c r="S43" s="458"/>
      <c r="T43" s="458"/>
      <c r="U43" s="459"/>
    </row>
    <row r="44" spans="1:21" outlineLevel="1">
      <c r="A44" s="154"/>
      <c r="B44" s="248"/>
      <c r="C44" s="248"/>
      <c r="D44" s="248"/>
      <c r="E44" s="248"/>
      <c r="F44" s="248"/>
      <c r="G44" s="248"/>
      <c r="I44" s="457"/>
      <c r="J44" s="458"/>
      <c r="K44" s="458"/>
      <c r="L44" s="458"/>
      <c r="M44" s="458"/>
      <c r="N44" s="459"/>
      <c r="P44" s="457"/>
      <c r="Q44" s="458"/>
      <c r="R44" s="458"/>
      <c r="S44" s="458"/>
      <c r="T44" s="458"/>
      <c r="U44" s="459"/>
    </row>
    <row r="45" spans="1:21" outlineLevel="1">
      <c r="A45" s="154"/>
      <c r="B45" s="248"/>
      <c r="C45" s="248"/>
      <c r="D45" s="248"/>
      <c r="E45" s="248"/>
      <c r="F45" s="248"/>
      <c r="G45" s="248"/>
      <c r="I45" s="460"/>
      <c r="J45" s="461"/>
      <c r="K45" s="461"/>
      <c r="L45" s="461"/>
      <c r="M45" s="461"/>
      <c r="N45" s="462"/>
      <c r="P45" s="460"/>
      <c r="Q45" s="461"/>
      <c r="R45" s="461"/>
      <c r="S45" s="461"/>
      <c r="T45" s="461"/>
      <c r="U45" s="462"/>
    </row>
    <row r="46" spans="1:21" outlineLevel="1">
      <c r="A46" s="154"/>
      <c r="B46" s="248"/>
      <c r="C46" s="248"/>
      <c r="D46" s="248"/>
      <c r="E46" s="248"/>
      <c r="F46" s="248"/>
      <c r="G46" s="248"/>
    </row>
    <row r="47" spans="1:21">
      <c r="A47" s="154"/>
      <c r="B47" s="155"/>
    </row>
    <row r="48" spans="1:21" ht="15">
      <c r="A48" s="12" t="s">
        <v>364</v>
      </c>
    </row>
    <row r="49" spans="1:54" ht="15" outlineLevel="1">
      <c r="A49" s="12"/>
    </row>
    <row r="50" spans="1:54" ht="14" outlineLevel="1" thickBot="1">
      <c r="A50" s="4" t="s">
        <v>365</v>
      </c>
    </row>
    <row r="51" spans="1:54" outlineLevel="2">
      <c r="B51" s="19"/>
      <c r="C51" s="19"/>
      <c r="D51" s="19"/>
      <c r="E51" s="411" t="s">
        <v>261</v>
      </c>
      <c r="F51" s="399"/>
      <c r="G51" s="399"/>
      <c r="H51" s="399"/>
      <c r="I51" s="399"/>
      <c r="J51" s="399" t="s">
        <v>262</v>
      </c>
      <c r="K51" s="399"/>
      <c r="L51" s="399"/>
      <c r="M51" s="399"/>
      <c r="N51" s="399"/>
      <c r="O51" s="399" t="s">
        <v>263</v>
      </c>
      <c r="P51" s="399"/>
      <c r="Q51" s="399"/>
      <c r="R51" s="399"/>
      <c r="S51" s="399"/>
      <c r="T51" s="399" t="s">
        <v>264</v>
      </c>
      <c r="U51" s="399"/>
      <c r="V51" s="399"/>
      <c r="W51" s="399"/>
      <c r="X51" s="399"/>
      <c r="Y51" s="399" t="s">
        <v>366</v>
      </c>
      <c r="Z51" s="399"/>
      <c r="AA51" s="399"/>
      <c r="AB51" s="399"/>
      <c r="AC51" s="399"/>
      <c r="AD51" s="399" t="s">
        <v>367</v>
      </c>
      <c r="AE51" s="399"/>
      <c r="AF51" s="399"/>
      <c r="AG51" s="399"/>
      <c r="AH51" s="399"/>
      <c r="AI51" s="399" t="s">
        <v>368</v>
      </c>
      <c r="AJ51" s="399"/>
      <c r="AK51" s="399"/>
      <c r="AL51" s="399"/>
      <c r="AM51" s="399"/>
      <c r="AN51" s="399" t="s">
        <v>369</v>
      </c>
      <c r="AO51" s="399"/>
      <c r="AP51" s="399"/>
      <c r="AQ51" s="399"/>
      <c r="AR51" s="399"/>
      <c r="AS51" s="399" t="s">
        <v>370</v>
      </c>
      <c r="AT51" s="399"/>
      <c r="AU51" s="399"/>
      <c r="AV51" s="399"/>
      <c r="AW51" s="399"/>
      <c r="AX51" s="399" t="s">
        <v>371</v>
      </c>
      <c r="AY51" s="399"/>
      <c r="AZ51" s="399"/>
      <c r="BA51" s="399"/>
      <c r="BB51" s="40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359</v>
      </c>
      <c r="C53" s="19" t="s">
        <v>372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19" t="s">
        <v>373</v>
      </c>
      <c r="B54" s="127"/>
      <c r="C54" s="127"/>
      <c r="D54" s="124" t="s">
        <v>374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0"/>
      <c r="B55" s="36"/>
      <c r="C55" s="121"/>
      <c r="D55" s="2" t="s">
        <v>374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0"/>
      <c r="B56" s="36"/>
      <c r="C56" s="121"/>
      <c r="D56" s="2" t="s">
        <v>374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0"/>
      <c r="B57" s="36"/>
      <c r="C57" s="121"/>
      <c r="D57" s="2" t="s">
        <v>374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0"/>
      <c r="B58" s="36"/>
      <c r="C58" s="121"/>
      <c r="D58" s="2" t="s">
        <v>374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0"/>
      <c r="B59" s="36"/>
      <c r="C59" s="121"/>
      <c r="D59" s="2" t="s">
        <v>374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0"/>
      <c r="B60" s="36"/>
      <c r="C60" s="121"/>
      <c r="D60" s="2" t="s">
        <v>374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0"/>
      <c r="B61" s="36"/>
      <c r="C61" s="121"/>
      <c r="D61" s="2" t="s">
        <v>374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0"/>
      <c r="B62" s="36"/>
      <c r="C62" s="121"/>
      <c r="D62" s="2" t="s">
        <v>374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0"/>
      <c r="B63" s="36"/>
      <c r="C63" s="121"/>
      <c r="D63" s="2" t="s">
        <v>374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1"/>
      <c r="B64" s="122" t="s">
        <v>375</v>
      </c>
      <c r="C64" s="296" t="s">
        <v>376</v>
      </c>
      <c r="D64" s="123" t="s">
        <v>374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2" t="s">
        <v>377</v>
      </c>
      <c r="B66" s="266"/>
      <c r="C66" s="267"/>
      <c r="D66" s="268" t="s">
        <v>374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13"/>
      <c r="B67" s="252"/>
      <c r="C67" s="267"/>
      <c r="D67" s="269" t="s">
        <v>374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13"/>
      <c r="B68" s="252"/>
      <c r="C68" s="267"/>
      <c r="D68" s="269" t="s">
        <v>374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13"/>
      <c r="B69" s="252"/>
      <c r="C69" s="267"/>
      <c r="D69" s="269" t="s">
        <v>374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13"/>
      <c r="B70" s="252"/>
      <c r="C70" s="267"/>
      <c r="D70" s="269" t="s">
        <v>374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14"/>
      <c r="B71" s="122" t="s">
        <v>378</v>
      </c>
      <c r="C71" s="123"/>
      <c r="D71" s="270" t="s">
        <v>374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2" t="s">
        <v>379</v>
      </c>
      <c r="B75" s="127" t="s">
        <v>380</v>
      </c>
      <c r="C75" s="274"/>
      <c r="D75" s="124" t="s">
        <v>374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13"/>
      <c r="B76" s="121"/>
      <c r="C76" s="272"/>
      <c r="D76" s="2" t="s">
        <v>374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14"/>
      <c r="B77" s="273" t="s">
        <v>381</v>
      </c>
      <c r="C77" s="271"/>
      <c r="D77" s="123" t="s">
        <v>374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383</v>
      </c>
      <c r="C81" s="6" t="s">
        <v>384</v>
      </c>
      <c r="D81" t="s">
        <v>385</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386</v>
      </c>
      <c r="C82" t="s">
        <v>387</v>
      </c>
      <c r="D82" t="s">
        <v>374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388</v>
      </c>
      <c r="C83" t="s">
        <v>389</v>
      </c>
      <c r="D83" t="s">
        <v>374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390</v>
      </c>
      <c r="C84" t="s">
        <v>391</v>
      </c>
      <c r="D84" t="s">
        <v>374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392</v>
      </c>
      <c r="C85" t="s">
        <v>393</v>
      </c>
      <c r="D85" t="s">
        <v>374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394</v>
      </c>
      <c r="C86" t="s">
        <v>395</v>
      </c>
      <c r="D86" t="s">
        <v>374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396</v>
      </c>
      <c r="C87" t="s">
        <v>397</v>
      </c>
      <c r="D87" t="s">
        <v>374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398</v>
      </c>
      <c r="C88" t="s">
        <v>399</v>
      </c>
      <c r="D88" t="s">
        <v>374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400</v>
      </c>
      <c r="C89" t="s">
        <v>401</v>
      </c>
      <c r="D89" t="s">
        <v>374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402</v>
      </c>
      <c r="C90" t="s">
        <v>403</v>
      </c>
      <c r="D90" t="s">
        <v>374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404</v>
      </c>
      <c r="C91" t="s">
        <v>405</v>
      </c>
      <c r="D91" t="s">
        <v>374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406</v>
      </c>
      <c r="C92" t="s">
        <v>407</v>
      </c>
      <c r="D92" t="s">
        <v>374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408</v>
      </c>
      <c r="C93" t="s">
        <v>409</v>
      </c>
      <c r="D93" t="s">
        <v>374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410</v>
      </c>
      <c r="C94" t="s">
        <v>411</v>
      </c>
      <c r="D94" t="s">
        <v>374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412</v>
      </c>
      <c r="C95" t="s">
        <v>413</v>
      </c>
      <c r="D95" t="s">
        <v>374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414</v>
      </c>
      <c r="C96" t="s">
        <v>415</v>
      </c>
      <c r="D96" t="s">
        <v>374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416</v>
      </c>
      <c r="C97" t="s">
        <v>417</v>
      </c>
      <c r="D97" t="s">
        <v>374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418</v>
      </c>
      <c r="C98" t="s">
        <v>419</v>
      </c>
      <c r="D98" t="s">
        <v>374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420</v>
      </c>
      <c r="C99" t="s">
        <v>421</v>
      </c>
      <c r="D99" t="s">
        <v>374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422</v>
      </c>
      <c r="C100" t="s">
        <v>423</v>
      </c>
      <c r="D100" t="s">
        <v>374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424</v>
      </c>
      <c r="C101" t="s">
        <v>425</v>
      </c>
      <c r="D101" t="s">
        <v>374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426</v>
      </c>
      <c r="C102" t="s">
        <v>427</v>
      </c>
      <c r="D102" t="s">
        <v>374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428</v>
      </c>
      <c r="C103" t="s">
        <v>429</v>
      </c>
      <c r="D103" t="s">
        <v>374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430</v>
      </c>
      <c r="C104" t="s">
        <v>431</v>
      </c>
      <c r="D104" t="s">
        <v>374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432</v>
      </c>
      <c r="C105" t="s">
        <v>433</v>
      </c>
      <c r="D105" t="s">
        <v>374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434</v>
      </c>
      <c r="C106" t="s">
        <v>435</v>
      </c>
      <c r="D106" t="s">
        <v>374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436</v>
      </c>
      <c r="C107" t="s">
        <v>437</v>
      </c>
      <c r="D107" t="s">
        <v>374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505</v>
      </c>
      <c r="C108" t="s">
        <v>506</v>
      </c>
      <c r="D108" t="s">
        <v>374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507</v>
      </c>
      <c r="C109" t="s">
        <v>508</v>
      </c>
      <c r="D109" t="s">
        <v>374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509</v>
      </c>
      <c r="C110" t="s">
        <v>510</v>
      </c>
      <c r="D110" t="s">
        <v>374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511</v>
      </c>
      <c r="C111" t="s">
        <v>512</v>
      </c>
      <c r="D111" t="s">
        <v>374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513</v>
      </c>
      <c r="C112" t="s">
        <v>514</v>
      </c>
      <c r="D112" t="s">
        <v>374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515</v>
      </c>
      <c r="C113" t="s">
        <v>516</v>
      </c>
      <c r="D113" t="s">
        <v>374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517</v>
      </c>
      <c r="C114" t="s">
        <v>518</v>
      </c>
      <c r="D114" t="s">
        <v>374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519</v>
      </c>
      <c r="C115" t="s">
        <v>520</v>
      </c>
      <c r="D115" t="s">
        <v>374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521</v>
      </c>
      <c r="C116" t="s">
        <v>522</v>
      </c>
      <c r="D116" t="s">
        <v>374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523</v>
      </c>
      <c r="C117" t="s">
        <v>524</v>
      </c>
      <c r="D117" t="s">
        <v>374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525</v>
      </c>
      <c r="C118" t="s">
        <v>526</v>
      </c>
      <c r="D118" t="s">
        <v>374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527</v>
      </c>
      <c r="C119" t="s">
        <v>528</v>
      </c>
      <c r="D119" t="s">
        <v>374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529</v>
      </c>
      <c r="C120" t="s">
        <v>530</v>
      </c>
      <c r="D120" t="s">
        <v>374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531</v>
      </c>
      <c r="C121" t="s">
        <v>532</v>
      </c>
      <c r="D121" t="s">
        <v>374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533</v>
      </c>
      <c r="C122" t="s">
        <v>534</v>
      </c>
      <c r="D122" t="s">
        <v>374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535</v>
      </c>
      <c r="C123" t="s">
        <v>536</v>
      </c>
      <c r="D123" t="s">
        <v>374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537</v>
      </c>
      <c r="C124" t="s">
        <v>538</v>
      </c>
      <c r="D124" t="s">
        <v>374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539</v>
      </c>
      <c r="C125" t="s">
        <v>540</v>
      </c>
      <c r="D125" t="s">
        <v>374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541</v>
      </c>
      <c r="C126" t="s">
        <v>542</v>
      </c>
      <c r="D126" t="s">
        <v>374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543</v>
      </c>
      <c r="C127" t="s">
        <v>544</v>
      </c>
      <c r="D127" t="s">
        <v>374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438</v>
      </c>
      <c r="C128" t="s">
        <v>439</v>
      </c>
      <c r="D128" t="s">
        <v>374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440</v>
      </c>
      <c r="C129" t="s">
        <v>441</v>
      </c>
      <c r="D129" t="s">
        <v>374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442</v>
      </c>
      <c r="C130" t="s">
        <v>443</v>
      </c>
      <c r="D130" t="s">
        <v>374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444</v>
      </c>
      <c r="C131" t="s">
        <v>445</v>
      </c>
      <c r="D131" t="s">
        <v>374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446</v>
      </c>
      <c r="C132" t="s">
        <v>447</v>
      </c>
      <c r="D132" t="s">
        <v>374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448</v>
      </c>
      <c r="C133" s="7" t="s">
        <v>449</v>
      </c>
      <c r="D133" s="7" t="s">
        <v>374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15" t="s">
        <v>455</v>
      </c>
      <c r="B143" s="135" t="s">
        <v>273</v>
      </c>
      <c r="C143" s="135" t="s">
        <v>380</v>
      </c>
      <c r="D143" s="135" t="s">
        <v>374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16"/>
      <c r="B144" s="135" t="s">
        <v>273</v>
      </c>
      <c r="C144" s="135"/>
      <c r="D144" s="135" t="s">
        <v>374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16"/>
      <c r="B145" s="135" t="s">
        <v>273</v>
      </c>
      <c r="C145" s="135"/>
      <c r="D145" s="135" t="s">
        <v>374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16"/>
      <c r="B146" s="135" t="s">
        <v>276</v>
      </c>
      <c r="C146" s="135" t="s">
        <v>456</v>
      </c>
      <c r="D146" s="135" t="s">
        <v>374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16"/>
      <c r="B147" s="135" t="s">
        <v>276</v>
      </c>
      <c r="C147" s="135" t="s">
        <v>457</v>
      </c>
      <c r="D147" s="135" t="s">
        <v>374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16"/>
      <c r="B148" s="135" t="s">
        <v>276</v>
      </c>
      <c r="C148" s="135"/>
      <c r="D148" s="135" t="s">
        <v>374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16"/>
      <c r="B149" s="135" t="s">
        <v>276</v>
      </c>
      <c r="C149" s="135"/>
      <c r="D149" s="135" t="s">
        <v>374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16"/>
      <c r="B150" s="135" t="s">
        <v>279</v>
      </c>
      <c r="C150" s="315" t="s">
        <v>458</v>
      </c>
      <c r="D150" s="135" t="s">
        <v>374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16"/>
      <c r="B151" s="135" t="s">
        <v>279</v>
      </c>
      <c r="C151" s="315" t="s">
        <v>459</v>
      </c>
      <c r="D151" s="135" t="s">
        <v>374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16"/>
      <c r="B152" s="135" t="s">
        <v>279</v>
      </c>
      <c r="C152" s="315" t="s">
        <v>460</v>
      </c>
      <c r="D152" s="135" t="s">
        <v>374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16"/>
      <c r="B153" s="135" t="s">
        <v>461</v>
      </c>
      <c r="C153" s="135"/>
      <c r="D153" s="135" t="s">
        <v>374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17"/>
      <c r="B154" s="135" t="s">
        <v>461</v>
      </c>
      <c r="C154" s="135"/>
      <c r="D154" s="135" t="s">
        <v>374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454</v>
      </c>
      <c r="C157" s="134" t="s">
        <v>152</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15" t="s">
        <v>462</v>
      </c>
      <c r="B158" s="135" t="s">
        <v>273</v>
      </c>
      <c r="C158" s="315" t="s">
        <v>380</v>
      </c>
      <c r="D158" s="135" t="s">
        <v>463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16"/>
      <c r="B159" s="135" t="s">
        <v>273</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16"/>
      <c r="B160" s="135" t="s">
        <v>273</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16"/>
      <c r="B161" s="135" t="s">
        <v>276</v>
      </c>
      <c r="C161" s="315" t="s">
        <v>456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16"/>
      <c r="B162" s="135" t="s">
        <v>276</v>
      </c>
      <c r="C162" s="315" t="s">
        <v>457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16"/>
      <c r="B163" s="135" t="s">
        <v>276</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16"/>
      <c r="B164" s="135" t="s">
        <v>276</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16"/>
      <c r="B165" s="135" t="s">
        <v>461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16"/>
      <c r="B166" s="135" t="s">
        <v>461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16"/>
      <c r="B167" s="135" t="s">
        <v>461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16"/>
      <c r="B168" s="135" t="s">
        <v>461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17"/>
      <c r="B169" s="135" t="s">
        <v>461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15" t="s">
        <v>467</v>
      </c>
      <c r="B172" s="135" t="s">
        <v>273</v>
      </c>
      <c r="C172" s="135" t="s">
        <v>380</v>
      </c>
      <c r="D172" s="135" t="s">
        <v>374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16"/>
      <c r="B173" s="135" t="s">
        <v>273</v>
      </c>
      <c r="C173" s="135"/>
      <c r="D173" s="135" t="s">
        <v>374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17"/>
      <c r="B174" s="135" t="s">
        <v>273</v>
      </c>
      <c r="C174" s="135"/>
      <c r="D174" s="135" t="s">
        <v>374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15" t="s">
        <v>468</v>
      </c>
      <c r="B176" s="135" t="s">
        <v>273</v>
      </c>
      <c r="C176" s="135" t="s">
        <v>380</v>
      </c>
      <c r="D176" s="135" t="s">
        <v>374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16"/>
      <c r="B177" s="135" t="s">
        <v>273</v>
      </c>
      <c r="C177" s="135"/>
      <c r="D177" s="135" t="s">
        <v>374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17"/>
      <c r="B178" s="135" t="s">
        <v>273</v>
      </c>
      <c r="C178" s="135"/>
      <c r="D178" s="135" t="s">
        <v>374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469</v>
      </c>
      <c r="B182" s="19"/>
      <c r="C182" s="19"/>
      <c r="D182" s="19"/>
      <c r="E182" s="15"/>
    </row>
    <row r="183" spans="1:54" ht="15" outlineLevel="1">
      <c r="A183" s="12"/>
      <c r="B183" s="19"/>
      <c r="C183" s="19"/>
      <c r="D183" s="19"/>
      <c r="E183" s="15"/>
    </row>
    <row r="184" spans="1:54" s="4" customFormat="1" outlineLevel="1">
      <c r="A184" s="4" t="s">
        <v>470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2" t="s">
        <v>471</v>
      </c>
      <c r="B186" s="150" t="s">
        <v>472</v>
      </c>
      <c r="C186" s="6" t="s">
        <v>473</v>
      </c>
      <c r="D186" s="10" t="s">
        <v>385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23"/>
      <c r="B187" s="150" t="s">
        <v>474</v>
      </c>
      <c r="C187" s="6" t="s">
        <v>475</v>
      </c>
      <c r="D187" s="10" t="s">
        <v>385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15" t="s">
        <v>476</v>
      </c>
      <c r="B190" s="150" t="s">
        <v>477</v>
      </c>
      <c r="C190" s="19"/>
      <c r="D190" s="135" t="s">
        <v>374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16"/>
      <c r="B191" s="150" t="s">
        <v>478</v>
      </c>
      <c r="C191" s="19"/>
      <c r="D191" s="135" t="s">
        <v>374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16"/>
      <c r="B192" s="150" t="s">
        <v>548</v>
      </c>
      <c r="C192" s="19"/>
      <c r="D192" s="135" t="s">
        <v>374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16"/>
      <c r="B193" s="150" t="s">
        <v>479</v>
      </c>
      <c r="C193" s="19"/>
      <c r="D193" s="135" t="s">
        <v>374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16"/>
      <c r="B194" s="150" t="s">
        <v>480</v>
      </c>
      <c r="C194" s="19"/>
      <c r="D194" s="135" t="s">
        <v>374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16"/>
      <c r="B195" s="150" t="s">
        <v>481</v>
      </c>
      <c r="C195" s="19"/>
      <c r="D195" s="135" t="s">
        <v>374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16"/>
      <c r="B196" s="150" t="s">
        <v>276</v>
      </c>
      <c r="C196" s="19"/>
      <c r="D196" s="135" t="s">
        <v>374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16"/>
      <c r="B197" s="150" t="s">
        <v>279</v>
      </c>
      <c r="C197" s="19"/>
      <c r="D197" s="135" t="s">
        <v>374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17"/>
      <c r="B198" s="150" t="s">
        <v>461</v>
      </c>
      <c r="C198" s="19"/>
      <c r="D198" s="135" t="s">
        <v>374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15" t="s">
        <v>482</v>
      </c>
      <c r="B200" s="150" t="s">
        <v>483</v>
      </c>
      <c r="C200" s="19"/>
      <c r="D200" s="135" t="s">
        <v>374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16"/>
      <c r="B201" s="150" t="s">
        <v>484</v>
      </c>
      <c r="C201" s="19"/>
      <c r="D201" s="135" t="s">
        <v>374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17"/>
      <c r="B202" s="150" t="s">
        <v>485</v>
      </c>
      <c r="C202" s="19"/>
      <c r="D202" s="135" t="s">
        <v>374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15" t="s">
        <v>486</v>
      </c>
      <c r="B204" s="150" t="s">
        <v>487</v>
      </c>
      <c r="C204" s="19"/>
      <c r="D204" s="135" t="s">
        <v>374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16"/>
      <c r="B205" s="150" t="s">
        <v>488</v>
      </c>
      <c r="C205" s="19"/>
      <c r="D205" s="135" t="s">
        <v>374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17"/>
      <c r="B206" s="150" t="s">
        <v>489</v>
      </c>
      <c r="C206" s="19"/>
      <c r="D206" s="135" t="s">
        <v>374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549</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5" t="s">
        <v>476</v>
      </c>
      <c r="B210" s="150" t="s">
        <v>550</v>
      </c>
      <c r="C210" s="19"/>
      <c r="D210" s="135" t="s">
        <v>374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6"/>
      <c r="B211" s="150" t="s">
        <v>478</v>
      </c>
      <c r="C211" s="19"/>
      <c r="D211" s="135" t="s">
        <v>374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6"/>
      <c r="B212" s="150" t="s">
        <v>548</v>
      </c>
      <c r="C212" s="19"/>
      <c r="D212" s="135" t="s">
        <v>374</v>
      </c>
      <c r="E212" s="21">
        <f>E192-Baseline!E192</f>
        <v>13.395791080726287</v>
      </c>
      <c r="F212" s="21">
        <f>F77*F186-Baseline!F77*Baseline!F186</f>
        <v>13.11121172144996</v>
      </c>
      <c r="G212" s="21">
        <f>G77*G186-Baseline!G77*Baseline!G186</f>
        <v>12.833489317928361</v>
      </c>
      <c r="H212" s="21">
        <f>H77*H186-Baseline!H77*Baseline!H186</f>
        <v>12.562461068144286</v>
      </c>
      <c r="I212" s="21">
        <f>I77*I186-Baseline!I77*Baseline!I186</f>
        <v>12.297968140204622</v>
      </c>
      <c r="J212" s="21">
        <f>J77*J186-Baseline!J77*Baseline!J186</f>
        <v>12.039855555399189</v>
      </c>
      <c r="K212" s="21">
        <f>K77*K186-Baseline!K77*Baseline!K186</f>
        <v>11.787972134888637</v>
      </c>
      <c r="L212" s="21">
        <f>L77*L186-Baseline!L77*Baseline!L186</f>
        <v>11.542170359964663</v>
      </c>
      <c r="M212" s="21">
        <f>M77*M186-Baseline!M77*Baseline!M186</f>
        <v>11.30230631974683</v>
      </c>
      <c r="N212" s="21">
        <f>N77*N186-Baseline!N77*Baseline!N186</f>
        <v>11.068239616796067</v>
      </c>
      <c r="O212" s="21">
        <f>O77*O186-Baseline!O77*Baseline!O186</f>
        <v>10.839833266666343</v>
      </c>
      <c r="P212" s="21">
        <f>P77*P186-Baseline!P77*Baseline!P186</f>
        <v>10.616953644718548</v>
      </c>
      <c r="Q212" s="21">
        <f>Q77*Q186-Baseline!Q77*Baseline!Q186</f>
        <v>10.399470365223952</v>
      </c>
      <c r="R212" s="21">
        <f>R77*R186-Baseline!R77*Baseline!R186</f>
        <v>10.187256242835906</v>
      </c>
      <c r="S212" s="21">
        <f>S77*S186-Baseline!S77*Baseline!S186</f>
        <v>9.9801871927866443</v>
      </c>
      <c r="T212" s="21">
        <f>T77*T186-Baseline!T77*Baseline!T186</f>
        <v>9.7781421598269738</v>
      </c>
      <c r="U212" s="21">
        <f>U77*U186-Baseline!U77*Baseline!U186</f>
        <v>9.5810030438403402</v>
      </c>
      <c r="V212" s="21">
        <f>V77*V186-Baseline!V77*Baseline!V186</f>
        <v>9.3886546397679744</v>
      </c>
      <c r="W212" s="21">
        <f>W77*W186-Baseline!W77*Baseline!W186</f>
        <v>9.2009845563123616</v>
      </c>
      <c r="X212" s="21">
        <f>X77*X186-Baseline!X77*Baseline!X186</f>
        <v>9.0178831456985051</v>
      </c>
      <c r="Y212" s="21">
        <f>Y77*Y186-Baseline!Y77*Baseline!Y186</f>
        <v>8.8392434574042085</v>
      </c>
      <c r="Z212" s="21">
        <f>Z77*Z186-Baseline!Z77*Baseline!Z186</f>
        <v>8.6649611483753812</v>
      </c>
      <c r="AA212" s="21">
        <f>AA77*AA186-Baseline!AA77*Baseline!AA186</f>
        <v>8.4949344337064137</v>
      </c>
      <c r="AB212" s="21">
        <f>AB77*AB186-Baseline!AB77*Baseline!AB186</f>
        <v>8.3290640280501602</v>
      </c>
      <c r="AC212" s="21">
        <f>AC77*AC186-Baseline!AC77*Baseline!AC186</f>
        <v>8.1672530797492158</v>
      </c>
      <c r="AD212" s="21">
        <f>AD77*AD186-Baseline!AD77*Baseline!AD186</f>
        <v>8.0094071057979068</v>
      </c>
      <c r="AE212" s="21">
        <f>AE77*AE186-Baseline!AE77*Baseline!AE186</f>
        <v>7.8554339553067729</v>
      </c>
      <c r="AF212" s="21">
        <f>AF77*AF186-Baseline!AF77*Baseline!AF186</f>
        <v>7.7052437296719472</v>
      </c>
      <c r="AG212" s="21">
        <f>AG77*AG186-Baseline!AG77*Baseline!AG186</f>
        <v>7.5587487524356263</v>
      </c>
      <c r="AH212" s="21">
        <f>AH77*AH186-Baseline!AH77*Baseline!AH186</f>
        <v>7.4158634918167827</v>
      </c>
      <c r="AI212" s="21">
        <f>AI77*AI186-Baseline!AI77*Baseline!AI186</f>
        <v>7.2765045295754627</v>
      </c>
      <c r="AJ212" s="21">
        <f>AJ77*AJ186-Baseline!AJ77*Baseline!AJ186</f>
        <v>7.1752535592864115</v>
      </c>
      <c r="AK212" s="21">
        <f>AK77*AK186-Baseline!AK77*Baseline!AK186</f>
        <v>7.0762464231070252</v>
      </c>
      <c r="AL212" s="21">
        <f>AL77*AL186-Baseline!AL77*Baseline!AL186</f>
        <v>6.9794452607544999</v>
      </c>
      <c r="AM212" s="21">
        <f>AM77*AM186-Baseline!AM77*Baseline!AM186</f>
        <v>6.8848130447435061</v>
      </c>
      <c r="AN212" s="21">
        <f>AN77*AN186-Baseline!AN77*Baseline!AN186</f>
        <v>6.7923135877540179</v>
      </c>
      <c r="AO212" s="21">
        <f>AO77*AO186-Baseline!AO77*Baseline!AO186</f>
        <v>6.7019115184765434</v>
      </c>
      <c r="AP212" s="21">
        <f>AP77*AP186-Baseline!AP77*Baseline!AP186</f>
        <v>6.6135722644248949</v>
      </c>
      <c r="AQ212" s="21">
        <f>AQ77*AQ186-Baseline!AQ77*Baseline!AQ186</f>
        <v>6.5272620508216734</v>
      </c>
      <c r="AR212" s="21">
        <f>AR77*AR186-Baseline!AR77*Baseline!AR186</f>
        <v>6.4429478751989135</v>
      </c>
      <c r="AS212" s="21">
        <f>AS77*AS186-Baseline!AS77*Baseline!AS186</f>
        <v>6.3605975020602221</v>
      </c>
      <c r="AT212" s="21">
        <f>AT77*AT186-Baseline!AT77*Baseline!AT186</f>
        <v>6.2801794444922781</v>
      </c>
      <c r="AU212" s="21">
        <f>AU77*AU186-Baseline!AU77*Baseline!AU186</f>
        <v>6.2016629594274724</v>
      </c>
      <c r="AV212" s="21">
        <f>AV77*AV186-Baseline!AV77*Baseline!AV186</f>
        <v>6.1250180281179185</v>
      </c>
      <c r="AW212" s="21">
        <f>AW77*AW186-Baseline!AW77*Baseline!AW186</f>
        <v>6.0502153527708584</v>
      </c>
      <c r="AX212" s="21">
        <f>AX77*AX186-Baseline!AX77*Baseline!AX186</f>
        <v>5.9772263367212775</v>
      </c>
      <c r="AY212" s="21">
        <f>AY77*AY186-Baseline!AY77*Baseline!AY186</f>
        <v>5.9060230777808904</v>
      </c>
      <c r="AZ212" s="21">
        <f>AZ77*AZ186-Baseline!AZ77*Baseline!AZ186</f>
        <v>5.8365783590011224</v>
      </c>
      <c r="BA212" s="21">
        <f>BA77*BA186-Baseline!BA77*Baseline!BA186</f>
        <v>5.7688656323107317</v>
      </c>
      <c r="BB212" s="21">
        <f>BB77*BB186-Baseline!BB77*Baseline!BB186</f>
        <v>5.7019384709077094</v>
      </c>
    </row>
    <row r="213" spans="1:54" outlineLevel="2">
      <c r="A213" s="466"/>
      <c r="B213" s="150" t="s">
        <v>479</v>
      </c>
      <c r="C213" s="19"/>
      <c r="D213" s="135" t="s">
        <v>374</v>
      </c>
      <c r="E213" s="21">
        <f>E193-Baseline!E193</f>
        <v>79.873705533769922</v>
      </c>
      <c r="F213" s="21">
        <f>F193-Baseline!F193</f>
        <v>79.567921031638107</v>
      </c>
      <c r="G213" s="21">
        <f>G193-Baseline!G193</f>
        <v>78.97177483791026</v>
      </c>
      <c r="H213" s="21">
        <f>H193-Baseline!H193</f>
        <v>78.370245373210224</v>
      </c>
      <c r="I213" s="21">
        <f>I193-Baseline!I193</f>
        <v>78.024985957962912</v>
      </c>
      <c r="J213" s="21">
        <f>J193-Baseline!J193</f>
        <v>77.664760530708932</v>
      </c>
      <c r="K213" s="21">
        <f>K193-Baseline!K193</f>
        <v>77.04047721964244</v>
      </c>
      <c r="L213" s="21">
        <f>L193-Baseline!L193</f>
        <v>76.658614359239621</v>
      </c>
      <c r="M213" s="21">
        <f>M193-Baseline!M193</f>
        <v>76.26466041041391</v>
      </c>
      <c r="N213" s="21">
        <f>N193-Baseline!N193</f>
        <v>75.624683760640877</v>
      </c>
      <c r="O213" s="21">
        <f>O193-Baseline!O193</f>
        <v>75.214141369650136</v>
      </c>
      <c r="P213" s="21">
        <f>P193-Baseline!P193</f>
        <v>74.794067528529524</v>
      </c>
      <c r="Q213" s="21">
        <f>Q193-Baseline!Q193</f>
        <v>74.365288957358956</v>
      </c>
      <c r="R213" s="21">
        <f>R193-Baseline!R193</f>
        <v>74.144765765514549</v>
      </c>
      <c r="S213" s="21">
        <f>S193-Baseline!S193</f>
        <v>73.696536582102638</v>
      </c>
      <c r="T213" s="21">
        <f>T193-Baseline!T193</f>
        <v>73.24200078584478</v>
      </c>
      <c r="U213" s="21">
        <f>U193-Baseline!U193</f>
        <v>72.781860316902709</v>
      </c>
      <c r="V213" s="21">
        <f>V193-Baseline!V193</f>
        <v>72.516009100233802</v>
      </c>
      <c r="W213" s="21">
        <f>W193-Baseline!W193</f>
        <v>72.04267251533463</v>
      </c>
      <c r="X213" s="21">
        <f>X193-Baseline!X193</f>
        <v>71.757123067061698</v>
      </c>
      <c r="Y213" s="21">
        <f>Y193-Baseline!Y193</f>
        <v>71.273459556173677</v>
      </c>
      <c r="Z213" s="21">
        <f>Z193-Baseline!Z193</f>
        <v>70.971350874411314</v>
      </c>
      <c r="AA213" s="21">
        <f>AA193-Baseline!AA193</f>
        <v>70.660262336345752</v>
      </c>
      <c r="AB213" s="21">
        <f>AB193-Baseline!AB193</f>
        <v>70.340980859029685</v>
      </c>
      <c r="AC213" s="21">
        <f>AC193-Baseline!AC193</f>
        <v>69.974651629954863</v>
      </c>
      <c r="AD213" s="21">
        <f>AD193-Baseline!AD193</f>
        <v>69.612164248876255</v>
      </c>
      <c r="AE213" s="21">
        <f>AE193-Baseline!AE193</f>
        <v>69.261165995532338</v>
      </c>
      <c r="AF213" s="21">
        <f>AF193-Baseline!AF193</f>
        <v>68.899962779749657</v>
      </c>
      <c r="AG213" s="21">
        <f>AG193-Baseline!AG193</f>
        <v>68.531383091313486</v>
      </c>
      <c r="AH213" s="21">
        <f>AH193-Baseline!AH193</f>
        <v>68.158593525151517</v>
      </c>
      <c r="AI213" s="21">
        <f>AI193-Baseline!AI193</f>
        <v>67.785577316805131</v>
      </c>
      <c r="AJ213" s="21">
        <f>AJ193-Baseline!AJ193</f>
        <v>67.737880683545342</v>
      </c>
      <c r="AK213" s="21">
        <f>AK193-Baseline!AK193</f>
        <v>67.685337511942492</v>
      </c>
      <c r="AL213" s="21">
        <f>AL193-Baseline!AL193</f>
        <v>67.629392179426944</v>
      </c>
      <c r="AM213" s="21">
        <f>AM193-Baseline!AM193</f>
        <v>67.570858640388906</v>
      </c>
      <c r="AN213" s="21">
        <f>AN193-Baseline!AN193</f>
        <v>67.510087906154567</v>
      </c>
      <c r="AO213" s="21">
        <f>AO193-Baseline!AO193</f>
        <v>67.447231928967</v>
      </c>
      <c r="AP213" s="21">
        <f>AP193-Baseline!AP193</f>
        <v>67.38277265170629</v>
      </c>
      <c r="AQ213" s="21">
        <f>AQ193-Baseline!AQ193</f>
        <v>67.317256937596454</v>
      </c>
      <c r="AR213" s="21">
        <f>AR193-Baseline!AR193</f>
        <v>67.25108146831252</v>
      </c>
      <c r="AS213" s="21">
        <f>AS193-Baseline!AS193</f>
        <v>67.184613413539367</v>
      </c>
      <c r="AT213" s="21">
        <f>AT193-Baseline!AT193</f>
        <v>67.118243906590976</v>
      </c>
      <c r="AU213" s="21">
        <f>AU193-Baseline!AU193</f>
        <v>67.052382722769039</v>
      </c>
      <c r="AV213" s="21">
        <f>AV193-Baseline!AV193</f>
        <v>66.987417088224603</v>
      </c>
      <c r="AW213" s="21">
        <f>AW193-Baseline!AW193</f>
        <v>66.923715352613854</v>
      </c>
      <c r="AX213" s="21">
        <f>AX193-Baseline!AX193</f>
        <v>66.861644668920277</v>
      </c>
      <c r="AY213" s="21">
        <f>AY193-Baseline!AY193</f>
        <v>66.801570185537585</v>
      </c>
      <c r="AZ213" s="21">
        <f>AZ193-Baseline!AZ193</f>
        <v>66.743850135370323</v>
      </c>
      <c r="BA213" s="21">
        <f>BA193-Baseline!BA193</f>
        <v>66.688834537740064</v>
      </c>
      <c r="BB213" s="21">
        <f>BB193-Baseline!BB193</f>
        <v>66.626111740771364</v>
      </c>
    </row>
    <row r="214" spans="1:54" outlineLevel="2">
      <c r="A214" s="466"/>
      <c r="B214" s="150" t="s">
        <v>480</v>
      </c>
      <c r="C214" s="19"/>
      <c r="D214" s="135" t="s">
        <v>374</v>
      </c>
      <c r="E214" s="21">
        <f>E194-Baseline!E194</f>
        <v>40.000058251314144</v>
      </c>
      <c r="F214" s="21">
        <f>F194-Baseline!F194</f>
        <v>39.746496933934608</v>
      </c>
      <c r="G214" s="21">
        <f>G194-Baseline!G194</f>
        <v>39.497040058082554</v>
      </c>
      <c r="H214" s="21">
        <f>H194-Baseline!H194</f>
        <v>39.25168413539334</v>
      </c>
      <c r="I214" s="21">
        <f>I194-Baseline!I194</f>
        <v>39.010426595523917</v>
      </c>
      <c r="J214" s="21">
        <f>J194-Baseline!J194</f>
        <v>38.773265783971752</v>
      </c>
      <c r="K214" s="21">
        <f>K194-Baseline!K194</f>
        <v>38.540201023112793</v>
      </c>
      <c r="L214" s="21">
        <f>L194-Baseline!L194</f>
        <v>38.311232572339676</v>
      </c>
      <c r="M214" s="21">
        <f>M194-Baseline!M194</f>
        <v>38.086361705127175</v>
      </c>
      <c r="N214" s="21">
        <f>N194-Baseline!N194</f>
        <v>37.865590699769683</v>
      </c>
      <c r="O214" s="21">
        <f>O194-Baseline!O194</f>
        <v>37.648922823247787</v>
      </c>
      <c r="P214" s="21">
        <f>P194-Baseline!P194</f>
        <v>37.436362467464619</v>
      </c>
      <c r="Q214" s="21">
        <f>Q194-Baseline!Q194</f>
        <v>37.227914999304382</v>
      </c>
      <c r="R214" s="21">
        <f>R194-Baseline!R194</f>
        <v>37.023586915414</v>
      </c>
      <c r="S214" s="21">
        <f>S194-Baseline!S194</f>
        <v>36.815100550624742</v>
      </c>
      <c r="T214" s="21">
        <f>T194-Baseline!T194</f>
        <v>36.610839963795812</v>
      </c>
      <c r="U214" s="21">
        <f>U194-Baseline!U194</f>
        <v>36.41081217033733</v>
      </c>
      <c r="V214" s="21">
        <f>V194-Baseline!V194</f>
        <v>36.215025427154103</v>
      </c>
      <c r="W214" s="21">
        <f>W194-Baseline!W194</f>
        <v>36.023489084054916</v>
      </c>
      <c r="X214" s="21">
        <f>X194-Baseline!X194</f>
        <v>35.836213751621479</v>
      </c>
      <c r="Y214" s="21">
        <f>Y194-Baseline!Y194</f>
        <v>35.653211296704875</v>
      </c>
      <c r="Z214" s="21">
        <f>Z194-Baseline!Z194</f>
        <v>35.474494801807055</v>
      </c>
      <c r="AA214" s="21">
        <f>AA194-Baseline!AA194</f>
        <v>35.300078637578146</v>
      </c>
      <c r="AB214" s="21">
        <f>AB194-Baseline!AB194</f>
        <v>35.129978548985036</v>
      </c>
      <c r="AC214" s="21">
        <f>AC194-Baseline!AC194</f>
        <v>34.941727651726353</v>
      </c>
      <c r="AD214" s="21">
        <f>AD194-Baseline!AD194</f>
        <v>34.755216692148558</v>
      </c>
      <c r="AE214" s="21">
        <f>AE194-Baseline!AE194</f>
        <v>34.568288114874861</v>
      </c>
      <c r="AF214" s="21">
        <f>AF194-Baseline!AF194</f>
        <v>34.379552577237128</v>
      </c>
      <c r="AG214" s="21">
        <f>AG194-Baseline!AG194</f>
        <v>34.188399478166779</v>
      </c>
      <c r="AH214" s="21">
        <f>AH194-Baseline!AH194</f>
        <v>33.995189793336316</v>
      </c>
      <c r="AI214" s="21">
        <f>AI194-Baseline!AI194</f>
        <v>33.801608002757291</v>
      </c>
      <c r="AJ214" s="21">
        <f>AJ194-Baseline!AJ194</f>
        <v>33.770373094985118</v>
      </c>
      <c r="AK214" s="21">
        <f>AK194-Baseline!AK194</f>
        <v>33.737309324081124</v>
      </c>
      <c r="AL214" s="21">
        <f>AL194-Baseline!AL194</f>
        <v>33.702708090680723</v>
      </c>
      <c r="AM214" s="21">
        <f>AM194-Baseline!AM194</f>
        <v>33.666904746377888</v>
      </c>
      <c r="AN214" s="21">
        <f>AN194-Baseline!AN194</f>
        <v>33.630142442175163</v>
      </c>
      <c r="AO214" s="21">
        <f>AO194-Baseline!AO194</f>
        <v>33.592548971606902</v>
      </c>
      <c r="AP214" s="21">
        <f>AP194-Baseline!AP194</f>
        <v>33.554343811810156</v>
      </c>
      <c r="AQ214" s="21">
        <f>AQ194-Baseline!AQ194</f>
        <v>33.515752774442937</v>
      </c>
      <c r="AR214" s="21">
        <f>AR194-Baseline!AR194</f>
        <v>33.476980731655381</v>
      </c>
      <c r="AS214" s="21">
        <f>AS194-Baseline!AS194</f>
        <v>33.438216704296792</v>
      </c>
      <c r="AT214" s="21">
        <f>AT194-Baseline!AT194</f>
        <v>33.399649142005359</v>
      </c>
      <c r="AU214" s="21">
        <f>AU194-Baseline!AU194</f>
        <v>33.361471703638657</v>
      </c>
      <c r="AV214" s="21">
        <f>AV194-Baseline!AV194</f>
        <v>33.32387136410015</v>
      </c>
      <c r="AW214" s="21">
        <f>AW194-Baseline!AW194</f>
        <v>33.287029295117797</v>
      </c>
      <c r="AX214" s="21">
        <f>AX194-Baseline!AX194</f>
        <v>33.251123711948836</v>
      </c>
      <c r="AY214" s="21">
        <f>AY194-Baseline!AY194</f>
        <v>33.21633085718441</v>
      </c>
      <c r="AZ214" s="21">
        <f>AZ194-Baseline!AZ194</f>
        <v>33.182824191265404</v>
      </c>
      <c r="BA214" s="21">
        <f>BA194-Baseline!BA194</f>
        <v>33.150773762951864</v>
      </c>
      <c r="BB214" s="21">
        <f>BB194-Baseline!BB194</f>
        <v>33.115000737372014</v>
      </c>
    </row>
    <row r="215" spans="1:54" outlineLevel="2">
      <c r="A215" s="466"/>
      <c r="B215" s="150" t="s">
        <v>481</v>
      </c>
      <c r="C215" s="19"/>
      <c r="D215" s="135" t="s">
        <v>374</v>
      </c>
      <c r="E215" s="21">
        <f>E195-Baseline!E195</f>
        <v>120.00017472551762</v>
      </c>
      <c r="F215" s="21">
        <f>F195-Baseline!F195</f>
        <v>119.23949077398287</v>
      </c>
      <c r="G215" s="21">
        <f>G195-Baseline!G195</f>
        <v>118.49112017424768</v>
      </c>
      <c r="H215" s="21">
        <f>H195-Baseline!H195</f>
        <v>117.75505240618003</v>
      </c>
      <c r="I215" s="21">
        <f>I195-Baseline!I195</f>
        <v>117.03127978657173</v>
      </c>
      <c r="J215" s="21">
        <f>J195-Baseline!J195</f>
        <v>116.31979732636762</v>
      </c>
      <c r="K215" s="21">
        <f>K195-Baseline!K195</f>
        <v>115.6206030693384</v>
      </c>
      <c r="L215" s="21">
        <f>L195-Baseline!L195</f>
        <v>114.933697717019</v>
      </c>
      <c r="M215" s="21">
        <f>M195-Baseline!M195</f>
        <v>114.25908509139894</v>
      </c>
      <c r="N215" s="21">
        <f>N195-Baseline!N195</f>
        <v>113.59677207582313</v>
      </c>
      <c r="O215" s="21">
        <f>O195-Baseline!O195</f>
        <v>112.94676846974335</v>
      </c>
      <c r="P215" s="21">
        <f>P195-Baseline!P195</f>
        <v>112.30908742492218</v>
      </c>
      <c r="Q215" s="21">
        <f>Q195-Baseline!Q195</f>
        <v>111.68374499791315</v>
      </c>
      <c r="R215" s="21">
        <f>R195-Baseline!R195</f>
        <v>111.070760746242</v>
      </c>
      <c r="S215" s="21">
        <f>S195-Baseline!S195</f>
        <v>110.44530163069705</v>
      </c>
      <c r="T215" s="21">
        <f>T195-Baseline!T195</f>
        <v>109.83251987063898</v>
      </c>
      <c r="U215" s="21">
        <f>U195-Baseline!U195</f>
        <v>109.2324365313421</v>
      </c>
      <c r="V215" s="21">
        <f>V195-Baseline!V195</f>
        <v>108.64507626154032</v>
      </c>
      <c r="W215" s="21">
        <f>W195-Baseline!W195</f>
        <v>108.07046725216478</v>
      </c>
      <c r="X215" s="21">
        <f>X195-Baseline!X195</f>
        <v>107.50864125486443</v>
      </c>
      <c r="Y215" s="21">
        <f>Y195-Baseline!Y195</f>
        <v>106.95963389011463</v>
      </c>
      <c r="Z215" s="21">
        <f>Z195-Baseline!Z195</f>
        <v>106.42348438703479</v>
      </c>
      <c r="AA215" s="21">
        <f>AA195-Baseline!AA195</f>
        <v>105.90023593076003</v>
      </c>
      <c r="AB215" s="21">
        <f>AB195-Baseline!AB195</f>
        <v>105.38993564695511</v>
      </c>
      <c r="AC215" s="21">
        <f>AC195-Baseline!AC195</f>
        <v>104.82518295616934</v>
      </c>
      <c r="AD215" s="21">
        <f>AD195-Baseline!AD195</f>
        <v>104.26565007852675</v>
      </c>
      <c r="AE215" s="21">
        <f>AE195-Baseline!AE195</f>
        <v>103.70486434799132</v>
      </c>
      <c r="AF215" s="21">
        <f>AF195-Baseline!AF195</f>
        <v>103.13865773661814</v>
      </c>
      <c r="AG215" s="21">
        <f>AG195-Baseline!AG195</f>
        <v>102.56519843801775</v>
      </c>
      <c r="AH215" s="21">
        <f>AH195-Baseline!AH195</f>
        <v>101.98556938431631</v>
      </c>
      <c r="AI215" s="21">
        <f>AI195-Baseline!AI195</f>
        <v>101.40482401314748</v>
      </c>
      <c r="AJ215" s="21">
        <f>AJ195-Baseline!AJ195</f>
        <v>101.31111929024209</v>
      </c>
      <c r="AK215" s="21">
        <f>AK195-Baseline!AK195</f>
        <v>101.21192797781222</v>
      </c>
      <c r="AL215" s="21">
        <f>AL195-Baseline!AL195</f>
        <v>101.10812427786473</v>
      </c>
      <c r="AM215" s="21">
        <f>AM195-Baseline!AM195</f>
        <v>101.00071424537489</v>
      </c>
      <c r="AN215" s="21">
        <f>AN195-Baseline!AN195</f>
        <v>100.89042733310423</v>
      </c>
      <c r="AO215" s="21">
        <f>AO195-Baseline!AO195</f>
        <v>100.77764692170422</v>
      </c>
      <c r="AP215" s="21">
        <f>AP195-Baseline!AP195</f>
        <v>100.66303144261413</v>
      </c>
      <c r="AQ215" s="21">
        <f>AQ195-Baseline!AQ195</f>
        <v>100.5472583308172</v>
      </c>
      <c r="AR215" s="21">
        <f>AR195-Baseline!AR195</f>
        <v>100.43094220275589</v>
      </c>
      <c r="AS215" s="21">
        <f>AS195-Baseline!AS195</f>
        <v>100.31465012096363</v>
      </c>
      <c r="AT215" s="21">
        <f>AT195-Baseline!AT195</f>
        <v>100.19894743436592</v>
      </c>
      <c r="AU215" s="21">
        <f>AU195-Baseline!AU195</f>
        <v>100.08441511953762</v>
      </c>
      <c r="AV215" s="21">
        <f>AV195-Baseline!AV195</f>
        <v>99.971614101187797</v>
      </c>
      <c r="AW215" s="21">
        <f>AW195-Baseline!AW195</f>
        <v>99.861087894499136</v>
      </c>
      <c r="AX215" s="21">
        <f>AX195-Baseline!AX195</f>
        <v>99.753371145243733</v>
      </c>
      <c r="AY215" s="21">
        <f>AY195-Baseline!AY195</f>
        <v>99.648992581196538</v>
      </c>
      <c r="AZ215" s="21">
        <f>AZ195-Baseline!AZ195</f>
        <v>99.548472583680052</v>
      </c>
      <c r="BA215" s="21">
        <f>BA195-Baseline!BA195</f>
        <v>99.452321298974567</v>
      </c>
      <c r="BB215" s="21">
        <f>BB195-Baseline!BB195</f>
        <v>99.345002222463251</v>
      </c>
    </row>
    <row r="216" spans="1:54" outlineLevel="2">
      <c r="A216" s="466"/>
      <c r="B216" s="150" t="s">
        <v>276</v>
      </c>
      <c r="C216" s="19"/>
      <c r="D216" s="135" t="s">
        <v>374</v>
      </c>
      <c r="E216" s="21">
        <f>E196-Baseline!E196</f>
        <v>7.9961784895118608</v>
      </c>
      <c r="F216" s="21">
        <f>F196-Baseline!F196</f>
        <v>8.1250695017624484</v>
      </c>
      <c r="G216" s="21">
        <f>G196-Baseline!G196</f>
        <v>8.2574953307652041</v>
      </c>
      <c r="H216" s="21">
        <f>H196-Baseline!H196</f>
        <v>8.3935605498042616</v>
      </c>
      <c r="I216" s="21">
        <f>I196-Baseline!I196</f>
        <v>8.5333731113109188</v>
      </c>
      <c r="J216" s="21">
        <f>J196-Baseline!J196</f>
        <v>8.6770445201186099</v>
      </c>
      <c r="K216" s="21">
        <f>K196-Baseline!K196</f>
        <v>8.8246899899000475</v>
      </c>
      <c r="L216" s="21">
        <f>L196-Baseline!L196</f>
        <v>8.9764284449444052</v>
      </c>
      <c r="M216" s="21">
        <f>M196-Baseline!M196</f>
        <v>9.1323827968424176</v>
      </c>
      <c r="N216" s="21">
        <f>N196-Baseline!N196</f>
        <v>9.2926799392895099</v>
      </c>
      <c r="O216" s="21">
        <f>O196-Baseline!O196</f>
        <v>9.4574510100385751</v>
      </c>
      <c r="P216" s="21">
        <f>P196-Baseline!P196</f>
        <v>9.6268314329509188</v>
      </c>
      <c r="Q216" s="21">
        <f>Q196-Baseline!Q196</f>
        <v>9.800961119853616</v>
      </c>
      <c r="R216" s="21">
        <f>R196-Baseline!R196</f>
        <v>9.9799846094237825</v>
      </c>
      <c r="S216" s="21">
        <f>S196-Baseline!S196</f>
        <v>10.164051240187177</v>
      </c>
      <c r="T216" s="21">
        <f>T196-Baseline!T196</f>
        <v>10.3533152809811</v>
      </c>
      <c r="U216" s="21">
        <f>U196-Baseline!U196</f>
        <v>10.547936126144208</v>
      </c>
      <c r="V216" s="21">
        <f>V196-Baseline!V196</f>
        <v>10.748078462182024</v>
      </c>
      <c r="W216" s="21">
        <f>W196-Baseline!W196</f>
        <v>10.953912475150567</v>
      </c>
      <c r="X216" s="21">
        <f>X196-Baseline!X196</f>
        <v>11.165613956891752</v>
      </c>
      <c r="Y216" s="21">
        <f>Y196-Baseline!Y196</f>
        <v>11.383364602100215</v>
      </c>
      <c r="Z216" s="21">
        <f>Z196-Baseline!Z196</f>
        <v>11.607352165088624</v>
      </c>
      <c r="AA216" s="21">
        <f>AA196-Baseline!AA196</f>
        <v>11.837770630105105</v>
      </c>
      <c r="AB216" s="21">
        <f>AB196-Baseline!AB196</f>
        <v>12.074820476364772</v>
      </c>
      <c r="AC216" s="21">
        <f>AC196-Baseline!AC196</f>
        <v>12.318708912002203</v>
      </c>
      <c r="AD216" s="21">
        <f>AD196-Baseline!AD196</f>
        <v>12.569650049953351</v>
      </c>
      <c r="AE216" s="21">
        <f>AE196-Baseline!AE196</f>
        <v>12.827865165717483</v>
      </c>
      <c r="AF216" s="21">
        <f>AF196-Baseline!AF196</f>
        <v>13.093582965258371</v>
      </c>
      <c r="AG216" s="21">
        <f>AG196-Baseline!AG196</f>
        <v>13.367039847487572</v>
      </c>
      <c r="AH216" s="21">
        <f>AH196-Baseline!AH196</f>
        <v>13.648480113190903</v>
      </c>
      <c r="AI216" s="21">
        <f>AI196-Baseline!AI196</f>
        <v>13.938156311159139</v>
      </c>
      <c r="AJ216" s="21">
        <f>AJ196-Baseline!AJ196</f>
        <v>14.266408366860993</v>
      </c>
      <c r="AK216" s="21">
        <f>AK196-Baseline!AK196</f>
        <v>14.604789106062071</v>
      </c>
      <c r="AL216" s="21">
        <f>AL196-Baseline!AL196</f>
        <v>14.95363914929629</v>
      </c>
      <c r="AM216" s="21">
        <f>AM196-Baseline!AM196</f>
        <v>15.313311195405111</v>
      </c>
      <c r="AN216" s="21">
        <f>AN196-Baseline!AN196</f>
        <v>15.684170496997934</v>
      </c>
      <c r="AO216" s="21">
        <f>AO196-Baseline!AO196</f>
        <v>16.066595294028094</v>
      </c>
      <c r="AP216" s="21">
        <f>AP196-Baseline!AP196</f>
        <v>16.460977322615559</v>
      </c>
      <c r="AQ216" s="21">
        <f>AQ196-Baseline!AQ196</f>
        <v>16.867722287973045</v>
      </c>
      <c r="AR216" s="21">
        <f>AR196-Baseline!AR196</f>
        <v>17.287250363967743</v>
      </c>
      <c r="AS216" s="21">
        <f>AS196-Baseline!AS196</f>
        <v>17.719996752466706</v>
      </c>
      <c r="AT216" s="21">
        <f>AT196-Baseline!AT196</f>
        <v>18.166412182946218</v>
      </c>
      <c r="AU216" s="21">
        <f>AU196-Baseline!AU196</f>
        <v>18.62696354900406</v>
      </c>
      <c r="AV216" s="21">
        <f>AV196-Baseline!AV196</f>
        <v>19.102134450157703</v>
      </c>
      <c r="AW216" s="21">
        <f>AW196-Baseline!AW196</f>
        <v>19.592425809827382</v>
      </c>
      <c r="AX216" s="21">
        <f>AX196-Baseline!AX196</f>
        <v>20.0983565365968</v>
      </c>
      <c r="AY216" s="21">
        <f>AY196-Baseline!AY196</f>
        <v>20.620464162439031</v>
      </c>
      <c r="AZ216" s="21">
        <f>AZ196-Baseline!AZ196</f>
        <v>21.159305536501922</v>
      </c>
      <c r="BA216" s="21">
        <f>BA196-Baseline!BA196</f>
        <v>21.715457520712661</v>
      </c>
      <c r="BB216" s="21">
        <f>BB196-Baseline!BB196</f>
        <v>22.286227424637637</v>
      </c>
    </row>
    <row r="217" spans="1:54" outlineLevel="2">
      <c r="A217" s="466"/>
      <c r="B217" s="150" t="s">
        <v>279</v>
      </c>
      <c r="C217" s="19"/>
      <c r="D217" s="135"/>
      <c r="E217" s="21">
        <f>E197-Baseline!E197</f>
        <v>73.156397429000009</v>
      </c>
      <c r="F217" s="21">
        <f>F197-Baseline!F197</f>
        <v>72.4565680115942</v>
      </c>
      <c r="G217" s="21">
        <f>G197-Baseline!G197</f>
        <v>71.774500119022619</v>
      </c>
      <c r="H217" s="21">
        <f>H197-Baseline!H197</f>
        <v>71.109779814815383</v>
      </c>
      <c r="I217" s="21">
        <f>I197-Baseline!I197</f>
        <v>70.462006055618289</v>
      </c>
      <c r="J217" s="21">
        <f>J197-Baseline!J197</f>
        <v>69.830790288373535</v>
      </c>
      <c r="K217" s="21">
        <f>K197-Baseline!K197</f>
        <v>69.21575610822623</v>
      </c>
      <c r="L217" s="21">
        <f>L197-Baseline!L197</f>
        <v>68.61653892649899</v>
      </c>
      <c r="M217" s="21">
        <f>M197-Baseline!M197</f>
        <v>68.032785568200651</v>
      </c>
      <c r="N217" s="21">
        <f>N197-Baseline!N197</f>
        <v>67.464154010029461</v>
      </c>
      <c r="O217" s="21">
        <f>O197-Baseline!O197</f>
        <v>66.910313002430669</v>
      </c>
      <c r="P217" s="21">
        <f>P197-Baseline!P197</f>
        <v>66.370941798021661</v>
      </c>
      <c r="Q217" s="21">
        <f>Q197-Baseline!Q197</f>
        <v>65.84572981662582</v>
      </c>
      <c r="R217" s="21">
        <f>R197-Baseline!R197</f>
        <v>65.334376398596163</v>
      </c>
      <c r="S217" s="21">
        <f>S197-Baseline!S197</f>
        <v>64.836590476084638</v>
      </c>
      <c r="T217" s="21">
        <f>T197-Baseline!T197</f>
        <v>64.352090339059103</v>
      </c>
      <c r="U217" s="21">
        <f>U197-Baseline!U197</f>
        <v>63.880603338050229</v>
      </c>
      <c r="V217" s="21">
        <f>V197-Baseline!V197</f>
        <v>63.421865644443614</v>
      </c>
      <c r="W217" s="21">
        <f>W197-Baseline!W197</f>
        <v>62.975622016229643</v>
      </c>
      <c r="X217" s="21">
        <f>X197-Baseline!X197</f>
        <v>62.541625533560655</v>
      </c>
      <c r="Y217" s="21">
        <f>Y197-Baseline!Y197</f>
        <v>62.119637387407579</v>
      </c>
      <c r="Z217" s="21">
        <f>Z197-Baseline!Z197</f>
        <v>61.709426629995264</v>
      </c>
      <c r="AA217" s="21">
        <f>AA197-Baseline!AA197</f>
        <v>61.310769979599698</v>
      </c>
      <c r="AB217" s="21">
        <f>AB197-Baseline!AB197</f>
        <v>60.923451614169771</v>
      </c>
      <c r="AC217" s="21">
        <f>AC197-Baseline!AC197</f>
        <v>60.547262955866913</v>
      </c>
      <c r="AD217" s="21">
        <f>AD197-Baseline!AD197</f>
        <v>60.182002444452884</v>
      </c>
      <c r="AE217" s="21">
        <f>AE197-Baseline!AE197</f>
        <v>59.827475405713898</v>
      </c>
      <c r="AF217" s="21">
        <f>AF197-Baseline!AF197</f>
        <v>59.483493874993343</v>
      </c>
      <c r="AG217" s="21">
        <f>AG197-Baseline!AG197</f>
        <v>59.149876317600082</v>
      </c>
      <c r="AH217" s="21">
        <f>AH197-Baseline!AH197</f>
        <v>58.826447533713001</v>
      </c>
      <c r="AI217" s="21">
        <f>AI197-Baseline!AI197</f>
        <v>58.513038505407437</v>
      </c>
      <c r="AJ217" s="21">
        <f>AJ197-Baseline!AJ197</f>
        <v>58.492056498931269</v>
      </c>
      <c r="AK217" s="21">
        <f>AK197-Baseline!AK197</f>
        <v>58.479285892554621</v>
      </c>
      <c r="AL217" s="21">
        <f>AL197-Baseline!AL197</f>
        <v>58.474700630478836</v>
      </c>
      <c r="AM217" s="21">
        <f>AM197-Baseline!AM197</f>
        <v>58.478278735408402</v>
      </c>
      <c r="AN217" s="21">
        <f>AN197-Baseline!AN197</f>
        <v>58.49000207821345</v>
      </c>
      <c r="AO217" s="21">
        <f>AO197-Baseline!AO197</f>
        <v>58.509856405138827</v>
      </c>
      <c r="AP217" s="21">
        <f>AP197-Baseline!AP197</f>
        <v>58.537831331202042</v>
      </c>
      <c r="AQ217" s="21">
        <f>AQ197-Baseline!AQ197</f>
        <v>58.573920252701221</v>
      </c>
      <c r="AR217" s="21">
        <f>AR197-Baseline!AR197</f>
        <v>58.61812042658633</v>
      </c>
      <c r="AS217" s="21">
        <f>AS197-Baseline!AS197</f>
        <v>58.670432818713607</v>
      </c>
      <c r="AT217" s="21">
        <f>AT197-Baseline!AT197</f>
        <v>58.730862167479224</v>
      </c>
      <c r="AU217" s="21">
        <f>AU197-Baseline!AU197</f>
        <v>58.799416973110539</v>
      </c>
      <c r="AV217" s="21">
        <f>AV197-Baseline!AV197</f>
        <v>58.876109441816475</v>
      </c>
      <c r="AW217" s="21">
        <f>AW197-Baseline!AW197</f>
        <v>58.960955473995661</v>
      </c>
      <c r="AX217" s="21">
        <f>AX197-Baseline!AX197</f>
        <v>59.053974660216774</v>
      </c>
      <c r="AY217" s="21">
        <f>AY197-Baseline!AY197</f>
        <v>59.155190289547924</v>
      </c>
      <c r="AZ217" s="21">
        <f>AZ197-Baseline!AZ197</f>
        <v>59.264629356174979</v>
      </c>
      <c r="BA217" s="21">
        <f>BA197-Baseline!BA197</f>
        <v>59.382322461196061</v>
      </c>
      <c r="BB217" s="21">
        <f>BB197-Baseline!BB197</f>
        <v>59.500342475062588</v>
      </c>
    </row>
    <row r="218" spans="1:54" outlineLevel="2">
      <c r="A218" s="467"/>
      <c r="B218" s="150" t="s">
        <v>461</v>
      </c>
      <c r="C218" s="19"/>
      <c r="D218" s="135" t="s">
        <v>374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5" t="s">
        <v>482</v>
      </c>
      <c r="B220" s="150" t="s">
        <v>483</v>
      </c>
      <c r="C220" s="19"/>
      <c r="D220" s="135" t="s">
        <v>374</v>
      </c>
      <c r="E220" s="21">
        <f>E200-Baseline!E200</f>
        <v>174.42207253300808</v>
      </c>
      <c r="F220" s="21">
        <f>F200-Baseline!F200</f>
        <v>173.26077026644472</v>
      </c>
      <c r="G220" s="21">
        <f>G200-Baseline!G200</f>
        <v>171.83725960562646</v>
      </c>
      <c r="H220" s="21">
        <f>H200-Baseline!H200</f>
        <v>170.43604680597417</v>
      </c>
      <c r="I220" s="21">
        <f>I200-Baseline!I200</f>
        <v>169.31833326509673</v>
      </c>
      <c r="J220" s="21">
        <f>J200-Baseline!J200</f>
        <v>168.21245089460027</v>
      </c>
      <c r="K220" s="21">
        <f>K200-Baseline!K200</f>
        <v>166.86889545265734</v>
      </c>
      <c r="L220" s="21">
        <f>L200-Baseline!L200</f>
        <v>165.79375209064767</v>
      </c>
      <c r="M220" s="21">
        <f>M200-Baseline!M200</f>
        <v>164.73213509520383</v>
      </c>
      <c r="N220" s="21">
        <f>N200-Baseline!N200</f>
        <v>163.4497573267559</v>
      </c>
      <c r="O220" s="21">
        <f>O200-Baseline!O200</f>
        <v>162.42173864878572</v>
      </c>
      <c r="P220" s="21">
        <f>P200-Baseline!P200</f>
        <v>161.40879440422066</v>
      </c>
      <c r="Q220" s="21">
        <f>Q200-Baseline!Q200</f>
        <v>160.41145025906235</v>
      </c>
      <c r="R220" s="21">
        <f>R200-Baseline!R200</f>
        <v>159.64638301637041</v>
      </c>
      <c r="S220" s="21">
        <f>S200-Baseline!S200</f>
        <v>158.67736549116108</v>
      </c>
      <c r="T220" s="21">
        <f>T200-Baseline!T200</f>
        <v>157.72554856571196</v>
      </c>
      <c r="U220" s="21">
        <f>U200-Baseline!U200</f>
        <v>156.79140282493748</v>
      </c>
      <c r="V220" s="21">
        <f>V200-Baseline!V200</f>
        <v>156.07460784662743</v>
      </c>
      <c r="W220" s="21">
        <f>W200-Baseline!W200</f>
        <v>155.17319156302719</v>
      </c>
      <c r="X220" s="21">
        <f>X200-Baseline!X200</f>
        <v>154.48224570321261</v>
      </c>
      <c r="Y220" s="21">
        <f>Y200-Baseline!Y200</f>
        <v>153.61570500308568</v>
      </c>
      <c r="Z220" s="21">
        <f>Z200-Baseline!Z200</f>
        <v>152.95309081787059</v>
      </c>
      <c r="AA220" s="21">
        <f>AA200-Baseline!AA200</f>
        <v>152.30373737975697</v>
      </c>
      <c r="AB220" s="21">
        <f>AB200-Baseline!AB200</f>
        <v>151.66831697761438</v>
      </c>
      <c r="AC220" s="21">
        <f>AC200-Baseline!AC200</f>
        <v>151.0078765775732</v>
      </c>
      <c r="AD220" s="21">
        <f>AD200-Baseline!AD200</f>
        <v>150.3732238490804</v>
      </c>
      <c r="AE220" s="21">
        <f>AE200-Baseline!AE200</f>
        <v>149.77194052227048</v>
      </c>
      <c r="AF220" s="21">
        <f>AF200-Baseline!AF200</f>
        <v>149.18228334967333</v>
      </c>
      <c r="AG220" s="21">
        <f>AG200-Baseline!AG200</f>
        <v>148.60704800883676</v>
      </c>
      <c r="AH220" s="21">
        <f>AH200-Baseline!AH200</f>
        <v>148.04938466387219</v>
      </c>
      <c r="AI220" s="21">
        <f>AI200-Baseline!AI200</f>
        <v>147.51327666294716</v>
      </c>
      <c r="AJ220" s="21">
        <f>AJ200-Baseline!AJ200</f>
        <v>147.67159910862404</v>
      </c>
      <c r="AK220" s="21">
        <f>AK200-Baseline!AK200</f>
        <v>147.84565893366621</v>
      </c>
      <c r="AL220" s="21">
        <f>AL200-Baseline!AL200</f>
        <v>148.03717721995656</v>
      </c>
      <c r="AM220" s="21">
        <f>AM200-Baseline!AM200</f>
        <v>148.24726161594592</v>
      </c>
      <c r="AN220" s="21">
        <f>AN200-Baseline!AN200</f>
        <v>148.47657406911998</v>
      </c>
      <c r="AO220" s="21">
        <f>AO200-Baseline!AO200</f>
        <v>148.72559514661046</v>
      </c>
      <c r="AP220" s="21">
        <f>AP200-Baseline!AP200</f>
        <v>148.9951535699488</v>
      </c>
      <c r="AQ220" s="21">
        <f>AQ200-Baseline!AQ200</f>
        <v>149.2861615290924</v>
      </c>
      <c r="AR220" s="21">
        <f>AR200-Baseline!AR200</f>
        <v>149.59940013406549</v>
      </c>
      <c r="AS220" s="21">
        <f>AS200-Baseline!AS200</f>
        <v>149.9356404867799</v>
      </c>
      <c r="AT220" s="21">
        <f>AT200-Baseline!AT200</f>
        <v>150.29569770150869</v>
      </c>
      <c r="AU220" s="21">
        <f>AU200-Baseline!AU200</f>
        <v>150.68042620431112</v>
      </c>
      <c r="AV220" s="21">
        <f>AV200-Baseline!AV200</f>
        <v>151.0906790083167</v>
      </c>
      <c r="AW220" s="21">
        <f>AW200-Baseline!AW200</f>
        <v>151.52731198920776</v>
      </c>
      <c r="AX220" s="21">
        <f>AX200-Baseline!AX200</f>
        <v>151.99120220245513</v>
      </c>
      <c r="AY220" s="21">
        <f>AY200-Baseline!AY200</f>
        <v>152.48324771530542</v>
      </c>
      <c r="AZ220" s="21">
        <f>AZ200-Baseline!AZ200</f>
        <v>153.00436338704833</v>
      </c>
      <c r="BA220" s="21">
        <f>BA200-Baseline!BA200</f>
        <v>153.55548015195953</v>
      </c>
      <c r="BB220" s="21">
        <f>BB200-Baseline!BB200</f>
        <v>154.11462011137928</v>
      </c>
    </row>
    <row r="221" spans="1:54" outlineLevel="2">
      <c r="A221" s="466"/>
      <c r="B221" s="150" t="s">
        <v>484</v>
      </c>
      <c r="C221" s="19"/>
      <c r="D221" s="135" t="s">
        <v>374</v>
      </c>
      <c r="E221" s="21">
        <f>E201-Baseline!E201</f>
        <v>134.5484252505523</v>
      </c>
      <c r="F221" s="21">
        <f>F201-Baseline!F201</f>
        <v>133.43934616874122</v>
      </c>
      <c r="G221" s="21">
        <f>G201-Baseline!G201</f>
        <v>132.36252482579874</v>
      </c>
      <c r="H221" s="21">
        <f>H201-Baseline!H201</f>
        <v>131.31748556815728</v>
      </c>
      <c r="I221" s="21">
        <f>I201-Baseline!I201</f>
        <v>130.30377390265775</v>
      </c>
      <c r="J221" s="21">
        <f>J201-Baseline!J201</f>
        <v>129.32095614786309</v>
      </c>
      <c r="K221" s="21">
        <f>K201-Baseline!K201</f>
        <v>128.36861925612772</v>
      </c>
      <c r="L221" s="21">
        <f>L201-Baseline!L201</f>
        <v>127.44637030374773</v>
      </c>
      <c r="M221" s="21">
        <f>M201-Baseline!M201</f>
        <v>126.55383638991708</v>
      </c>
      <c r="N221" s="21">
        <f>N201-Baseline!N201</f>
        <v>125.69066426588472</v>
      </c>
      <c r="O221" s="21">
        <f>O201-Baseline!O201</f>
        <v>124.85652010238337</v>
      </c>
      <c r="P221" s="21">
        <f>P201-Baseline!P201</f>
        <v>124.05108934315575</v>
      </c>
      <c r="Q221" s="21">
        <f>Q201-Baseline!Q201</f>
        <v>123.27407630100777</v>
      </c>
      <c r="R221" s="21">
        <f>R201-Baseline!R201</f>
        <v>122.52520416626984</v>
      </c>
      <c r="S221" s="21">
        <f>S201-Baseline!S201</f>
        <v>121.79592945968321</v>
      </c>
      <c r="T221" s="21">
        <f>T201-Baseline!T201</f>
        <v>121.09438774366299</v>
      </c>
      <c r="U221" s="21">
        <f>U201-Baseline!U201</f>
        <v>120.42035467837211</v>
      </c>
      <c r="V221" s="21">
        <f>V201-Baseline!V201</f>
        <v>119.77362417354772</v>
      </c>
      <c r="W221" s="21">
        <f>W201-Baseline!W201</f>
        <v>119.15400813174749</v>
      </c>
      <c r="X221" s="21">
        <f>X201-Baseline!X201</f>
        <v>118.5613363877724</v>
      </c>
      <c r="Y221" s="21">
        <f>Y201-Baseline!Y201</f>
        <v>117.99545674361687</v>
      </c>
      <c r="Z221" s="21">
        <f>Z201-Baseline!Z201</f>
        <v>117.45623474526633</v>
      </c>
      <c r="AA221" s="21">
        <f>AA201-Baseline!AA201</f>
        <v>116.94355368098937</v>
      </c>
      <c r="AB221" s="21">
        <f>AB201-Baseline!AB201</f>
        <v>116.45731466756973</v>
      </c>
      <c r="AC221" s="21">
        <f>AC201-Baseline!AC201</f>
        <v>115.97495259934468</v>
      </c>
      <c r="AD221" s="21">
        <f>AD201-Baseline!AD201</f>
        <v>115.5162762923527</v>
      </c>
      <c r="AE221" s="21">
        <f>AE201-Baseline!AE201</f>
        <v>115.07906264161301</v>
      </c>
      <c r="AF221" s="21">
        <f>AF201-Baseline!AF201</f>
        <v>114.66187314716079</v>
      </c>
      <c r="AG221" s="21">
        <f>AG201-Baseline!AG201</f>
        <v>114.26406439569007</v>
      </c>
      <c r="AH221" s="21">
        <f>AH201-Baseline!AH201</f>
        <v>113.88598093205701</v>
      </c>
      <c r="AI221" s="21">
        <f>AI201-Baseline!AI201</f>
        <v>113.52930734889932</v>
      </c>
      <c r="AJ221" s="21">
        <f>AJ201-Baseline!AJ201</f>
        <v>113.7040915200638</v>
      </c>
      <c r="AK221" s="21">
        <f>AK201-Baseline!AK201</f>
        <v>113.89763074580483</v>
      </c>
      <c r="AL221" s="21">
        <f>AL201-Baseline!AL201</f>
        <v>114.11049313121035</v>
      </c>
      <c r="AM221" s="21">
        <f>AM201-Baseline!AM201</f>
        <v>114.34330772193491</v>
      </c>
      <c r="AN221" s="21">
        <f>AN201-Baseline!AN201</f>
        <v>114.59662860514057</v>
      </c>
      <c r="AO221" s="21">
        <f>AO201-Baseline!AO201</f>
        <v>114.87091218925036</v>
      </c>
      <c r="AP221" s="21">
        <f>AP201-Baseline!AP201</f>
        <v>115.16672473005265</v>
      </c>
      <c r="AQ221" s="21">
        <f>AQ201-Baseline!AQ201</f>
        <v>115.48465736593889</v>
      </c>
      <c r="AR221" s="21">
        <f>AR201-Baseline!AR201</f>
        <v>115.82529939740837</v>
      </c>
      <c r="AS221" s="21">
        <f>AS201-Baseline!AS201</f>
        <v>116.18924377753733</v>
      </c>
      <c r="AT221" s="21">
        <f>AT201-Baseline!AT201</f>
        <v>116.57710293692307</v>
      </c>
      <c r="AU221" s="21">
        <f>AU201-Baseline!AU201</f>
        <v>116.98951518518072</v>
      </c>
      <c r="AV221" s="21">
        <f>AV201-Baseline!AV201</f>
        <v>117.42713328419225</v>
      </c>
      <c r="AW221" s="21">
        <f>AW201-Baseline!AW201</f>
        <v>117.8906259317117</v>
      </c>
      <c r="AX221" s="21">
        <f>AX201-Baseline!AX201</f>
        <v>118.38068124548369</v>
      </c>
      <c r="AY221" s="21">
        <f>AY201-Baseline!AY201</f>
        <v>118.89800838695226</v>
      </c>
      <c r="AZ221" s="21">
        <f>AZ201-Baseline!AZ201</f>
        <v>119.44333744294343</v>
      </c>
      <c r="BA221" s="21">
        <f>BA201-Baseline!BA201</f>
        <v>120.01741937717131</v>
      </c>
      <c r="BB221" s="21">
        <f>BB201-Baseline!BB201</f>
        <v>120.60350910797995</v>
      </c>
    </row>
    <row r="222" spans="1:54" outlineLevel="2">
      <c r="A222" s="467"/>
      <c r="B222" s="150" t="s">
        <v>485</v>
      </c>
      <c r="C222" s="19"/>
      <c r="D222" s="135" t="s">
        <v>374</v>
      </c>
      <c r="E222" s="21">
        <f>E202-Baseline!E202</f>
        <v>214.54854172475578</v>
      </c>
      <c r="F222" s="21">
        <f>F202-Baseline!F202</f>
        <v>212.93234000878948</v>
      </c>
      <c r="G222" s="21">
        <f>G202-Baseline!G202</f>
        <v>211.35660494196389</v>
      </c>
      <c r="H222" s="21">
        <f>H202-Baseline!H202</f>
        <v>209.82085383894395</v>
      </c>
      <c r="I222" s="21">
        <f>I202-Baseline!I202</f>
        <v>208.32462709370554</v>
      </c>
      <c r="J222" s="21">
        <f>J202-Baseline!J202</f>
        <v>206.86748769025894</v>
      </c>
      <c r="K222" s="21">
        <f>K202-Baseline!K202</f>
        <v>205.44902130235332</v>
      </c>
      <c r="L222" s="21">
        <f>L202-Baseline!L202</f>
        <v>204.06883544842708</v>
      </c>
      <c r="M222" s="21">
        <f>M202-Baseline!M202</f>
        <v>202.72655977618882</v>
      </c>
      <c r="N222" s="21">
        <f>N202-Baseline!N202</f>
        <v>201.42184564193815</v>
      </c>
      <c r="O222" s="21">
        <f>O202-Baseline!O202</f>
        <v>200.15436574887894</v>
      </c>
      <c r="P222" s="21">
        <f>P202-Baseline!P202</f>
        <v>198.92381430061329</v>
      </c>
      <c r="Q222" s="21">
        <f>Q202-Baseline!Q202</f>
        <v>197.72990629961652</v>
      </c>
      <c r="R222" s="21">
        <f>R202-Baseline!R202</f>
        <v>196.57237799709785</v>
      </c>
      <c r="S222" s="21">
        <f>S202-Baseline!S202</f>
        <v>195.42613053975552</v>
      </c>
      <c r="T222" s="21">
        <f>T202-Baseline!T202</f>
        <v>194.31606765050617</v>
      </c>
      <c r="U222" s="21">
        <f>U202-Baseline!U202</f>
        <v>193.2419790393769</v>
      </c>
      <c r="V222" s="21">
        <f>V202-Baseline!V202</f>
        <v>192.20367500793395</v>
      </c>
      <c r="W222" s="21">
        <f>W202-Baseline!W202</f>
        <v>191.20098629985733</v>
      </c>
      <c r="X222" s="21">
        <f>X202-Baseline!X202</f>
        <v>190.23376389101534</v>
      </c>
      <c r="Y222" s="21">
        <f>Y202-Baseline!Y202</f>
        <v>189.30187933702663</v>
      </c>
      <c r="Z222" s="21">
        <f>Z202-Baseline!Z202</f>
        <v>188.40522433049406</v>
      </c>
      <c r="AA222" s="21">
        <f>AA202-Baseline!AA202</f>
        <v>187.54371097417123</v>
      </c>
      <c r="AB222" s="21">
        <f>AB202-Baseline!AB202</f>
        <v>186.71727176553981</v>
      </c>
      <c r="AC222" s="21">
        <f>AC202-Baseline!AC202</f>
        <v>185.85840790378768</v>
      </c>
      <c r="AD222" s="21">
        <f>AD202-Baseline!AD202</f>
        <v>185.0267096787309</v>
      </c>
      <c r="AE222" s="21">
        <f>AE202-Baseline!AE202</f>
        <v>184.21563887472948</v>
      </c>
      <c r="AF222" s="21">
        <f>AF202-Baseline!AF202</f>
        <v>183.4209783065418</v>
      </c>
      <c r="AG222" s="21">
        <f>AG202-Baseline!AG202</f>
        <v>182.64086335554103</v>
      </c>
      <c r="AH222" s="21">
        <f>AH202-Baseline!AH202</f>
        <v>181.87636052303699</v>
      </c>
      <c r="AI222" s="21">
        <f>AI202-Baseline!AI202</f>
        <v>181.13252335928951</v>
      </c>
      <c r="AJ222" s="21">
        <f>AJ202-Baseline!AJ202</f>
        <v>181.24483771532078</v>
      </c>
      <c r="AK222" s="21">
        <f>AK202-Baseline!AK202</f>
        <v>181.37224939953595</v>
      </c>
      <c r="AL222" s="21">
        <f>AL202-Baseline!AL202</f>
        <v>181.51590931839436</v>
      </c>
      <c r="AM222" s="21">
        <f>AM202-Baseline!AM202</f>
        <v>181.6771172209319</v>
      </c>
      <c r="AN222" s="21">
        <f>AN202-Baseline!AN202</f>
        <v>181.85691349606964</v>
      </c>
      <c r="AO222" s="21">
        <f>AO202-Baseline!AO202</f>
        <v>182.05601013934768</v>
      </c>
      <c r="AP222" s="21">
        <f>AP202-Baseline!AP202</f>
        <v>182.27541236085662</v>
      </c>
      <c r="AQ222" s="21">
        <f>AQ202-Baseline!AQ202</f>
        <v>182.51616292231313</v>
      </c>
      <c r="AR222" s="21">
        <f>AR202-Baseline!AR202</f>
        <v>182.77926086850886</v>
      </c>
      <c r="AS222" s="21">
        <f>AS202-Baseline!AS202</f>
        <v>183.06567719420417</v>
      </c>
      <c r="AT222" s="21">
        <f>AT202-Baseline!AT202</f>
        <v>183.37640122928363</v>
      </c>
      <c r="AU222" s="21">
        <f>AU202-Baseline!AU202</f>
        <v>183.71245860107967</v>
      </c>
      <c r="AV222" s="21">
        <f>AV202-Baseline!AV202</f>
        <v>184.07487602127989</v>
      </c>
      <c r="AW222" s="21">
        <f>AW202-Baseline!AW202</f>
        <v>184.46468453109304</v>
      </c>
      <c r="AX222" s="21">
        <f>AX202-Baseline!AX202</f>
        <v>184.88292867877857</v>
      </c>
      <c r="AY222" s="21">
        <f>AY202-Baseline!AY202</f>
        <v>185.33067011096438</v>
      </c>
      <c r="AZ222" s="21">
        <f>AZ202-Baseline!AZ202</f>
        <v>185.80898583535807</v>
      </c>
      <c r="BA222" s="21">
        <f>BA202-Baseline!BA202</f>
        <v>186.31896691319403</v>
      </c>
      <c r="BB222" s="21">
        <f>BB202-Baseline!BB202</f>
        <v>186.83351059307117</v>
      </c>
    </row>
    <row r="223" spans="1:54" outlineLevel="2">
      <c r="B223" s="19"/>
      <c r="C223" s="19"/>
      <c r="D223" s="19"/>
      <c r="E223" s="15"/>
    </row>
    <row r="224" spans="1:54" outlineLevel="2">
      <c r="A224" s="465" t="s">
        <v>486</v>
      </c>
      <c r="B224" s="150" t="s">
        <v>483</v>
      </c>
      <c r="C224" s="19"/>
      <c r="D224" s="135" t="s">
        <v>374</v>
      </c>
      <c r="E224" s="21">
        <f>E204-Baseline!E204</f>
        <v>174.42207253300808</v>
      </c>
      <c r="F224" s="21">
        <f>F204-Baseline!F204</f>
        <v>347.68284279945283</v>
      </c>
      <c r="G224" s="21">
        <f>G204-Baseline!G204</f>
        <v>519.52010240507934</v>
      </c>
      <c r="H224" s="21">
        <f>H204-Baseline!H204</f>
        <v>689.95614921105357</v>
      </c>
      <c r="I224" s="21">
        <f>I204-Baseline!I204</f>
        <v>859.2744824761503</v>
      </c>
      <c r="J224" s="21">
        <f>J204-Baseline!J204</f>
        <v>1027.4869333707506</v>
      </c>
      <c r="K224" s="21">
        <f>K204-Baseline!K204</f>
        <v>1194.355828823408</v>
      </c>
      <c r="L224" s="21">
        <f>L204-Baseline!L204</f>
        <v>1360.1495809140556</v>
      </c>
      <c r="M224" s="21">
        <f>M204-Baseline!M204</f>
        <v>1524.8817160092594</v>
      </c>
      <c r="N224" s="21">
        <f>N204-Baseline!N204</f>
        <v>1688.3314733360153</v>
      </c>
      <c r="O224" s="21">
        <f>O204-Baseline!O204</f>
        <v>1850.7532119848011</v>
      </c>
      <c r="P224" s="21">
        <f>P204-Baseline!P204</f>
        <v>2012.1620063890218</v>
      </c>
      <c r="Q224" s="21">
        <f>Q204-Baseline!Q204</f>
        <v>2172.5734566480842</v>
      </c>
      <c r="R224" s="21">
        <f>R204-Baseline!R204</f>
        <v>2332.2198396644544</v>
      </c>
      <c r="S224" s="21">
        <f>S204-Baseline!S204</f>
        <v>2490.8972051556157</v>
      </c>
      <c r="T224" s="21">
        <f>T204-Baseline!T204</f>
        <v>2648.6227537213276</v>
      </c>
      <c r="U224" s="21">
        <f>U204-Baseline!U204</f>
        <v>2805.4141565462651</v>
      </c>
      <c r="V224" s="21">
        <f>V204-Baseline!V204</f>
        <v>2961.4887643928923</v>
      </c>
      <c r="W224" s="21">
        <f>W204-Baseline!W204</f>
        <v>3116.6619559559194</v>
      </c>
      <c r="X224" s="21">
        <f>X204-Baseline!X204</f>
        <v>3271.1442016591322</v>
      </c>
      <c r="Y224" s="21">
        <f>Y204-Baseline!Y204</f>
        <v>3424.7599066622179</v>
      </c>
      <c r="Z224" s="21">
        <f>Z204-Baseline!Z204</f>
        <v>3577.7129974800882</v>
      </c>
      <c r="AA224" s="21">
        <f>AA204-Baseline!AA204</f>
        <v>3730.0167348598452</v>
      </c>
      <c r="AB224" s="21">
        <f>AB204-Baseline!AB204</f>
        <v>3881.6850518374595</v>
      </c>
      <c r="AC224" s="21">
        <f>AC204-Baseline!AC204</f>
        <v>4032.6929284150328</v>
      </c>
      <c r="AD224" s="21">
        <f>AD204-Baseline!AD204</f>
        <v>4183.066152264113</v>
      </c>
      <c r="AE224" s="21">
        <f>AE204-Baseline!AE204</f>
        <v>4332.8380927863836</v>
      </c>
      <c r="AF224" s="21">
        <f>AF204-Baseline!AF204</f>
        <v>4482.0203761360572</v>
      </c>
      <c r="AG224" s="21">
        <f>AG204-Baseline!AG204</f>
        <v>4630.6274241448937</v>
      </c>
      <c r="AH224" s="21">
        <f>AH204-Baseline!AH204</f>
        <v>4778.6768088087656</v>
      </c>
      <c r="AI224" s="21">
        <f>AI204-Baseline!AI204</f>
        <v>4926.1900854717123</v>
      </c>
      <c r="AJ224" s="21">
        <f>AJ204-Baseline!AJ204</f>
        <v>5073.8616845803363</v>
      </c>
      <c r="AK224" s="21">
        <f>AK204-Baseline!AK204</f>
        <v>5221.7073435140028</v>
      </c>
      <c r="AL224" s="21">
        <f>AL204-Baseline!AL204</f>
        <v>5369.7445207339597</v>
      </c>
      <c r="AM224" s="21">
        <f>AM204-Baseline!AM204</f>
        <v>5517.9917823499054</v>
      </c>
      <c r="AN224" s="21">
        <f>AN204-Baseline!AN204</f>
        <v>5666.4683564190254</v>
      </c>
      <c r="AO224" s="21">
        <f>AO204-Baseline!AO204</f>
        <v>5815.1939515656359</v>
      </c>
      <c r="AP224" s="21">
        <f>AP204-Baseline!AP204</f>
        <v>5964.1891051355851</v>
      </c>
      <c r="AQ224" s="21">
        <f>AQ204-Baseline!AQ204</f>
        <v>6113.4752666646773</v>
      </c>
      <c r="AR224" s="21">
        <f>AR204-Baseline!AR204</f>
        <v>6263.0746667987423</v>
      </c>
      <c r="AS224" s="21">
        <f>AS204-Baseline!AS204</f>
        <v>6413.0103072855218</v>
      </c>
      <c r="AT224" s="21">
        <f>AT204-Baseline!AT204</f>
        <v>6563.3060049870301</v>
      </c>
      <c r="AU224" s="21">
        <f>AU204-Baseline!AU204</f>
        <v>6713.9864311913416</v>
      </c>
      <c r="AV224" s="21">
        <f>AV204-Baseline!AV204</f>
        <v>6865.0771101996579</v>
      </c>
      <c r="AW224" s="21">
        <f>AW204-Baseline!AW204</f>
        <v>7016.604422188866</v>
      </c>
      <c r="AX224" s="21">
        <f>AX204-Baseline!AX204</f>
        <v>7168.5956243913215</v>
      </c>
      <c r="AY224" s="21">
        <f>AY204-Baseline!AY204</f>
        <v>7321.0788721066274</v>
      </c>
      <c r="AZ224" s="21">
        <f>AZ204-Baseline!AZ204</f>
        <v>7474.0832354936756</v>
      </c>
      <c r="BA224" s="21">
        <f>BA204-Baseline!BA204</f>
        <v>7627.6387156456349</v>
      </c>
      <c r="BB224" s="21">
        <f>BB204-Baseline!BB204</f>
        <v>7781.7533357570137</v>
      </c>
    </row>
    <row r="225" spans="1:54" outlineLevel="2">
      <c r="A225" s="466"/>
      <c r="B225" s="150" t="s">
        <v>484</v>
      </c>
      <c r="C225" s="19"/>
      <c r="D225" s="135" t="s">
        <v>374</v>
      </c>
      <c r="E225" s="21">
        <f>E205-Baseline!E205</f>
        <v>134.5484252505523</v>
      </c>
      <c r="F225" s="21">
        <f>F205-Baseline!F205</f>
        <v>267.98777141929349</v>
      </c>
      <c r="G225" s="21">
        <f>G205-Baseline!G205</f>
        <v>400.35029624509224</v>
      </c>
      <c r="H225" s="21">
        <f>H205-Baseline!H205</f>
        <v>531.66778181324958</v>
      </c>
      <c r="I225" s="21">
        <f>I205-Baseline!I205</f>
        <v>661.97155571590736</v>
      </c>
      <c r="J225" s="21">
        <f>J205-Baseline!J205</f>
        <v>791.29251186377041</v>
      </c>
      <c r="K225" s="21">
        <f>K205-Baseline!K205</f>
        <v>919.66113111989807</v>
      </c>
      <c r="L225" s="21">
        <f>L205-Baseline!L205</f>
        <v>1047.1075014236458</v>
      </c>
      <c r="M225" s="21">
        <f>M205-Baseline!M205</f>
        <v>1173.6613378135628</v>
      </c>
      <c r="N225" s="21">
        <f>N205-Baseline!N205</f>
        <v>1299.3520020794476</v>
      </c>
      <c r="O225" s="21">
        <f>O205-Baseline!O205</f>
        <v>1424.2085221818311</v>
      </c>
      <c r="P225" s="21">
        <f>P205-Baseline!P205</f>
        <v>1548.2596115249869</v>
      </c>
      <c r="Q225" s="21">
        <f>Q205-Baseline!Q205</f>
        <v>1671.5336878259945</v>
      </c>
      <c r="R225" s="21">
        <f>R205-Baseline!R205</f>
        <v>1794.0588919922643</v>
      </c>
      <c r="S225" s="21">
        <f>S205-Baseline!S205</f>
        <v>1915.8548214519476</v>
      </c>
      <c r="T225" s="21">
        <f>T205-Baseline!T205</f>
        <v>2036.9492091956106</v>
      </c>
      <c r="U225" s="21">
        <f>U205-Baseline!U205</f>
        <v>2157.3695638739828</v>
      </c>
      <c r="V225" s="21">
        <f>V205-Baseline!V205</f>
        <v>2277.1431880475307</v>
      </c>
      <c r="W225" s="21">
        <f>W205-Baseline!W205</f>
        <v>2396.2971961792782</v>
      </c>
      <c r="X225" s="21">
        <f>X205-Baseline!X205</f>
        <v>2514.8585325670506</v>
      </c>
      <c r="Y225" s="21">
        <f>Y205-Baseline!Y205</f>
        <v>2632.8539893106677</v>
      </c>
      <c r="Z225" s="21">
        <f>Z205-Baseline!Z205</f>
        <v>2750.3102240559338</v>
      </c>
      <c r="AA225" s="21">
        <f>AA205-Baseline!AA205</f>
        <v>2867.253777736923</v>
      </c>
      <c r="AB225" s="21">
        <f>AB205-Baseline!AB205</f>
        <v>2983.7110924044928</v>
      </c>
      <c r="AC225" s="21">
        <f>AC205-Baseline!AC205</f>
        <v>3099.6860450038375</v>
      </c>
      <c r="AD225" s="21">
        <f>AD205-Baseline!AD205</f>
        <v>3215.2023212961903</v>
      </c>
      <c r="AE225" s="21">
        <f>AE205-Baseline!AE205</f>
        <v>3330.2813839378032</v>
      </c>
      <c r="AF225" s="21">
        <f>AF205-Baseline!AF205</f>
        <v>3444.943257084964</v>
      </c>
      <c r="AG225" s="21">
        <f>AG205-Baseline!AG205</f>
        <v>3559.2073214806542</v>
      </c>
      <c r="AH225" s="21">
        <f>AH205-Baseline!AH205</f>
        <v>3673.0933024127112</v>
      </c>
      <c r="AI225" s="21">
        <f>AI205-Baseline!AI205</f>
        <v>3786.6226097616104</v>
      </c>
      <c r="AJ225" s="21">
        <f>AJ205-Baseline!AJ205</f>
        <v>3900.3267012816741</v>
      </c>
      <c r="AK225" s="21">
        <f>AK205-Baseline!AK205</f>
        <v>4014.2243320274788</v>
      </c>
      <c r="AL225" s="21">
        <f>AL205-Baseline!AL205</f>
        <v>4128.3348251586895</v>
      </c>
      <c r="AM225" s="21">
        <f>AM205-Baseline!AM205</f>
        <v>4242.6781328806246</v>
      </c>
      <c r="AN225" s="21">
        <f>AN205-Baseline!AN205</f>
        <v>4357.2747614857653</v>
      </c>
      <c r="AO225" s="21">
        <f>AO205-Baseline!AO205</f>
        <v>4472.145673675016</v>
      </c>
      <c r="AP225" s="21">
        <f>AP205-Baseline!AP205</f>
        <v>4587.312398405069</v>
      </c>
      <c r="AQ225" s="21">
        <f>AQ205-Baseline!AQ205</f>
        <v>4702.7970557710078</v>
      </c>
      <c r="AR225" s="21">
        <f>AR205-Baseline!AR205</f>
        <v>4818.6223551684161</v>
      </c>
      <c r="AS225" s="21">
        <f>AS205-Baseline!AS205</f>
        <v>4934.8115989459538</v>
      </c>
      <c r="AT225" s="21">
        <f>AT205-Baseline!AT205</f>
        <v>5051.3887018828773</v>
      </c>
      <c r="AU225" s="21">
        <f>AU205-Baseline!AU205</f>
        <v>5168.3782170680579</v>
      </c>
      <c r="AV225" s="21">
        <f>AV205-Baseline!AV205</f>
        <v>5285.8053503522506</v>
      </c>
      <c r="AW225" s="21">
        <f>AW205-Baseline!AW205</f>
        <v>5403.6959762839624</v>
      </c>
      <c r="AX225" s="21">
        <f>AX205-Baseline!AX205</f>
        <v>5522.0766575294465</v>
      </c>
      <c r="AY225" s="21">
        <f>AY205-Baseline!AY205</f>
        <v>5640.9746659163984</v>
      </c>
      <c r="AZ225" s="21">
        <f>AZ205-Baseline!AZ205</f>
        <v>5760.418003359342</v>
      </c>
      <c r="BA225" s="21">
        <f>BA205-Baseline!BA205</f>
        <v>5880.4354227365129</v>
      </c>
      <c r="BB225" s="21">
        <f>BB205-Baseline!BB205</f>
        <v>6001.0389318444932</v>
      </c>
    </row>
    <row r="226" spans="1:54" outlineLevel="2">
      <c r="A226" s="467"/>
      <c r="B226" s="150" t="s">
        <v>485</v>
      </c>
      <c r="C226" s="19"/>
      <c r="D226" s="135" t="s">
        <v>374</v>
      </c>
      <c r="E226" s="21">
        <f>E206-Baseline!E206</f>
        <v>214.54854172475578</v>
      </c>
      <c r="F226" s="21">
        <f>F206-Baseline!F206</f>
        <v>427.48088173354529</v>
      </c>
      <c r="G226" s="21">
        <f>G206-Baseline!G206</f>
        <v>638.83748667550913</v>
      </c>
      <c r="H226" s="21">
        <f>H206-Baseline!H206</f>
        <v>848.65834051445313</v>
      </c>
      <c r="I226" s="21">
        <f>I206-Baseline!I206</f>
        <v>1056.9829676081586</v>
      </c>
      <c r="J226" s="21">
        <f>J206-Baseline!J206</f>
        <v>1263.8504552984175</v>
      </c>
      <c r="K226" s="21">
        <f>K206-Baseline!K206</f>
        <v>1469.2994766007707</v>
      </c>
      <c r="L226" s="21">
        <f>L206-Baseline!L206</f>
        <v>1673.3683120491978</v>
      </c>
      <c r="M226" s="21">
        <f>M206-Baseline!M206</f>
        <v>1876.0948718253867</v>
      </c>
      <c r="N226" s="21">
        <f>N206-Baseline!N206</f>
        <v>2077.5167174673247</v>
      </c>
      <c r="O226" s="21">
        <f>O206-Baseline!O206</f>
        <v>2277.6710832162034</v>
      </c>
      <c r="P226" s="21">
        <f>P206-Baseline!P206</f>
        <v>2476.5948975168167</v>
      </c>
      <c r="Q226" s="21">
        <f>Q206-Baseline!Q206</f>
        <v>2674.3248038164334</v>
      </c>
      <c r="R226" s="21">
        <f>R206-Baseline!R206</f>
        <v>2870.897181813531</v>
      </c>
      <c r="S226" s="21">
        <f>S206-Baseline!S206</f>
        <v>3066.3233123532864</v>
      </c>
      <c r="T226" s="21">
        <f>T206-Baseline!T206</f>
        <v>3260.6393800037927</v>
      </c>
      <c r="U226" s="21">
        <f>U206-Baseline!U206</f>
        <v>3453.8813590431696</v>
      </c>
      <c r="V226" s="21">
        <f>V206-Baseline!V206</f>
        <v>3646.0850340511033</v>
      </c>
      <c r="W226" s="21">
        <f>W206-Baseline!W206</f>
        <v>3837.2860203509608</v>
      </c>
      <c r="X226" s="21">
        <f>X206-Baseline!X206</f>
        <v>4027.5197842419761</v>
      </c>
      <c r="Y226" s="21">
        <f>Y206-Baseline!Y206</f>
        <v>4216.8216635790031</v>
      </c>
      <c r="Z226" s="21">
        <f>Z206-Baseline!Z206</f>
        <v>4405.2268879094972</v>
      </c>
      <c r="AA226" s="21">
        <f>AA206-Baseline!AA206</f>
        <v>4592.7705988836688</v>
      </c>
      <c r="AB226" s="21">
        <f>AB206-Baseline!AB206</f>
        <v>4779.4878706492082</v>
      </c>
      <c r="AC226" s="21">
        <f>AC206-Baseline!AC206</f>
        <v>4965.3462785529955</v>
      </c>
      <c r="AD226" s="21">
        <f>AD206-Baseline!AD206</f>
        <v>5150.3729882317266</v>
      </c>
      <c r="AE226" s="21">
        <f>AE206-Baseline!AE206</f>
        <v>5334.5886271064564</v>
      </c>
      <c r="AF226" s="21">
        <f>AF206-Baseline!AF206</f>
        <v>5518.0096054129981</v>
      </c>
      <c r="AG226" s="21">
        <f>AG206-Baseline!AG206</f>
        <v>5700.6504687685392</v>
      </c>
      <c r="AH226" s="21">
        <f>AH206-Baseline!AH206</f>
        <v>5882.5268292915762</v>
      </c>
      <c r="AI226" s="21">
        <f>AI206-Baseline!AI206</f>
        <v>6063.6593526508659</v>
      </c>
      <c r="AJ226" s="21">
        <f>AJ206-Baseline!AJ206</f>
        <v>6244.9041903661864</v>
      </c>
      <c r="AK226" s="21">
        <f>AK206-Baseline!AK206</f>
        <v>6426.276439765722</v>
      </c>
      <c r="AL226" s="21">
        <f>AL206-Baseline!AL206</f>
        <v>6607.7923490841167</v>
      </c>
      <c r="AM226" s="21">
        <f>AM206-Baseline!AM206</f>
        <v>6789.4694663050486</v>
      </c>
      <c r="AN226" s="21">
        <f>AN206-Baseline!AN206</f>
        <v>6971.3263798011185</v>
      </c>
      <c r="AO226" s="21">
        <f>AO206-Baseline!AO206</f>
        <v>7153.3823899404661</v>
      </c>
      <c r="AP226" s="21">
        <f>AP206-Baseline!AP206</f>
        <v>7335.6578023013226</v>
      </c>
      <c r="AQ226" s="21">
        <f>AQ206-Baseline!AQ206</f>
        <v>7518.1739652236356</v>
      </c>
      <c r="AR226" s="21">
        <f>AR206-Baseline!AR206</f>
        <v>7700.9532260921442</v>
      </c>
      <c r="AS226" s="21">
        <f>AS206-Baseline!AS206</f>
        <v>7884.0189032863482</v>
      </c>
      <c r="AT226" s="21">
        <f>AT206-Baseline!AT206</f>
        <v>8067.3953045156322</v>
      </c>
      <c r="AU226" s="21">
        <f>AU206-Baseline!AU206</f>
        <v>8251.1077631167118</v>
      </c>
      <c r="AV226" s="21">
        <f>AV206-Baseline!AV206</f>
        <v>8435.1826391379909</v>
      </c>
      <c r="AW226" s="21">
        <f>AW206-Baseline!AW206</f>
        <v>8619.6473236690836</v>
      </c>
      <c r="AX226" s="21">
        <f>AX206-Baseline!AX206</f>
        <v>8804.5302523478622</v>
      </c>
      <c r="AY226" s="21">
        <f>AY206-Baseline!AY206</f>
        <v>8989.8609224588272</v>
      </c>
      <c r="AZ226" s="21">
        <f>AZ206-Baseline!AZ206</f>
        <v>9175.669908294185</v>
      </c>
      <c r="BA226" s="21">
        <f>BA206-Baseline!BA206</f>
        <v>9361.9888752073784</v>
      </c>
      <c r="BB226" s="21">
        <f>BB206-Baseline!BB206</f>
        <v>9548.8223858004494</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490</v>
      </c>
      <c r="C229" s="57"/>
      <c r="D229" s="56" t="s">
        <v>374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492</v>
      </c>
    </row>
    <row r="2" spans="1:19">
      <c r="A2" s="463" t="s">
        <v>493</v>
      </c>
      <c r="B2" s="463"/>
      <c r="C2" s="463"/>
      <c r="D2" s="463"/>
      <c r="E2" s="463"/>
      <c r="F2" s="463"/>
      <c r="G2" s="463"/>
      <c r="H2" s="463"/>
      <c r="I2" s="463"/>
      <c r="J2" s="463"/>
      <c r="K2" s="463"/>
      <c r="L2" s="463"/>
      <c r="M2" s="463"/>
      <c r="N2" s="463"/>
      <c r="O2" s="463"/>
      <c r="P2" s="463"/>
      <c r="Q2" s="463"/>
      <c r="R2" s="463"/>
      <c r="S2" s="463"/>
    </row>
    <row r="3" spans="1:19">
      <c r="A3" s="463"/>
      <c r="B3" s="463"/>
      <c r="C3" s="463"/>
      <c r="D3" s="463"/>
      <c r="E3" s="463"/>
      <c r="F3" s="463"/>
      <c r="G3" s="463"/>
      <c r="H3" s="463"/>
      <c r="I3" s="463"/>
      <c r="J3" s="463"/>
      <c r="K3" s="463"/>
      <c r="L3" s="463"/>
      <c r="M3" s="463"/>
      <c r="N3" s="463"/>
      <c r="O3" s="463"/>
      <c r="P3" s="463"/>
      <c r="Q3" s="463"/>
      <c r="R3" s="463"/>
      <c r="S3" s="463"/>
    </row>
    <row r="4" spans="1:19">
      <c r="A4" s="463"/>
      <c r="B4" s="463"/>
      <c r="C4" s="463"/>
      <c r="D4" s="463"/>
      <c r="E4" s="463"/>
      <c r="F4" s="463"/>
      <c r="G4" s="463"/>
      <c r="H4" s="463"/>
      <c r="I4" s="463"/>
      <c r="J4" s="463"/>
      <c r="K4" s="463"/>
      <c r="L4" s="463"/>
      <c r="M4" s="463"/>
      <c r="N4" s="463"/>
      <c r="O4" s="463"/>
      <c r="P4" s="463"/>
      <c r="Q4" s="463"/>
      <c r="R4" s="463"/>
      <c r="S4" s="463"/>
    </row>
    <row r="19" spans="1:19">
      <c r="A19" s="4" t="s">
        <v>495</v>
      </c>
    </row>
    <row r="20" spans="1:19">
      <c r="A20" s="463" t="s">
        <v>496</v>
      </c>
      <c r="B20" s="463"/>
      <c r="C20" s="463"/>
      <c r="D20" s="463"/>
      <c r="E20" s="463"/>
      <c r="F20" s="463"/>
      <c r="G20" s="463"/>
      <c r="H20" s="463"/>
      <c r="I20" s="463"/>
      <c r="J20" s="463"/>
      <c r="K20" s="463"/>
      <c r="L20" s="463"/>
      <c r="M20" s="463"/>
      <c r="N20" s="463"/>
      <c r="O20" s="463"/>
      <c r="P20" s="463"/>
      <c r="Q20" s="463"/>
      <c r="R20" s="463"/>
      <c r="S20" s="463"/>
    </row>
    <row r="21" spans="1:19" ht="25.5" customHeight="1">
      <c r="A21" s="463"/>
      <c r="B21" s="463"/>
      <c r="C21" s="463"/>
      <c r="D21" s="463"/>
      <c r="E21" s="463"/>
      <c r="F21" s="463"/>
      <c r="G21" s="463"/>
      <c r="H21" s="463"/>
      <c r="I21" s="463"/>
      <c r="J21" s="463"/>
      <c r="K21" s="463"/>
      <c r="L21" s="463"/>
      <c r="M21" s="463"/>
      <c r="N21" s="463"/>
      <c r="O21" s="463"/>
      <c r="P21" s="463"/>
      <c r="Q21" s="463"/>
      <c r="R21" s="463"/>
      <c r="S21" s="463"/>
    </row>
    <row r="23" spans="1:19">
      <c r="A23" s="158" t="s">
        <v>477</v>
      </c>
      <c r="B23" s="397"/>
      <c r="C23" s="397"/>
      <c r="D23" s="397"/>
      <c r="E23" s="397"/>
      <c r="F23" s="397"/>
      <c r="G23" s="397"/>
      <c r="H23" s="397"/>
      <c r="I23" s="397"/>
      <c r="J23" s="397"/>
      <c r="K23" s="397"/>
      <c r="L23" s="397"/>
      <c r="M23" s="397"/>
      <c r="N23" s="397"/>
      <c r="O23" s="397"/>
      <c r="P23" s="397"/>
      <c r="Q23" s="397"/>
      <c r="R23" s="397"/>
      <c r="S23" s="397"/>
    </row>
    <row r="24" spans="1:19">
      <c r="A24" s="158" t="s">
        <v>478</v>
      </c>
      <c r="B24" s="397"/>
      <c r="C24" s="397"/>
      <c r="D24" s="397"/>
      <c r="E24" s="397"/>
      <c r="F24" s="397"/>
      <c r="G24" s="397"/>
      <c r="H24" s="397"/>
      <c r="I24" s="397"/>
      <c r="J24" s="397"/>
      <c r="K24" s="397"/>
      <c r="L24" s="397"/>
      <c r="M24" s="397"/>
      <c r="N24" s="397"/>
      <c r="O24" s="397"/>
      <c r="P24" s="397"/>
      <c r="Q24" s="397"/>
      <c r="R24" s="397"/>
      <c r="S24" s="397"/>
    </row>
    <row r="25" spans="1:19">
      <c r="A25" s="159" t="s">
        <v>380</v>
      </c>
      <c r="B25" s="397"/>
      <c r="C25" s="397"/>
      <c r="D25" s="397"/>
      <c r="E25" s="397"/>
      <c r="F25" s="397"/>
      <c r="G25" s="397"/>
      <c r="H25" s="397"/>
      <c r="I25" s="397"/>
      <c r="J25" s="397"/>
      <c r="K25" s="397"/>
      <c r="L25" s="397"/>
      <c r="M25" s="397"/>
      <c r="N25" s="397"/>
      <c r="O25" s="397"/>
      <c r="P25" s="397"/>
      <c r="Q25" s="397"/>
      <c r="R25" s="397"/>
      <c r="S25" s="397"/>
    </row>
    <row r="26" spans="1:19">
      <c r="A26" s="159" t="s">
        <v>456</v>
      </c>
      <c r="B26" s="397"/>
      <c r="C26" s="397"/>
      <c r="D26" s="397"/>
      <c r="E26" s="397"/>
      <c r="F26" s="397"/>
      <c r="G26" s="397"/>
      <c r="H26" s="397"/>
      <c r="I26" s="397"/>
      <c r="J26" s="397"/>
      <c r="K26" s="397"/>
      <c r="L26" s="397"/>
      <c r="M26" s="397"/>
      <c r="N26" s="397"/>
      <c r="O26" s="397"/>
      <c r="P26" s="397"/>
      <c r="Q26" s="397"/>
      <c r="R26" s="397"/>
      <c r="S26" s="397"/>
    </row>
    <row r="27" spans="1:19">
      <c r="A27" s="159" t="s">
        <v>457</v>
      </c>
      <c r="B27" s="397"/>
      <c r="C27" s="397"/>
      <c r="D27" s="397"/>
      <c r="E27" s="397"/>
      <c r="F27" s="397"/>
      <c r="G27" s="397"/>
      <c r="H27" s="397"/>
      <c r="I27" s="397"/>
      <c r="J27" s="397"/>
      <c r="K27" s="397"/>
      <c r="L27" s="397"/>
      <c r="M27" s="397"/>
      <c r="N27" s="397"/>
      <c r="O27" s="397"/>
      <c r="P27" s="397"/>
      <c r="Q27" s="397"/>
      <c r="R27" s="397"/>
      <c r="S27" s="397"/>
    </row>
    <row r="31" spans="1:19">
      <c r="A31" s="4" t="s">
        <v>500</v>
      </c>
    </row>
    <row r="32" spans="1:19">
      <c r="A32" t="s">
        <v>501</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8" t="s">
        <v>328</v>
      </c>
      <c r="J2" s="429"/>
      <c r="K2" s="429"/>
      <c r="L2" s="429"/>
      <c r="M2" s="429"/>
      <c r="N2" s="429"/>
      <c r="O2" s="429"/>
      <c r="P2" s="429"/>
      <c r="Q2" s="429"/>
      <c r="R2" s="429"/>
      <c r="S2" s="429"/>
      <c r="T2" s="429"/>
      <c r="U2" s="430"/>
    </row>
    <row r="3" spans="1:21" ht="13.5" customHeight="1" outlineLevel="1" thickBot="1">
      <c r="A3" s="3"/>
      <c r="B3" s="7"/>
      <c r="F3" s="24"/>
      <c r="G3" s="10"/>
      <c r="I3" s="431" t="s">
        <v>329</v>
      </c>
      <c r="J3" s="432"/>
      <c r="K3" s="432"/>
      <c r="L3" s="432"/>
      <c r="M3" s="432"/>
      <c r="N3" s="433"/>
      <c r="O3" s="1"/>
      <c r="P3" s="437" t="s">
        <v>330</v>
      </c>
      <c r="Q3" s="438"/>
      <c r="R3" s="438"/>
      <c r="S3" s="438"/>
      <c r="T3" s="438"/>
      <c r="U3" s="439"/>
    </row>
    <row r="4" spans="1:21" ht="56.25" customHeight="1" outlineLevel="1">
      <c r="A4" s="31" t="s">
        <v>151</v>
      </c>
      <c r="B4" s="86"/>
      <c r="E4" s="53" t="s">
        <v>331</v>
      </c>
      <c r="F4" s="91"/>
      <c r="G4" s="28"/>
      <c r="H4" s="10"/>
      <c r="I4" s="434"/>
      <c r="J4" s="435"/>
      <c r="K4" s="435"/>
      <c r="L4" s="435"/>
      <c r="M4" s="435"/>
      <c r="N4" s="436"/>
      <c r="P4" s="440"/>
      <c r="Q4" s="441"/>
      <c r="R4" s="441"/>
      <c r="S4" s="441"/>
      <c r="T4" s="441"/>
      <c r="U4" s="442"/>
    </row>
    <row r="5" spans="1:21" outlineLevel="1">
      <c r="A5" s="13" t="s">
        <v>332</v>
      </c>
      <c r="B5" s="88"/>
      <c r="E5" s="14"/>
      <c r="H5" s="10"/>
      <c r="I5" s="470"/>
      <c r="J5" s="455"/>
      <c r="K5" s="455"/>
      <c r="L5" s="455"/>
      <c r="M5" s="455"/>
      <c r="N5" s="456"/>
      <c r="P5" s="470"/>
      <c r="Q5" s="455"/>
      <c r="R5" s="455"/>
      <c r="S5" s="455"/>
      <c r="T5" s="455"/>
      <c r="U5" s="456"/>
    </row>
    <row r="6" spans="1:21" outlineLevel="1">
      <c r="A6" s="13" t="s">
        <v>335</v>
      </c>
      <c r="B6" s="88"/>
      <c r="E6" s="53" t="s">
        <v>337</v>
      </c>
      <c r="F6" s="90"/>
      <c r="H6" s="10"/>
      <c r="I6" s="457"/>
      <c r="J6" s="458"/>
      <c r="K6" s="458"/>
      <c r="L6" s="458"/>
      <c r="M6" s="458"/>
      <c r="N6" s="459"/>
      <c r="P6" s="457"/>
      <c r="Q6" s="458"/>
      <c r="R6" s="458"/>
      <c r="S6" s="458"/>
      <c r="T6" s="458"/>
      <c r="U6" s="459"/>
    </row>
    <row r="7" spans="1:21" outlineLevel="1">
      <c r="A7" s="13" t="s">
        <v>339</v>
      </c>
      <c r="B7" s="88"/>
      <c r="E7" s="14"/>
      <c r="H7" s="10"/>
      <c r="I7" s="457"/>
      <c r="J7" s="458"/>
      <c r="K7" s="458"/>
      <c r="L7" s="458"/>
      <c r="M7" s="458"/>
      <c r="N7" s="459"/>
      <c r="P7" s="457"/>
      <c r="Q7" s="458"/>
      <c r="R7" s="458"/>
      <c r="S7" s="458"/>
      <c r="T7" s="458"/>
      <c r="U7" s="459"/>
    </row>
    <row r="8" spans="1:21" ht="41" outlineLevel="1" thickBot="1">
      <c r="A8" s="34" t="s">
        <v>340</v>
      </c>
      <c r="B8" s="89"/>
      <c r="E8" s="14"/>
      <c r="H8" s="10"/>
      <c r="I8" s="457"/>
      <c r="J8" s="458"/>
      <c r="K8" s="458"/>
      <c r="L8" s="458"/>
      <c r="M8" s="458"/>
      <c r="N8" s="459"/>
      <c r="P8" s="457"/>
      <c r="Q8" s="458"/>
      <c r="R8" s="458"/>
      <c r="S8" s="458"/>
      <c r="T8" s="458"/>
      <c r="U8" s="459"/>
    </row>
    <row r="9" spans="1:21" outlineLevel="1">
      <c r="E9" s="14"/>
      <c r="H9" s="10"/>
      <c r="I9" s="457"/>
      <c r="J9" s="458"/>
      <c r="K9" s="458"/>
      <c r="L9" s="458"/>
      <c r="M9" s="458"/>
      <c r="N9" s="459"/>
      <c r="P9" s="457"/>
      <c r="Q9" s="458"/>
      <c r="R9" s="458"/>
      <c r="S9" s="458"/>
      <c r="T9" s="458"/>
      <c r="U9" s="459"/>
    </row>
    <row r="10" spans="1:21" ht="14" outlineLevel="1" thickBot="1">
      <c r="A10" s="32" t="s">
        <v>342</v>
      </c>
      <c r="B10" s="35">
        <f>Baseline!B10</f>
        <v>2027</v>
      </c>
      <c r="E10" s="14"/>
      <c r="H10" s="10"/>
      <c r="I10" s="457"/>
      <c r="J10" s="458"/>
      <c r="K10" s="458"/>
      <c r="L10" s="458"/>
      <c r="M10" s="458"/>
      <c r="N10" s="459"/>
      <c r="P10" s="457"/>
      <c r="Q10" s="458"/>
      <c r="R10" s="458"/>
      <c r="S10" s="458"/>
      <c r="T10" s="458"/>
      <c r="U10" s="459"/>
    </row>
    <row r="11" spans="1:21" outlineLevel="1">
      <c r="A11" s="16"/>
      <c r="H11" s="10"/>
      <c r="I11" s="457"/>
      <c r="J11" s="458"/>
      <c r="K11" s="458"/>
      <c r="L11" s="458"/>
      <c r="M11" s="458"/>
      <c r="N11" s="459"/>
      <c r="P11" s="457"/>
      <c r="Q11" s="458"/>
      <c r="R11" s="458"/>
      <c r="S11" s="458"/>
      <c r="T11" s="458"/>
      <c r="U11" s="459"/>
    </row>
    <row r="12" spans="1:21" ht="40.5" outlineLevel="1">
      <c r="A12" s="26" t="s">
        <v>343</v>
      </c>
      <c r="B12" s="26" t="s">
        <v>344</v>
      </c>
      <c r="C12" s="26" t="s">
        <v>345</v>
      </c>
      <c r="D12" s="26" t="s">
        <v>346</v>
      </c>
      <c r="E12" s="26" t="s">
        <v>347</v>
      </c>
      <c r="F12" s="26" t="s">
        <v>348</v>
      </c>
      <c r="G12" s="26" t="s">
        <v>349</v>
      </c>
      <c r="I12" s="457"/>
      <c r="J12" s="458"/>
      <c r="K12" s="458"/>
      <c r="L12" s="458"/>
      <c r="M12" s="458"/>
      <c r="N12" s="459"/>
      <c r="P12" s="457"/>
      <c r="Q12" s="458"/>
      <c r="R12" s="458"/>
      <c r="S12" s="458"/>
      <c r="T12" s="458"/>
      <c r="U12" s="459"/>
    </row>
    <row r="13" spans="1:21" outlineLevel="1">
      <c r="A13" s="58">
        <v>2035</v>
      </c>
      <c r="B13" s="21">
        <f t="shared" ref="B13:B18" si="0">INDEX($E$204:$AW$204,1,MATCH($A13,$E$53:$BB$53,0))</f>
        <v>0</v>
      </c>
      <c r="C13" s="21">
        <f>B13-Baseline!B13</f>
        <v>1524.8817160092594</v>
      </c>
      <c r="D13" s="21">
        <f t="shared" ref="D13:D18" si="1">INDEX($E$205:$AW$205,1,MATCH($A13,$E$53:$BB$53,0))</f>
        <v>0</v>
      </c>
      <c r="E13" s="21">
        <f>D13-Baseline!D13</f>
        <v>1173.6613378135628</v>
      </c>
      <c r="F13" s="21">
        <f t="shared" ref="F13:F18" si="2">INDEX($E$206:$AW$206,1,MATCH($A13,$E$53:$BB$53,0))</f>
        <v>0</v>
      </c>
      <c r="G13" s="21">
        <f>F13-Baseline!F13</f>
        <v>1876.0948718253867</v>
      </c>
      <c r="I13" s="457"/>
      <c r="J13" s="458"/>
      <c r="K13" s="458"/>
      <c r="L13" s="458"/>
      <c r="M13" s="458"/>
      <c r="N13" s="459"/>
      <c r="P13" s="457"/>
      <c r="Q13" s="458"/>
      <c r="R13" s="458"/>
      <c r="S13" s="458"/>
      <c r="T13" s="458"/>
      <c r="U13" s="459"/>
    </row>
    <row r="14" spans="1:21" outlineLevel="1">
      <c r="A14" s="58">
        <v>2040</v>
      </c>
      <c r="B14" s="21">
        <f t="shared" si="0"/>
        <v>0</v>
      </c>
      <c r="C14" s="21">
        <f>B14-Baseline!B14</f>
        <v>2332.2198396644544</v>
      </c>
      <c r="D14" s="21">
        <f t="shared" si="1"/>
        <v>0</v>
      </c>
      <c r="E14" s="21">
        <f>D14-Baseline!D14</f>
        <v>1794.0588919922643</v>
      </c>
      <c r="F14" s="21">
        <f t="shared" si="2"/>
        <v>0</v>
      </c>
      <c r="G14" s="21">
        <f>F14-Baseline!F14</f>
        <v>2870.897181813531</v>
      </c>
      <c r="I14" s="457"/>
      <c r="J14" s="458"/>
      <c r="K14" s="458"/>
      <c r="L14" s="458"/>
      <c r="M14" s="458"/>
      <c r="N14" s="459"/>
      <c r="P14" s="457"/>
      <c r="Q14" s="458"/>
      <c r="R14" s="458"/>
      <c r="S14" s="458"/>
      <c r="T14" s="458"/>
      <c r="U14" s="459"/>
    </row>
    <row r="15" spans="1:21" outlineLevel="1">
      <c r="A15" s="58">
        <v>2045</v>
      </c>
      <c r="B15" s="21">
        <f t="shared" si="0"/>
        <v>0</v>
      </c>
      <c r="C15" s="21">
        <f>B15-Baseline!B15</f>
        <v>3116.6619559559194</v>
      </c>
      <c r="D15" s="21">
        <f t="shared" si="1"/>
        <v>0</v>
      </c>
      <c r="E15" s="21">
        <f>D15-Baseline!D15</f>
        <v>2396.2971961792782</v>
      </c>
      <c r="F15" s="21">
        <f t="shared" si="2"/>
        <v>0</v>
      </c>
      <c r="G15" s="21">
        <f>F15-Baseline!F15</f>
        <v>3837.2860203509608</v>
      </c>
      <c r="I15" s="457"/>
      <c r="J15" s="458"/>
      <c r="K15" s="458"/>
      <c r="L15" s="458"/>
      <c r="M15" s="458"/>
      <c r="N15" s="459"/>
      <c r="P15" s="457"/>
      <c r="Q15" s="458"/>
      <c r="R15" s="458"/>
      <c r="S15" s="458"/>
      <c r="T15" s="458"/>
      <c r="U15" s="459"/>
    </row>
    <row r="16" spans="1:21" outlineLevel="1">
      <c r="A16" s="58">
        <v>2050</v>
      </c>
      <c r="B16" s="21">
        <f t="shared" si="0"/>
        <v>0</v>
      </c>
      <c r="C16" s="21">
        <f>B16-Baseline!B16</f>
        <v>3881.6850518374595</v>
      </c>
      <c r="D16" s="21">
        <f t="shared" si="1"/>
        <v>0</v>
      </c>
      <c r="E16" s="21">
        <f>D16-Baseline!D16</f>
        <v>2983.7110924044928</v>
      </c>
      <c r="F16" s="21">
        <f t="shared" si="2"/>
        <v>0</v>
      </c>
      <c r="G16" s="21">
        <f>F16-Baseline!F16</f>
        <v>4779.4878706492082</v>
      </c>
      <c r="I16" s="457"/>
      <c r="J16" s="458"/>
      <c r="K16" s="458"/>
      <c r="L16" s="458"/>
      <c r="M16" s="458"/>
      <c r="N16" s="459"/>
      <c r="P16" s="457"/>
      <c r="Q16" s="458"/>
      <c r="R16" s="458"/>
      <c r="S16" s="458"/>
      <c r="T16" s="458"/>
      <c r="U16" s="459"/>
    </row>
    <row r="17" spans="1:21" outlineLevel="1">
      <c r="A17" s="58">
        <v>2060</v>
      </c>
      <c r="B17" s="21">
        <f t="shared" si="0"/>
        <v>0</v>
      </c>
      <c r="C17" s="21">
        <f>B17-Baseline!B17</f>
        <v>5369.7445207339597</v>
      </c>
      <c r="D17" s="21">
        <f t="shared" si="1"/>
        <v>0</v>
      </c>
      <c r="E17" s="21">
        <f>D17-Baseline!D17</f>
        <v>4128.3348251586895</v>
      </c>
      <c r="F17" s="21">
        <f t="shared" si="2"/>
        <v>0</v>
      </c>
      <c r="G17" s="21">
        <f>F17-Baseline!F17</f>
        <v>6607.7923490841167</v>
      </c>
      <c r="I17" s="457"/>
      <c r="J17" s="458"/>
      <c r="K17" s="458"/>
      <c r="L17" s="458"/>
      <c r="M17" s="458"/>
      <c r="N17" s="459"/>
      <c r="P17" s="457"/>
      <c r="Q17" s="458"/>
      <c r="R17" s="458"/>
      <c r="S17" s="458"/>
      <c r="T17" s="458"/>
      <c r="U17" s="459"/>
    </row>
    <row r="18" spans="1:21" outlineLevel="1">
      <c r="A18" s="58">
        <v>2070</v>
      </c>
      <c r="B18" s="21">
        <f t="shared" si="0"/>
        <v>0</v>
      </c>
      <c r="C18" s="21">
        <f>B18-Baseline!B18</f>
        <v>6865.0771101996579</v>
      </c>
      <c r="D18" s="21">
        <f t="shared" si="1"/>
        <v>0</v>
      </c>
      <c r="E18" s="21">
        <f>D18-Baseline!D18</f>
        <v>5285.8053503522506</v>
      </c>
      <c r="F18" s="21">
        <f t="shared" si="2"/>
        <v>0</v>
      </c>
      <c r="G18" s="21">
        <f>F18-Baseline!F18</f>
        <v>8435.1826391379909</v>
      </c>
      <c r="I18" s="460"/>
      <c r="J18" s="461"/>
      <c r="K18" s="461"/>
      <c r="L18" s="461"/>
      <c r="M18" s="461"/>
      <c r="N18" s="462"/>
      <c r="P18" s="460"/>
      <c r="Q18" s="461"/>
      <c r="R18" s="461"/>
      <c r="S18" s="461"/>
      <c r="T18" s="461"/>
      <c r="U18" s="462"/>
    </row>
    <row r="19" spans="1:21" ht="14" outlineLevel="1" thickBot="1">
      <c r="A19" s="418"/>
      <c r="B19" s="418"/>
      <c r="I19" s="250"/>
      <c r="J19" s="251"/>
      <c r="K19" s="251"/>
      <c r="L19" s="251"/>
      <c r="M19" s="251"/>
      <c r="N19" s="251"/>
      <c r="P19" s="249"/>
      <c r="Q19" s="249"/>
      <c r="R19" s="249"/>
      <c r="S19" s="249"/>
      <c r="T19" s="249"/>
      <c r="U19" s="232"/>
    </row>
    <row r="20" spans="1:21" ht="26.25" customHeight="1" outlineLevel="1">
      <c r="A20" s="54" t="s">
        <v>350</v>
      </c>
      <c r="B20" s="55">
        <f>Baseline!B20</f>
        <v>1</v>
      </c>
      <c r="E20" s="154"/>
      <c r="I20" s="452" t="s">
        <v>351</v>
      </c>
      <c r="J20" s="453"/>
      <c r="K20" s="453"/>
      <c r="L20" s="453"/>
      <c r="M20" s="453"/>
      <c r="N20" s="454"/>
      <c r="P20" s="452" t="s">
        <v>352</v>
      </c>
      <c r="Q20" s="453"/>
      <c r="R20" s="453"/>
      <c r="S20" s="453"/>
      <c r="T20" s="453"/>
      <c r="U20" s="454"/>
    </row>
    <row r="21" spans="1:21" ht="12.75" customHeight="1" outlineLevel="1">
      <c r="A21" s="154"/>
      <c r="B21" s="155"/>
      <c r="I21" s="470"/>
      <c r="J21" s="455"/>
      <c r="K21" s="455"/>
      <c r="L21" s="455"/>
      <c r="M21" s="455"/>
      <c r="N21" s="456"/>
      <c r="P21" s="470"/>
      <c r="Q21" s="455"/>
      <c r="R21" s="455"/>
      <c r="S21" s="455"/>
      <c r="T21" s="455"/>
      <c r="U21" s="456"/>
    </row>
    <row r="22" spans="1:21" ht="12.75" customHeight="1" outlineLevel="1">
      <c r="A22" s="154"/>
      <c r="B22" s="155"/>
      <c r="I22" s="457"/>
      <c r="J22" s="458"/>
      <c r="K22" s="458"/>
      <c r="L22" s="458"/>
      <c r="M22" s="458"/>
      <c r="N22" s="459"/>
      <c r="P22" s="457"/>
      <c r="Q22" s="458"/>
      <c r="R22" s="458"/>
      <c r="S22" s="458"/>
      <c r="T22" s="458"/>
      <c r="U22" s="459"/>
    </row>
    <row r="23" spans="1:21" outlineLevel="1">
      <c r="A23" s="154"/>
      <c r="B23" s="400" t="s">
        <v>354</v>
      </c>
      <c r="C23" s="401"/>
      <c r="D23" s="401"/>
      <c r="E23" s="401"/>
      <c r="F23" s="401"/>
      <c r="G23" s="402"/>
      <c r="I23" s="457"/>
      <c r="J23" s="458"/>
      <c r="K23" s="458"/>
      <c r="L23" s="458"/>
      <c r="M23" s="458"/>
      <c r="N23" s="459"/>
      <c r="P23" s="457"/>
      <c r="Q23" s="458"/>
      <c r="R23" s="458"/>
      <c r="S23" s="458"/>
      <c r="T23" s="458"/>
      <c r="U23" s="459"/>
    </row>
    <row r="24" spans="1:21" outlineLevel="1">
      <c r="B24" s="17">
        <v>2027</v>
      </c>
      <c r="C24" s="17">
        <v>2028</v>
      </c>
      <c r="D24" s="17">
        <v>2029</v>
      </c>
      <c r="E24" s="17">
        <v>2030</v>
      </c>
      <c r="F24" s="17">
        <v>2031</v>
      </c>
      <c r="G24" s="17" t="s">
        <v>355</v>
      </c>
      <c r="I24" s="457"/>
      <c r="J24" s="458"/>
      <c r="K24" s="458"/>
      <c r="L24" s="458"/>
      <c r="M24" s="458"/>
      <c r="N24" s="459"/>
      <c r="P24" s="457"/>
      <c r="Q24" s="458"/>
      <c r="R24" s="458"/>
      <c r="S24" s="458"/>
      <c r="T24" s="458"/>
      <c r="U24" s="459"/>
    </row>
    <row r="25" spans="1:21" ht="14" outlineLevel="1" thickBot="1">
      <c r="B25" s="30" t="s">
        <v>356</v>
      </c>
      <c r="C25" s="30" t="s">
        <v>356</v>
      </c>
      <c r="D25" s="30" t="s">
        <v>356</v>
      </c>
      <c r="E25" s="30" t="s">
        <v>356</v>
      </c>
      <c r="F25" s="30" t="s">
        <v>356</v>
      </c>
      <c r="G25" s="30" t="s">
        <v>356</v>
      </c>
      <c r="I25" s="457"/>
      <c r="J25" s="458"/>
      <c r="K25" s="458"/>
      <c r="L25" s="458"/>
      <c r="M25" s="458"/>
      <c r="N25" s="459"/>
      <c r="P25" s="457"/>
      <c r="Q25" s="458"/>
      <c r="R25" s="458"/>
      <c r="S25" s="458"/>
      <c r="T25" s="458"/>
      <c r="U25" s="459"/>
    </row>
    <row r="26" spans="1:21" outlineLevel="1">
      <c r="A26" s="54" t="s">
        <v>357</v>
      </c>
      <c r="B26" s="21">
        <f>E64</f>
        <v>0</v>
      </c>
      <c r="C26" s="21">
        <f>F64</f>
        <v>0</v>
      </c>
      <c r="D26" s="21">
        <f>G64</f>
        <v>0</v>
      </c>
      <c r="E26" s="21">
        <f>H64</f>
        <v>0</v>
      </c>
      <c r="F26" s="21">
        <f>I64</f>
        <v>0</v>
      </c>
      <c r="G26" s="21">
        <f>SUM(J64:BB64)</f>
        <v>0</v>
      </c>
      <c r="I26" s="457"/>
      <c r="J26" s="458"/>
      <c r="K26" s="458"/>
      <c r="L26" s="458"/>
      <c r="M26" s="458"/>
      <c r="N26" s="459"/>
      <c r="P26" s="457"/>
      <c r="Q26" s="458"/>
      <c r="R26" s="458"/>
      <c r="S26" s="458"/>
      <c r="T26" s="458"/>
      <c r="U26" s="459"/>
    </row>
    <row r="27" spans="1:21" outlineLevel="1">
      <c r="A27" s="54" t="s">
        <v>358</v>
      </c>
      <c r="B27" s="21">
        <f>E71+E77</f>
        <v>0</v>
      </c>
      <c r="C27" s="21">
        <f>F71+F77</f>
        <v>0</v>
      </c>
      <c r="D27" s="21">
        <f>G71+G77</f>
        <v>0</v>
      </c>
      <c r="E27" s="21">
        <f>H71+H77</f>
        <v>0</v>
      </c>
      <c r="F27" s="21">
        <f>I71+I77</f>
        <v>0</v>
      </c>
      <c r="G27" s="21">
        <f>SUM(J71:BB71)+SUM(J77:BB77)</f>
        <v>0</v>
      </c>
      <c r="I27" s="457"/>
      <c r="J27" s="458"/>
      <c r="K27" s="458"/>
      <c r="L27" s="458"/>
      <c r="M27" s="458"/>
      <c r="N27" s="459"/>
      <c r="P27" s="457"/>
      <c r="Q27" s="458"/>
      <c r="R27" s="458"/>
      <c r="S27" s="458"/>
      <c r="T27" s="458"/>
      <c r="U27" s="459"/>
    </row>
    <row r="28" spans="1:21" outlineLevel="1">
      <c r="A28" s="154"/>
      <c r="B28" s="248"/>
      <c r="C28" s="248"/>
      <c r="D28" s="248"/>
      <c r="E28" s="248"/>
      <c r="F28" s="248"/>
      <c r="G28" s="248"/>
      <c r="I28" s="457"/>
      <c r="J28" s="458"/>
      <c r="K28" s="458"/>
      <c r="L28" s="458"/>
      <c r="M28" s="458"/>
      <c r="N28" s="459"/>
      <c r="P28" s="457"/>
      <c r="Q28" s="458"/>
      <c r="R28" s="458"/>
      <c r="S28" s="458"/>
      <c r="T28" s="458"/>
      <c r="U28" s="459"/>
    </row>
    <row r="29" spans="1:21" ht="14" outlineLevel="1" thickBot="1">
      <c r="A29" s="154"/>
      <c r="B29" s="248"/>
      <c r="C29" s="248"/>
      <c r="D29" s="248"/>
      <c r="E29" s="248"/>
      <c r="F29" s="248"/>
      <c r="G29" s="248"/>
      <c r="I29" s="457"/>
      <c r="J29" s="458"/>
      <c r="K29" s="458"/>
      <c r="L29" s="458"/>
      <c r="M29" s="458"/>
      <c r="N29" s="459"/>
      <c r="P29" s="457"/>
      <c r="Q29" s="458"/>
      <c r="R29" s="458"/>
      <c r="S29" s="458"/>
      <c r="T29" s="458"/>
      <c r="U29" s="459"/>
    </row>
    <row r="30" spans="1:21" ht="14" outlineLevel="1" thickBot="1">
      <c r="A30" s="308"/>
      <c r="B30" s="309" t="s">
        <v>359</v>
      </c>
      <c r="C30" s="310" t="s">
        <v>360</v>
      </c>
      <c r="D30" s="404" t="s">
        <v>314</v>
      </c>
      <c r="E30" s="405"/>
      <c r="F30" s="405"/>
      <c r="G30" s="406"/>
      <c r="I30" s="457"/>
      <c r="J30" s="458"/>
      <c r="K30" s="458"/>
      <c r="L30" s="458"/>
      <c r="M30" s="458"/>
      <c r="N30" s="459"/>
      <c r="P30" s="457"/>
      <c r="Q30" s="458"/>
      <c r="R30" s="458"/>
      <c r="S30" s="458"/>
      <c r="T30" s="458"/>
      <c r="U30" s="459"/>
    </row>
    <row r="31" spans="1:21" outlineLevel="1">
      <c r="A31" s="424" t="s">
        <v>361</v>
      </c>
      <c r="B31" s="311"/>
      <c r="C31" s="307"/>
      <c r="D31" s="426"/>
      <c r="E31" s="426"/>
      <c r="F31" s="426"/>
      <c r="G31" s="427"/>
      <c r="I31" s="457"/>
      <c r="J31" s="458"/>
      <c r="K31" s="458"/>
      <c r="L31" s="458"/>
      <c r="M31" s="458"/>
      <c r="N31" s="459"/>
      <c r="P31" s="457"/>
      <c r="Q31" s="458"/>
      <c r="R31" s="458"/>
      <c r="S31" s="458"/>
      <c r="T31" s="458"/>
      <c r="U31" s="459"/>
    </row>
    <row r="32" spans="1:21" outlineLevel="1">
      <c r="A32" s="424"/>
      <c r="B32" s="312"/>
      <c r="C32" s="252"/>
      <c r="D32" s="409"/>
      <c r="E32" s="409"/>
      <c r="F32" s="409"/>
      <c r="G32" s="410"/>
      <c r="I32" s="457"/>
      <c r="J32" s="458"/>
      <c r="K32" s="458"/>
      <c r="L32" s="458"/>
      <c r="M32" s="458"/>
      <c r="N32" s="459"/>
      <c r="P32" s="457"/>
      <c r="Q32" s="458"/>
      <c r="R32" s="458"/>
      <c r="S32" s="458"/>
      <c r="T32" s="458"/>
      <c r="U32" s="459"/>
    </row>
    <row r="33" spans="1:21" outlineLevel="1">
      <c r="A33" s="424"/>
      <c r="B33" s="312"/>
      <c r="C33" s="252"/>
      <c r="D33" s="409"/>
      <c r="E33" s="409"/>
      <c r="F33" s="409"/>
      <c r="G33" s="410"/>
      <c r="I33" s="457"/>
      <c r="J33" s="458"/>
      <c r="K33" s="458"/>
      <c r="L33" s="458"/>
      <c r="M33" s="458"/>
      <c r="N33" s="459"/>
      <c r="P33" s="457"/>
      <c r="Q33" s="458"/>
      <c r="R33" s="458"/>
      <c r="S33" s="458"/>
      <c r="T33" s="458"/>
      <c r="U33" s="459"/>
    </row>
    <row r="34" spans="1:21" outlineLevel="1">
      <c r="A34" s="424"/>
      <c r="B34" s="312"/>
      <c r="C34" s="252"/>
      <c r="D34" s="409"/>
      <c r="E34" s="409"/>
      <c r="F34" s="409"/>
      <c r="G34" s="410"/>
      <c r="I34" s="457"/>
      <c r="J34" s="458"/>
      <c r="K34" s="458"/>
      <c r="L34" s="458"/>
      <c r="M34" s="458"/>
      <c r="N34" s="459"/>
      <c r="P34" s="457"/>
      <c r="Q34" s="458"/>
      <c r="R34" s="458"/>
      <c r="S34" s="458"/>
      <c r="T34" s="458"/>
      <c r="U34" s="459"/>
    </row>
    <row r="35" spans="1:21" outlineLevel="1">
      <c r="A35" s="424"/>
      <c r="B35" s="312"/>
      <c r="C35" s="252"/>
      <c r="D35" s="409"/>
      <c r="E35" s="409"/>
      <c r="F35" s="409"/>
      <c r="G35" s="410"/>
      <c r="I35" s="457"/>
      <c r="J35" s="458"/>
      <c r="K35" s="458"/>
      <c r="L35" s="458"/>
      <c r="M35" s="458"/>
      <c r="N35" s="459"/>
      <c r="P35" s="457"/>
      <c r="Q35" s="458"/>
      <c r="R35" s="458"/>
      <c r="S35" s="458"/>
      <c r="T35" s="458"/>
      <c r="U35" s="459"/>
    </row>
    <row r="36" spans="1:21" outlineLevel="1">
      <c r="A36" s="424"/>
      <c r="B36" s="312"/>
      <c r="C36" s="252"/>
      <c r="D36" s="409"/>
      <c r="E36" s="409"/>
      <c r="F36" s="409"/>
      <c r="G36" s="410"/>
      <c r="I36" s="457"/>
      <c r="J36" s="458"/>
      <c r="K36" s="458"/>
      <c r="L36" s="458"/>
      <c r="M36" s="458"/>
      <c r="N36" s="459"/>
      <c r="P36" s="457"/>
      <c r="Q36" s="458"/>
      <c r="R36" s="458"/>
      <c r="S36" s="458"/>
      <c r="T36" s="458"/>
      <c r="U36" s="459"/>
    </row>
    <row r="37" spans="1:21" outlineLevel="1">
      <c r="A37" s="424"/>
      <c r="B37" s="312"/>
      <c r="C37" s="252"/>
      <c r="D37" s="409"/>
      <c r="E37" s="409"/>
      <c r="F37" s="409"/>
      <c r="G37" s="410"/>
      <c r="I37" s="457"/>
      <c r="J37" s="458"/>
      <c r="K37" s="458"/>
      <c r="L37" s="458"/>
      <c r="M37" s="458"/>
      <c r="N37" s="459"/>
      <c r="P37" s="457"/>
      <c r="Q37" s="458"/>
      <c r="R37" s="458"/>
      <c r="S37" s="458"/>
      <c r="T37" s="458"/>
      <c r="U37" s="459"/>
    </row>
    <row r="38" spans="1:21" outlineLevel="1">
      <c r="A38" s="424"/>
      <c r="B38" s="312"/>
      <c r="C38" s="252"/>
      <c r="D38" s="409"/>
      <c r="E38" s="409"/>
      <c r="F38" s="409"/>
      <c r="G38" s="410"/>
      <c r="I38" s="457"/>
      <c r="J38" s="458"/>
      <c r="K38" s="458"/>
      <c r="L38" s="458"/>
      <c r="M38" s="458"/>
      <c r="N38" s="459"/>
      <c r="P38" s="457"/>
      <c r="Q38" s="458"/>
      <c r="R38" s="458"/>
      <c r="S38" s="458"/>
      <c r="T38" s="458"/>
      <c r="U38" s="459"/>
    </row>
    <row r="39" spans="1:21" outlineLevel="1">
      <c r="A39" s="424"/>
      <c r="B39" s="312"/>
      <c r="C39" s="252"/>
      <c r="D39" s="409"/>
      <c r="E39" s="409"/>
      <c r="F39" s="409"/>
      <c r="G39" s="410"/>
      <c r="I39" s="457"/>
      <c r="J39" s="458"/>
      <c r="K39" s="458"/>
      <c r="L39" s="458"/>
      <c r="M39" s="458"/>
      <c r="N39" s="459"/>
      <c r="P39" s="457"/>
      <c r="Q39" s="458"/>
      <c r="R39" s="458"/>
      <c r="S39" s="458"/>
      <c r="T39" s="458"/>
      <c r="U39" s="459"/>
    </row>
    <row r="40" spans="1:21" ht="14" outlineLevel="1" thickBot="1">
      <c r="A40" s="425"/>
      <c r="B40" s="313"/>
      <c r="C40" s="314"/>
      <c r="D40" s="407"/>
      <c r="E40" s="407"/>
      <c r="F40" s="407"/>
      <c r="G40" s="408"/>
      <c r="I40" s="457"/>
      <c r="J40" s="458"/>
      <c r="K40" s="458"/>
      <c r="L40" s="458"/>
      <c r="M40" s="458"/>
      <c r="N40" s="459"/>
      <c r="P40" s="457"/>
      <c r="Q40" s="458"/>
      <c r="R40" s="458"/>
      <c r="S40" s="458"/>
      <c r="T40" s="458"/>
      <c r="U40" s="459"/>
    </row>
    <row r="41" spans="1:21" outlineLevel="1">
      <c r="A41" s="154"/>
      <c r="B41" s="248"/>
      <c r="C41" s="248"/>
      <c r="D41" s="248"/>
      <c r="E41" s="248"/>
      <c r="F41" s="248"/>
      <c r="G41" s="248"/>
      <c r="I41" s="457"/>
      <c r="J41" s="458"/>
      <c r="K41" s="458"/>
      <c r="L41" s="458"/>
      <c r="M41" s="458"/>
      <c r="N41" s="459"/>
      <c r="P41" s="457"/>
      <c r="Q41" s="458"/>
      <c r="R41" s="458"/>
      <c r="S41" s="458"/>
      <c r="T41" s="458"/>
      <c r="U41" s="459"/>
    </row>
    <row r="42" spans="1:21" outlineLevel="1">
      <c r="A42" s="154"/>
      <c r="B42" s="248"/>
      <c r="C42" s="248"/>
      <c r="D42" s="248"/>
      <c r="E42" s="248"/>
      <c r="F42" s="248"/>
      <c r="G42" s="248"/>
      <c r="I42" s="457"/>
      <c r="J42" s="458"/>
      <c r="K42" s="458"/>
      <c r="L42" s="458"/>
      <c r="M42" s="458"/>
      <c r="N42" s="459"/>
      <c r="P42" s="457"/>
      <c r="Q42" s="458"/>
      <c r="R42" s="458"/>
      <c r="S42" s="458"/>
      <c r="T42" s="458"/>
      <c r="U42" s="459"/>
    </row>
    <row r="43" spans="1:21" outlineLevel="1">
      <c r="A43" s="154"/>
      <c r="B43" s="248"/>
      <c r="C43" s="248"/>
      <c r="D43" s="248"/>
      <c r="E43" s="248"/>
      <c r="F43" s="248"/>
      <c r="G43" s="248"/>
      <c r="I43" s="457"/>
      <c r="J43" s="458"/>
      <c r="K43" s="458"/>
      <c r="L43" s="458"/>
      <c r="M43" s="458"/>
      <c r="N43" s="459"/>
      <c r="P43" s="457"/>
      <c r="Q43" s="458"/>
      <c r="R43" s="458"/>
      <c r="S43" s="458"/>
      <c r="T43" s="458"/>
      <c r="U43" s="459"/>
    </row>
    <row r="44" spans="1:21" outlineLevel="1">
      <c r="A44" s="154"/>
      <c r="B44" s="248"/>
      <c r="C44" s="248"/>
      <c r="D44" s="248"/>
      <c r="E44" s="248"/>
      <c r="F44" s="248"/>
      <c r="G44" s="248"/>
      <c r="I44" s="457"/>
      <c r="J44" s="458"/>
      <c r="K44" s="458"/>
      <c r="L44" s="458"/>
      <c r="M44" s="458"/>
      <c r="N44" s="459"/>
      <c r="P44" s="457"/>
      <c r="Q44" s="458"/>
      <c r="R44" s="458"/>
      <c r="S44" s="458"/>
      <c r="T44" s="458"/>
      <c r="U44" s="459"/>
    </row>
    <row r="45" spans="1:21" outlineLevel="1">
      <c r="A45" s="154"/>
      <c r="B45" s="248"/>
      <c r="C45" s="248"/>
      <c r="D45" s="248"/>
      <c r="E45" s="248"/>
      <c r="F45" s="248"/>
      <c r="G45" s="248"/>
      <c r="I45" s="460"/>
      <c r="J45" s="461"/>
      <c r="K45" s="461"/>
      <c r="L45" s="461"/>
      <c r="M45" s="461"/>
      <c r="N45" s="462"/>
      <c r="P45" s="460"/>
      <c r="Q45" s="461"/>
      <c r="R45" s="461"/>
      <c r="S45" s="461"/>
      <c r="T45" s="461"/>
      <c r="U45" s="462"/>
    </row>
    <row r="46" spans="1:21" outlineLevel="1">
      <c r="A46" s="154"/>
      <c r="B46" s="248"/>
      <c r="C46" s="248"/>
      <c r="D46" s="248"/>
      <c r="E46" s="248"/>
      <c r="F46" s="248"/>
      <c r="G46" s="248"/>
    </row>
    <row r="47" spans="1:21">
      <c r="A47" s="154"/>
      <c r="B47" s="155"/>
    </row>
    <row r="48" spans="1:21" ht="15">
      <c r="A48" s="12" t="s">
        <v>364</v>
      </c>
    </row>
    <row r="49" spans="1:54" ht="15" outlineLevel="1">
      <c r="A49" s="12"/>
    </row>
    <row r="50" spans="1:54" ht="14" outlineLevel="1" thickBot="1">
      <c r="A50" s="4" t="s">
        <v>365</v>
      </c>
    </row>
    <row r="51" spans="1:54" outlineLevel="2">
      <c r="B51" s="19"/>
      <c r="C51" s="19"/>
      <c r="D51" s="19"/>
      <c r="E51" s="411" t="s">
        <v>261</v>
      </c>
      <c r="F51" s="399"/>
      <c r="G51" s="399"/>
      <c r="H51" s="399"/>
      <c r="I51" s="399"/>
      <c r="J51" s="399" t="s">
        <v>262</v>
      </c>
      <c r="K51" s="399"/>
      <c r="L51" s="399"/>
      <c r="M51" s="399"/>
      <c r="N51" s="399"/>
      <c r="O51" s="399" t="s">
        <v>263</v>
      </c>
      <c r="P51" s="399"/>
      <c r="Q51" s="399"/>
      <c r="R51" s="399"/>
      <c r="S51" s="399"/>
      <c r="T51" s="399" t="s">
        <v>264</v>
      </c>
      <c r="U51" s="399"/>
      <c r="V51" s="399"/>
      <c r="W51" s="399"/>
      <c r="X51" s="399"/>
      <c r="Y51" s="399" t="s">
        <v>366</v>
      </c>
      <c r="Z51" s="399"/>
      <c r="AA51" s="399"/>
      <c r="AB51" s="399"/>
      <c r="AC51" s="399"/>
      <c r="AD51" s="399" t="s">
        <v>367</v>
      </c>
      <c r="AE51" s="399"/>
      <c r="AF51" s="399"/>
      <c r="AG51" s="399"/>
      <c r="AH51" s="399"/>
      <c r="AI51" s="399" t="s">
        <v>368</v>
      </c>
      <c r="AJ51" s="399"/>
      <c r="AK51" s="399"/>
      <c r="AL51" s="399"/>
      <c r="AM51" s="399"/>
      <c r="AN51" s="399" t="s">
        <v>369</v>
      </c>
      <c r="AO51" s="399"/>
      <c r="AP51" s="399"/>
      <c r="AQ51" s="399"/>
      <c r="AR51" s="399"/>
      <c r="AS51" s="399" t="s">
        <v>370</v>
      </c>
      <c r="AT51" s="399"/>
      <c r="AU51" s="399"/>
      <c r="AV51" s="399"/>
      <c r="AW51" s="399"/>
      <c r="AX51" s="399" t="s">
        <v>371</v>
      </c>
      <c r="AY51" s="399"/>
      <c r="AZ51" s="399"/>
      <c r="BA51" s="399"/>
      <c r="BB51" s="40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359</v>
      </c>
      <c r="C53" s="19" t="s">
        <v>372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19" t="s">
        <v>373</v>
      </c>
      <c r="B54" s="127"/>
      <c r="C54" s="127"/>
      <c r="D54" s="124" t="s">
        <v>374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0"/>
      <c r="B55" s="36"/>
      <c r="C55" s="121"/>
      <c r="D55" s="2" t="s">
        <v>374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0"/>
      <c r="B56" s="36"/>
      <c r="C56" s="121"/>
      <c r="D56" s="2" t="s">
        <v>374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0"/>
      <c r="B57" s="36"/>
      <c r="C57" s="121"/>
      <c r="D57" s="2" t="s">
        <v>374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0"/>
      <c r="B58" s="36"/>
      <c r="C58" s="121"/>
      <c r="D58" s="2" t="s">
        <v>374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0"/>
      <c r="B59" s="36"/>
      <c r="C59" s="121"/>
      <c r="D59" s="2" t="s">
        <v>374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0"/>
      <c r="B60" s="36"/>
      <c r="C60" s="121"/>
      <c r="D60" s="2" t="s">
        <v>374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0"/>
      <c r="B61" s="36"/>
      <c r="C61" s="121"/>
      <c r="D61" s="2" t="s">
        <v>374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0"/>
      <c r="B62" s="36"/>
      <c r="C62" s="121"/>
      <c r="D62" s="2" t="s">
        <v>374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0"/>
      <c r="B63" s="36"/>
      <c r="C63" s="121"/>
      <c r="D63" s="2" t="s">
        <v>374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1"/>
      <c r="B64" s="122" t="s">
        <v>375</v>
      </c>
      <c r="C64" s="296" t="s">
        <v>376</v>
      </c>
      <c r="D64" s="123" t="s">
        <v>374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2" t="s">
        <v>377</v>
      </c>
      <c r="B66" s="266"/>
      <c r="C66" s="267"/>
      <c r="D66" s="268" t="s">
        <v>374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13"/>
      <c r="B67" s="252"/>
      <c r="C67" s="267"/>
      <c r="D67" s="269" t="s">
        <v>374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13"/>
      <c r="B68" s="252"/>
      <c r="C68" s="267"/>
      <c r="D68" s="269" t="s">
        <v>374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13"/>
      <c r="B69" s="252"/>
      <c r="C69" s="267"/>
      <c r="D69" s="269" t="s">
        <v>374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13"/>
      <c r="B70" s="252"/>
      <c r="C70" s="267"/>
      <c r="D70" s="269" t="s">
        <v>374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14"/>
      <c r="B71" s="122" t="s">
        <v>378</v>
      </c>
      <c r="C71" s="123"/>
      <c r="D71" s="270" t="s">
        <v>374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2" t="s">
        <v>379</v>
      </c>
      <c r="B75" s="127" t="s">
        <v>380</v>
      </c>
      <c r="C75" s="274"/>
      <c r="D75" s="124" t="s">
        <v>374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13"/>
      <c r="B76" s="121"/>
      <c r="C76" s="272"/>
      <c r="D76" s="2" t="s">
        <v>374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14"/>
      <c r="B77" s="273" t="s">
        <v>381</v>
      </c>
      <c r="C77" s="271"/>
      <c r="D77" s="123" t="s">
        <v>374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383</v>
      </c>
      <c r="C81" s="6" t="s">
        <v>384</v>
      </c>
      <c r="D81" t="s">
        <v>385</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386</v>
      </c>
      <c r="C82" t="s">
        <v>387</v>
      </c>
      <c r="D82" t="s">
        <v>374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388</v>
      </c>
      <c r="C83" t="s">
        <v>389</v>
      </c>
      <c r="D83" t="s">
        <v>374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390</v>
      </c>
      <c r="C84" t="s">
        <v>391</v>
      </c>
      <c r="D84" t="s">
        <v>374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392</v>
      </c>
      <c r="C85" t="s">
        <v>393</v>
      </c>
      <c r="D85" t="s">
        <v>374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394</v>
      </c>
      <c r="C86" t="s">
        <v>395</v>
      </c>
      <c r="D86" t="s">
        <v>374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396</v>
      </c>
      <c r="C87" t="s">
        <v>397</v>
      </c>
      <c r="D87" t="s">
        <v>374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398</v>
      </c>
      <c r="C88" t="s">
        <v>399</v>
      </c>
      <c r="D88" t="s">
        <v>374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400</v>
      </c>
      <c r="C89" t="s">
        <v>401</v>
      </c>
      <c r="D89" t="s">
        <v>374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402</v>
      </c>
      <c r="C90" t="s">
        <v>403</v>
      </c>
      <c r="D90" t="s">
        <v>374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404</v>
      </c>
      <c r="C91" t="s">
        <v>405</v>
      </c>
      <c r="D91" t="s">
        <v>374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406</v>
      </c>
      <c r="C92" t="s">
        <v>407</v>
      </c>
      <c r="D92" t="s">
        <v>374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408</v>
      </c>
      <c r="C93" t="s">
        <v>409</v>
      </c>
      <c r="D93" t="s">
        <v>374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410</v>
      </c>
      <c r="C94" t="s">
        <v>411</v>
      </c>
      <c r="D94" t="s">
        <v>374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412</v>
      </c>
      <c r="C95" t="s">
        <v>413</v>
      </c>
      <c r="D95" t="s">
        <v>374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414</v>
      </c>
      <c r="C96" t="s">
        <v>415</v>
      </c>
      <c r="D96" t="s">
        <v>374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416</v>
      </c>
      <c r="C97" t="s">
        <v>417</v>
      </c>
      <c r="D97" t="s">
        <v>374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418</v>
      </c>
      <c r="C98" t="s">
        <v>419</v>
      </c>
      <c r="D98" t="s">
        <v>374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420</v>
      </c>
      <c r="C99" t="s">
        <v>421</v>
      </c>
      <c r="D99" t="s">
        <v>374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422</v>
      </c>
      <c r="C100" t="s">
        <v>423</v>
      </c>
      <c r="D100" t="s">
        <v>374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424</v>
      </c>
      <c r="C101" t="s">
        <v>425</v>
      </c>
      <c r="D101" t="s">
        <v>374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426</v>
      </c>
      <c r="C102" t="s">
        <v>427</v>
      </c>
      <c r="D102" t="s">
        <v>374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428</v>
      </c>
      <c r="C103" t="s">
        <v>429</v>
      </c>
      <c r="D103" t="s">
        <v>374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430</v>
      </c>
      <c r="C104" t="s">
        <v>431</v>
      </c>
      <c r="D104" t="s">
        <v>374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432</v>
      </c>
      <c r="C105" t="s">
        <v>433</v>
      </c>
      <c r="D105" t="s">
        <v>374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434</v>
      </c>
      <c r="C106" t="s">
        <v>435</v>
      </c>
      <c r="D106" t="s">
        <v>374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436</v>
      </c>
      <c r="C107" t="s">
        <v>437</v>
      </c>
      <c r="D107" t="s">
        <v>374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505</v>
      </c>
      <c r="C108" t="s">
        <v>506</v>
      </c>
      <c r="D108" t="s">
        <v>374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507</v>
      </c>
      <c r="C109" t="s">
        <v>508</v>
      </c>
      <c r="D109" t="s">
        <v>374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509</v>
      </c>
      <c r="C110" t="s">
        <v>510</v>
      </c>
      <c r="D110" t="s">
        <v>374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511</v>
      </c>
      <c r="C111" t="s">
        <v>512</v>
      </c>
      <c r="D111" t="s">
        <v>374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513</v>
      </c>
      <c r="C112" t="s">
        <v>514</v>
      </c>
      <c r="D112" t="s">
        <v>374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515</v>
      </c>
      <c r="C113" t="s">
        <v>516</v>
      </c>
      <c r="D113" t="s">
        <v>374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517</v>
      </c>
      <c r="C114" t="s">
        <v>518</v>
      </c>
      <c r="D114" t="s">
        <v>374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519</v>
      </c>
      <c r="C115" t="s">
        <v>520</v>
      </c>
      <c r="D115" t="s">
        <v>374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521</v>
      </c>
      <c r="C116" t="s">
        <v>522</v>
      </c>
      <c r="D116" t="s">
        <v>374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523</v>
      </c>
      <c r="C117" t="s">
        <v>524</v>
      </c>
      <c r="D117" t="s">
        <v>374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525</v>
      </c>
      <c r="C118" t="s">
        <v>526</v>
      </c>
      <c r="D118" t="s">
        <v>374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527</v>
      </c>
      <c r="C119" t="s">
        <v>528</v>
      </c>
      <c r="D119" t="s">
        <v>374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529</v>
      </c>
      <c r="C120" t="s">
        <v>530</v>
      </c>
      <c r="D120" t="s">
        <v>374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531</v>
      </c>
      <c r="C121" t="s">
        <v>532</v>
      </c>
      <c r="D121" t="s">
        <v>374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533</v>
      </c>
      <c r="C122" t="s">
        <v>534</v>
      </c>
      <c r="D122" t="s">
        <v>374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535</v>
      </c>
      <c r="C123" t="s">
        <v>536</v>
      </c>
      <c r="D123" t="s">
        <v>374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537</v>
      </c>
      <c r="C124" t="s">
        <v>538</v>
      </c>
      <c r="D124" t="s">
        <v>374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539</v>
      </c>
      <c r="C125" t="s">
        <v>540</v>
      </c>
      <c r="D125" t="s">
        <v>374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541</v>
      </c>
      <c r="C126" t="s">
        <v>542</v>
      </c>
      <c r="D126" t="s">
        <v>374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543</v>
      </c>
      <c r="C127" t="s">
        <v>544</v>
      </c>
      <c r="D127" t="s">
        <v>374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438</v>
      </c>
      <c r="C128" t="s">
        <v>439</v>
      </c>
      <c r="D128" t="s">
        <v>374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440</v>
      </c>
      <c r="C129" t="s">
        <v>441</v>
      </c>
      <c r="D129" t="s">
        <v>374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442</v>
      </c>
      <c r="C130" t="s">
        <v>443</v>
      </c>
      <c r="D130" t="s">
        <v>374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444</v>
      </c>
      <c r="C131" t="s">
        <v>445</v>
      </c>
      <c r="D131" t="s">
        <v>374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446</v>
      </c>
      <c r="C132" t="s">
        <v>447</v>
      </c>
      <c r="D132" t="s">
        <v>374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448</v>
      </c>
      <c r="C133" s="7" t="s">
        <v>449</v>
      </c>
      <c r="D133" s="7" t="s">
        <v>374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15" t="s">
        <v>455</v>
      </c>
      <c r="B143" s="135" t="s">
        <v>273</v>
      </c>
      <c r="C143" s="135" t="s">
        <v>380</v>
      </c>
      <c r="D143" s="135" t="s">
        <v>374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16"/>
      <c r="B144" s="135" t="s">
        <v>273</v>
      </c>
      <c r="C144" s="135"/>
      <c r="D144" s="135" t="s">
        <v>374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16"/>
      <c r="B145" s="135" t="s">
        <v>273</v>
      </c>
      <c r="C145" s="135"/>
      <c r="D145" s="135" t="s">
        <v>374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16"/>
      <c r="B146" s="135" t="s">
        <v>276</v>
      </c>
      <c r="C146" s="135" t="s">
        <v>456</v>
      </c>
      <c r="D146" s="135" t="s">
        <v>374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16"/>
      <c r="B147" s="135" t="s">
        <v>276</v>
      </c>
      <c r="C147" s="135" t="s">
        <v>457</v>
      </c>
      <c r="D147" s="135" t="s">
        <v>374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16"/>
      <c r="B148" s="135" t="s">
        <v>276</v>
      </c>
      <c r="C148" s="135"/>
      <c r="D148" s="135" t="s">
        <v>374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16"/>
      <c r="B149" s="135" t="s">
        <v>276</v>
      </c>
      <c r="C149" s="135"/>
      <c r="D149" s="135" t="s">
        <v>374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16"/>
      <c r="B150" s="135" t="s">
        <v>279</v>
      </c>
      <c r="C150" s="315" t="s">
        <v>458</v>
      </c>
      <c r="D150" s="135" t="s">
        <v>374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16"/>
      <c r="B151" s="135" t="s">
        <v>279</v>
      </c>
      <c r="C151" s="315" t="s">
        <v>459</v>
      </c>
      <c r="D151" s="135" t="s">
        <v>374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16"/>
      <c r="B152" s="135" t="s">
        <v>279</v>
      </c>
      <c r="C152" s="315" t="s">
        <v>460</v>
      </c>
      <c r="D152" s="135" t="s">
        <v>374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16"/>
      <c r="B153" s="135" t="s">
        <v>461</v>
      </c>
      <c r="C153" s="135"/>
      <c r="D153" s="135" t="s">
        <v>374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17"/>
      <c r="B154" s="135" t="s">
        <v>461</v>
      </c>
      <c r="C154" s="135"/>
      <c r="D154" s="135" t="s">
        <v>374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454</v>
      </c>
      <c r="C157" s="134" t="s">
        <v>152</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15" t="s">
        <v>462</v>
      </c>
      <c r="B158" s="135" t="s">
        <v>273</v>
      </c>
      <c r="C158" s="315" t="s">
        <v>380</v>
      </c>
      <c r="D158" s="135" t="s">
        <v>463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16"/>
      <c r="B159" s="135" t="s">
        <v>273</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16"/>
      <c r="B160" s="135" t="s">
        <v>273</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16"/>
      <c r="B161" s="135" t="s">
        <v>276</v>
      </c>
      <c r="C161" s="315" t="s">
        <v>456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16"/>
      <c r="B162" s="135" t="s">
        <v>276</v>
      </c>
      <c r="C162" s="315" t="s">
        <v>457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16"/>
      <c r="B163" s="135" t="s">
        <v>276</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16"/>
      <c r="B164" s="135" t="s">
        <v>276</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16"/>
      <c r="B165" s="135" t="s">
        <v>461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16"/>
      <c r="B166" s="135" t="s">
        <v>461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16"/>
      <c r="B167" s="135" t="s">
        <v>461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16"/>
      <c r="B168" s="135" t="s">
        <v>461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17"/>
      <c r="B169" s="135" t="s">
        <v>461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15" t="s">
        <v>467</v>
      </c>
      <c r="B172" s="135" t="s">
        <v>273</v>
      </c>
      <c r="C172" s="135" t="s">
        <v>380</v>
      </c>
      <c r="D172" s="135" t="s">
        <v>374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16"/>
      <c r="B173" s="135" t="s">
        <v>273</v>
      </c>
      <c r="C173" s="135"/>
      <c r="D173" s="135" t="s">
        <v>374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17"/>
      <c r="B174" s="135" t="s">
        <v>273</v>
      </c>
      <c r="C174" s="135"/>
      <c r="D174" s="135" t="s">
        <v>374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15" t="s">
        <v>468</v>
      </c>
      <c r="B176" s="135" t="s">
        <v>273</v>
      </c>
      <c r="C176" s="135" t="s">
        <v>380</v>
      </c>
      <c r="D176" s="135" t="s">
        <v>374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16"/>
      <c r="B177" s="135" t="s">
        <v>273</v>
      </c>
      <c r="C177" s="135"/>
      <c r="D177" s="135" t="s">
        <v>374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17"/>
      <c r="B178" s="135" t="s">
        <v>273</v>
      </c>
      <c r="C178" s="135"/>
      <c r="D178" s="135" t="s">
        <v>374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469</v>
      </c>
      <c r="B182" s="19"/>
      <c r="C182" s="19"/>
      <c r="D182" s="19"/>
      <c r="E182" s="15"/>
    </row>
    <row r="183" spans="1:54" ht="15" outlineLevel="1">
      <c r="A183" s="12"/>
      <c r="B183" s="19"/>
      <c r="C183" s="19"/>
      <c r="D183" s="19"/>
      <c r="E183" s="15"/>
    </row>
    <row r="184" spans="1:54" s="4" customFormat="1" outlineLevel="1">
      <c r="A184" s="4" t="s">
        <v>470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2" t="s">
        <v>471</v>
      </c>
      <c r="B186" s="150" t="s">
        <v>472</v>
      </c>
      <c r="C186" s="6" t="s">
        <v>473</v>
      </c>
      <c r="D186" s="10" t="s">
        <v>385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23"/>
      <c r="B187" s="150" t="s">
        <v>474</v>
      </c>
      <c r="C187" s="6" t="s">
        <v>475</v>
      </c>
      <c r="D187" s="10" t="s">
        <v>385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15" t="s">
        <v>476</v>
      </c>
      <c r="B190" s="150" t="s">
        <v>477</v>
      </c>
      <c r="C190" s="19"/>
      <c r="D190" s="135" t="s">
        <v>374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16"/>
      <c r="B191" s="150" t="s">
        <v>478</v>
      </c>
      <c r="C191" s="19"/>
      <c r="D191" s="135" t="s">
        <v>374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16"/>
      <c r="B192" s="150" t="s">
        <v>548</v>
      </c>
      <c r="C192" s="19"/>
      <c r="D192" s="135" t="s">
        <v>374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16"/>
      <c r="B193" s="150" t="s">
        <v>479</v>
      </c>
      <c r="C193" s="19"/>
      <c r="D193" s="135" t="s">
        <v>374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16"/>
      <c r="B194" s="150" t="s">
        <v>480</v>
      </c>
      <c r="C194" s="19"/>
      <c r="D194" s="135" t="s">
        <v>374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16"/>
      <c r="B195" s="150" t="s">
        <v>481</v>
      </c>
      <c r="C195" s="19"/>
      <c r="D195" s="135" t="s">
        <v>374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16"/>
      <c r="B196" s="150" t="s">
        <v>276</v>
      </c>
      <c r="C196" s="19"/>
      <c r="D196" s="135" t="s">
        <v>374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16"/>
      <c r="B197" s="150" t="s">
        <v>279</v>
      </c>
      <c r="C197" s="19"/>
      <c r="D197" s="135" t="s">
        <v>374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17"/>
      <c r="B198" s="150" t="s">
        <v>461</v>
      </c>
      <c r="C198" s="19"/>
      <c r="D198" s="135" t="s">
        <v>374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15" t="s">
        <v>482</v>
      </c>
      <c r="B200" s="150" t="s">
        <v>483</v>
      </c>
      <c r="C200" s="19"/>
      <c r="D200" s="135" t="s">
        <v>374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16"/>
      <c r="B201" s="150" t="s">
        <v>484</v>
      </c>
      <c r="C201" s="19"/>
      <c r="D201" s="135" t="s">
        <v>374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17"/>
      <c r="B202" s="150" t="s">
        <v>485</v>
      </c>
      <c r="C202" s="19"/>
      <c r="D202" s="135" t="s">
        <v>374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15" t="s">
        <v>486</v>
      </c>
      <c r="B204" s="150" t="s">
        <v>487</v>
      </c>
      <c r="C204" s="19"/>
      <c r="D204" s="135" t="s">
        <v>374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16"/>
      <c r="B205" s="150" t="s">
        <v>488</v>
      </c>
      <c r="C205" s="19"/>
      <c r="D205" s="135" t="s">
        <v>374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17"/>
      <c r="B206" s="150" t="s">
        <v>489</v>
      </c>
      <c r="C206" s="19"/>
      <c r="D206" s="135" t="s">
        <v>374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549</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5" t="s">
        <v>476</v>
      </c>
      <c r="B210" s="150" t="s">
        <v>550</v>
      </c>
      <c r="C210" s="19"/>
      <c r="D210" s="135" t="s">
        <v>374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6"/>
      <c r="B211" s="150" t="s">
        <v>478</v>
      </c>
      <c r="C211" s="19"/>
      <c r="D211" s="135" t="s">
        <v>374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6"/>
      <c r="B212" s="150" t="s">
        <v>548</v>
      </c>
      <c r="C212" s="19"/>
      <c r="D212" s="135" t="s">
        <v>374</v>
      </c>
      <c r="E212" s="21">
        <f>E192-Baseline!E192</f>
        <v>13.395791080726287</v>
      </c>
      <c r="F212" s="21">
        <f>F77*F186-Baseline!F77*Baseline!F186</f>
        <v>13.11121172144996</v>
      </c>
      <c r="G212" s="21">
        <f>G77*G186-Baseline!G77*Baseline!G186</f>
        <v>12.833489317928361</v>
      </c>
      <c r="H212" s="21">
        <f>H77*H186-Baseline!H77*Baseline!H186</f>
        <v>12.562461068144286</v>
      </c>
      <c r="I212" s="21">
        <f>I77*I186-Baseline!I77*Baseline!I186</f>
        <v>12.297968140204622</v>
      </c>
      <c r="J212" s="21">
        <f>J77*J186-Baseline!J77*Baseline!J186</f>
        <v>12.039855555399189</v>
      </c>
      <c r="K212" s="21">
        <f>K77*K186-Baseline!K77*Baseline!K186</f>
        <v>11.787972134888637</v>
      </c>
      <c r="L212" s="21">
        <f>L77*L186-Baseline!L77*Baseline!L186</f>
        <v>11.542170359964663</v>
      </c>
      <c r="M212" s="21">
        <f>M77*M186-Baseline!M77*Baseline!M186</f>
        <v>11.30230631974683</v>
      </c>
      <c r="N212" s="21">
        <f>N77*N186-Baseline!N77*Baseline!N186</f>
        <v>11.068239616796067</v>
      </c>
      <c r="O212" s="21">
        <f>O77*O186-Baseline!O77*Baseline!O186</f>
        <v>10.839833266666343</v>
      </c>
      <c r="P212" s="21">
        <f>P77*P186-Baseline!P77*Baseline!P186</f>
        <v>10.616953644718548</v>
      </c>
      <c r="Q212" s="21">
        <f>Q77*Q186-Baseline!Q77*Baseline!Q186</f>
        <v>10.399470365223952</v>
      </c>
      <c r="R212" s="21">
        <f>R77*R186-Baseline!R77*Baseline!R186</f>
        <v>10.187256242835906</v>
      </c>
      <c r="S212" s="21">
        <f>S77*S186-Baseline!S77*Baseline!S186</f>
        <v>9.9801871927866443</v>
      </c>
      <c r="T212" s="21">
        <f>T77*T186-Baseline!T77*Baseline!T186</f>
        <v>9.7781421598269738</v>
      </c>
      <c r="U212" s="21">
        <f>U77*U186-Baseline!U77*Baseline!U186</f>
        <v>9.5810030438403402</v>
      </c>
      <c r="V212" s="21">
        <f>V77*V186-Baseline!V77*Baseline!V186</f>
        <v>9.3886546397679744</v>
      </c>
      <c r="W212" s="21">
        <f>W77*W186-Baseline!W77*Baseline!W186</f>
        <v>9.2009845563123616</v>
      </c>
      <c r="X212" s="21">
        <f>X77*X186-Baseline!X77*Baseline!X186</f>
        <v>9.0178831456985051</v>
      </c>
      <c r="Y212" s="21">
        <f>Y77*Y186-Baseline!Y77*Baseline!Y186</f>
        <v>8.8392434574042085</v>
      </c>
      <c r="Z212" s="21">
        <f>Z77*Z186-Baseline!Z77*Baseline!Z186</f>
        <v>8.6649611483753812</v>
      </c>
      <c r="AA212" s="21">
        <f>AA77*AA186-Baseline!AA77*Baseline!AA186</f>
        <v>8.4949344337064137</v>
      </c>
      <c r="AB212" s="21">
        <f>AB77*AB186-Baseline!AB77*Baseline!AB186</f>
        <v>8.3290640280501602</v>
      </c>
      <c r="AC212" s="21">
        <f>AC77*AC186-Baseline!AC77*Baseline!AC186</f>
        <v>8.1672530797492158</v>
      </c>
      <c r="AD212" s="21">
        <f>AD77*AD186-Baseline!AD77*Baseline!AD186</f>
        <v>8.0094071057979068</v>
      </c>
      <c r="AE212" s="21">
        <f>AE77*AE186-Baseline!AE77*Baseline!AE186</f>
        <v>7.8554339553067729</v>
      </c>
      <c r="AF212" s="21">
        <f>AF77*AF186-Baseline!AF77*Baseline!AF186</f>
        <v>7.7052437296719472</v>
      </c>
      <c r="AG212" s="21">
        <f>AG77*AG186-Baseline!AG77*Baseline!AG186</f>
        <v>7.5587487524356263</v>
      </c>
      <c r="AH212" s="21">
        <f>AH77*AH186-Baseline!AH77*Baseline!AH186</f>
        <v>7.4158634918167827</v>
      </c>
      <c r="AI212" s="21">
        <f>AI77*AI186-Baseline!AI77*Baseline!AI186</f>
        <v>7.2765045295754627</v>
      </c>
      <c r="AJ212" s="21">
        <f>AJ77*AJ186-Baseline!AJ77*Baseline!AJ186</f>
        <v>7.1752535592864115</v>
      </c>
      <c r="AK212" s="21">
        <f>AK77*AK186-Baseline!AK77*Baseline!AK186</f>
        <v>7.0762464231070252</v>
      </c>
      <c r="AL212" s="21">
        <f>AL77*AL186-Baseline!AL77*Baseline!AL186</f>
        <v>6.9794452607544999</v>
      </c>
      <c r="AM212" s="21">
        <f>AM77*AM186-Baseline!AM77*Baseline!AM186</f>
        <v>6.8848130447435061</v>
      </c>
      <c r="AN212" s="21">
        <f>AN77*AN186-Baseline!AN77*Baseline!AN186</f>
        <v>6.7923135877540179</v>
      </c>
      <c r="AO212" s="21">
        <f>AO77*AO186-Baseline!AO77*Baseline!AO186</f>
        <v>6.7019115184765434</v>
      </c>
      <c r="AP212" s="21">
        <f>AP77*AP186-Baseline!AP77*Baseline!AP186</f>
        <v>6.6135722644248949</v>
      </c>
      <c r="AQ212" s="21">
        <f>AQ77*AQ186-Baseline!AQ77*Baseline!AQ186</f>
        <v>6.5272620508216734</v>
      </c>
      <c r="AR212" s="21">
        <f>AR77*AR186-Baseline!AR77*Baseline!AR186</f>
        <v>6.4429478751989135</v>
      </c>
      <c r="AS212" s="21">
        <f>AS77*AS186-Baseline!AS77*Baseline!AS186</f>
        <v>6.3605975020602221</v>
      </c>
      <c r="AT212" s="21">
        <f>AT77*AT186-Baseline!AT77*Baseline!AT186</f>
        <v>6.2801794444922781</v>
      </c>
      <c r="AU212" s="21">
        <f>AU77*AU186-Baseline!AU77*Baseline!AU186</f>
        <v>6.2016629594274724</v>
      </c>
      <c r="AV212" s="21">
        <f>AV77*AV186-Baseline!AV77*Baseline!AV186</f>
        <v>6.1250180281179185</v>
      </c>
      <c r="AW212" s="21">
        <f>AW77*AW186-Baseline!AW77*Baseline!AW186</f>
        <v>6.0502153527708584</v>
      </c>
      <c r="AX212" s="21">
        <f>AX77*AX186-Baseline!AX77*Baseline!AX186</f>
        <v>5.9772263367212775</v>
      </c>
      <c r="AY212" s="21">
        <f>AY77*AY186-Baseline!AY77*Baseline!AY186</f>
        <v>5.9060230777808904</v>
      </c>
      <c r="AZ212" s="21">
        <f>AZ77*AZ186-Baseline!AZ77*Baseline!AZ186</f>
        <v>5.8365783590011224</v>
      </c>
      <c r="BA212" s="21">
        <f>BA77*BA186-Baseline!BA77*Baseline!BA186</f>
        <v>5.7688656323107317</v>
      </c>
      <c r="BB212" s="21">
        <f>BB77*BB186-Baseline!BB77*Baseline!BB186</f>
        <v>5.7019384709077094</v>
      </c>
    </row>
    <row r="213" spans="1:54" outlineLevel="2">
      <c r="A213" s="466"/>
      <c r="B213" s="150" t="s">
        <v>479</v>
      </c>
      <c r="C213" s="19"/>
      <c r="D213" s="135" t="s">
        <v>374</v>
      </c>
      <c r="E213" s="21">
        <f>E193-Baseline!E193</f>
        <v>79.873705533769922</v>
      </c>
      <c r="F213" s="21">
        <f>F193-Baseline!F193</f>
        <v>79.567921031638107</v>
      </c>
      <c r="G213" s="21">
        <f>G193-Baseline!G193</f>
        <v>78.97177483791026</v>
      </c>
      <c r="H213" s="21">
        <f>H193-Baseline!H193</f>
        <v>78.370245373210224</v>
      </c>
      <c r="I213" s="21">
        <f>I193-Baseline!I193</f>
        <v>78.024985957962912</v>
      </c>
      <c r="J213" s="21">
        <f>J193-Baseline!J193</f>
        <v>77.664760530708932</v>
      </c>
      <c r="K213" s="21">
        <f>K193-Baseline!K193</f>
        <v>77.04047721964244</v>
      </c>
      <c r="L213" s="21">
        <f>L193-Baseline!L193</f>
        <v>76.658614359239621</v>
      </c>
      <c r="M213" s="21">
        <f>M193-Baseline!M193</f>
        <v>76.26466041041391</v>
      </c>
      <c r="N213" s="21">
        <f>N193-Baseline!N193</f>
        <v>75.624683760640877</v>
      </c>
      <c r="O213" s="21">
        <f>O193-Baseline!O193</f>
        <v>75.214141369650136</v>
      </c>
      <c r="P213" s="21">
        <f>P193-Baseline!P193</f>
        <v>74.794067528529524</v>
      </c>
      <c r="Q213" s="21">
        <f>Q193-Baseline!Q193</f>
        <v>74.365288957358956</v>
      </c>
      <c r="R213" s="21">
        <f>R193-Baseline!R193</f>
        <v>74.144765765514549</v>
      </c>
      <c r="S213" s="21">
        <f>S193-Baseline!S193</f>
        <v>73.696536582102638</v>
      </c>
      <c r="T213" s="21">
        <f>T193-Baseline!T193</f>
        <v>73.24200078584478</v>
      </c>
      <c r="U213" s="21">
        <f>U193-Baseline!U193</f>
        <v>72.781860316902709</v>
      </c>
      <c r="V213" s="21">
        <f>V193-Baseline!V193</f>
        <v>72.516009100233802</v>
      </c>
      <c r="W213" s="21">
        <f>W193-Baseline!W193</f>
        <v>72.04267251533463</v>
      </c>
      <c r="X213" s="21">
        <f>X193-Baseline!X193</f>
        <v>71.757123067061698</v>
      </c>
      <c r="Y213" s="21">
        <f>Y193-Baseline!Y193</f>
        <v>71.273459556173677</v>
      </c>
      <c r="Z213" s="21">
        <f>Z193-Baseline!Z193</f>
        <v>70.971350874411314</v>
      </c>
      <c r="AA213" s="21">
        <f>AA193-Baseline!AA193</f>
        <v>70.660262336345752</v>
      </c>
      <c r="AB213" s="21">
        <f>AB193-Baseline!AB193</f>
        <v>70.340980859029685</v>
      </c>
      <c r="AC213" s="21">
        <f>AC193-Baseline!AC193</f>
        <v>69.974651629954863</v>
      </c>
      <c r="AD213" s="21">
        <f>AD193-Baseline!AD193</f>
        <v>69.612164248876255</v>
      </c>
      <c r="AE213" s="21">
        <f>AE193-Baseline!AE193</f>
        <v>69.261165995532338</v>
      </c>
      <c r="AF213" s="21">
        <f>AF193-Baseline!AF193</f>
        <v>68.899962779749657</v>
      </c>
      <c r="AG213" s="21">
        <f>AG193-Baseline!AG193</f>
        <v>68.531383091313486</v>
      </c>
      <c r="AH213" s="21">
        <f>AH193-Baseline!AH193</f>
        <v>68.158593525151517</v>
      </c>
      <c r="AI213" s="21">
        <f>AI193-Baseline!AI193</f>
        <v>67.785577316805131</v>
      </c>
      <c r="AJ213" s="21">
        <f>AJ193-Baseline!AJ193</f>
        <v>67.737880683545342</v>
      </c>
      <c r="AK213" s="21">
        <f>AK193-Baseline!AK193</f>
        <v>67.685337511942492</v>
      </c>
      <c r="AL213" s="21">
        <f>AL193-Baseline!AL193</f>
        <v>67.629392179426944</v>
      </c>
      <c r="AM213" s="21">
        <f>AM193-Baseline!AM193</f>
        <v>67.570858640388906</v>
      </c>
      <c r="AN213" s="21">
        <f>AN193-Baseline!AN193</f>
        <v>67.510087906154567</v>
      </c>
      <c r="AO213" s="21">
        <f>AO193-Baseline!AO193</f>
        <v>67.447231928967</v>
      </c>
      <c r="AP213" s="21">
        <f>AP193-Baseline!AP193</f>
        <v>67.38277265170629</v>
      </c>
      <c r="AQ213" s="21">
        <f>AQ193-Baseline!AQ193</f>
        <v>67.317256937596454</v>
      </c>
      <c r="AR213" s="21">
        <f>AR193-Baseline!AR193</f>
        <v>67.25108146831252</v>
      </c>
      <c r="AS213" s="21">
        <f>AS193-Baseline!AS193</f>
        <v>67.184613413539367</v>
      </c>
      <c r="AT213" s="21">
        <f>AT193-Baseline!AT193</f>
        <v>67.118243906590976</v>
      </c>
      <c r="AU213" s="21">
        <f>AU193-Baseline!AU193</f>
        <v>67.052382722769039</v>
      </c>
      <c r="AV213" s="21">
        <f>AV193-Baseline!AV193</f>
        <v>66.987417088224603</v>
      </c>
      <c r="AW213" s="21">
        <f>AW193-Baseline!AW193</f>
        <v>66.923715352613854</v>
      </c>
      <c r="AX213" s="21">
        <f>AX193-Baseline!AX193</f>
        <v>66.861644668920277</v>
      </c>
      <c r="AY213" s="21">
        <f>AY193-Baseline!AY193</f>
        <v>66.801570185537585</v>
      </c>
      <c r="AZ213" s="21">
        <f>AZ193-Baseline!AZ193</f>
        <v>66.743850135370323</v>
      </c>
      <c r="BA213" s="21">
        <f>BA193-Baseline!BA193</f>
        <v>66.688834537740064</v>
      </c>
      <c r="BB213" s="21">
        <f>BB193-Baseline!BB193</f>
        <v>66.626111740771364</v>
      </c>
    </row>
    <row r="214" spans="1:54" outlineLevel="2">
      <c r="A214" s="466"/>
      <c r="B214" s="150" t="s">
        <v>480</v>
      </c>
      <c r="C214" s="19"/>
      <c r="D214" s="135" t="s">
        <v>374</v>
      </c>
      <c r="E214" s="21">
        <f>E194-Baseline!E194</f>
        <v>40.000058251314144</v>
      </c>
      <c r="F214" s="21">
        <f>F194-Baseline!F194</f>
        <v>39.746496933934608</v>
      </c>
      <c r="G214" s="21">
        <f>G194-Baseline!G194</f>
        <v>39.497040058082554</v>
      </c>
      <c r="H214" s="21">
        <f>H194-Baseline!H194</f>
        <v>39.25168413539334</v>
      </c>
      <c r="I214" s="21">
        <f>I194-Baseline!I194</f>
        <v>39.010426595523917</v>
      </c>
      <c r="J214" s="21">
        <f>J194-Baseline!J194</f>
        <v>38.773265783971752</v>
      </c>
      <c r="K214" s="21">
        <f>K194-Baseline!K194</f>
        <v>38.540201023112793</v>
      </c>
      <c r="L214" s="21">
        <f>L194-Baseline!L194</f>
        <v>38.311232572339676</v>
      </c>
      <c r="M214" s="21">
        <f>M194-Baseline!M194</f>
        <v>38.086361705127175</v>
      </c>
      <c r="N214" s="21">
        <f>N194-Baseline!N194</f>
        <v>37.865590699769683</v>
      </c>
      <c r="O214" s="21">
        <f>O194-Baseline!O194</f>
        <v>37.648922823247787</v>
      </c>
      <c r="P214" s="21">
        <f>P194-Baseline!P194</f>
        <v>37.436362467464619</v>
      </c>
      <c r="Q214" s="21">
        <f>Q194-Baseline!Q194</f>
        <v>37.227914999304382</v>
      </c>
      <c r="R214" s="21">
        <f>R194-Baseline!R194</f>
        <v>37.023586915414</v>
      </c>
      <c r="S214" s="21">
        <f>S194-Baseline!S194</f>
        <v>36.815100550624742</v>
      </c>
      <c r="T214" s="21">
        <f>T194-Baseline!T194</f>
        <v>36.610839963795812</v>
      </c>
      <c r="U214" s="21">
        <f>U194-Baseline!U194</f>
        <v>36.41081217033733</v>
      </c>
      <c r="V214" s="21">
        <f>V194-Baseline!V194</f>
        <v>36.215025427154103</v>
      </c>
      <c r="W214" s="21">
        <f>W194-Baseline!W194</f>
        <v>36.023489084054916</v>
      </c>
      <c r="X214" s="21">
        <f>X194-Baseline!X194</f>
        <v>35.836213751621479</v>
      </c>
      <c r="Y214" s="21">
        <f>Y194-Baseline!Y194</f>
        <v>35.653211296704875</v>
      </c>
      <c r="Z214" s="21">
        <f>Z194-Baseline!Z194</f>
        <v>35.474494801807055</v>
      </c>
      <c r="AA214" s="21">
        <f>AA194-Baseline!AA194</f>
        <v>35.300078637578146</v>
      </c>
      <c r="AB214" s="21">
        <f>AB194-Baseline!AB194</f>
        <v>35.129978548985036</v>
      </c>
      <c r="AC214" s="21">
        <f>AC194-Baseline!AC194</f>
        <v>34.941727651726353</v>
      </c>
      <c r="AD214" s="21">
        <f>AD194-Baseline!AD194</f>
        <v>34.755216692148558</v>
      </c>
      <c r="AE214" s="21">
        <f>AE194-Baseline!AE194</f>
        <v>34.568288114874861</v>
      </c>
      <c r="AF214" s="21">
        <f>AF194-Baseline!AF194</f>
        <v>34.379552577237128</v>
      </c>
      <c r="AG214" s="21">
        <f>AG194-Baseline!AG194</f>
        <v>34.188399478166779</v>
      </c>
      <c r="AH214" s="21">
        <f>AH194-Baseline!AH194</f>
        <v>33.995189793336316</v>
      </c>
      <c r="AI214" s="21">
        <f>AI194-Baseline!AI194</f>
        <v>33.801608002757291</v>
      </c>
      <c r="AJ214" s="21">
        <f>AJ194-Baseline!AJ194</f>
        <v>33.770373094985118</v>
      </c>
      <c r="AK214" s="21">
        <f>AK194-Baseline!AK194</f>
        <v>33.737309324081124</v>
      </c>
      <c r="AL214" s="21">
        <f>AL194-Baseline!AL194</f>
        <v>33.702708090680723</v>
      </c>
      <c r="AM214" s="21">
        <f>AM194-Baseline!AM194</f>
        <v>33.666904746377888</v>
      </c>
      <c r="AN214" s="21">
        <f>AN194-Baseline!AN194</f>
        <v>33.630142442175163</v>
      </c>
      <c r="AO214" s="21">
        <f>AO194-Baseline!AO194</f>
        <v>33.592548971606902</v>
      </c>
      <c r="AP214" s="21">
        <f>AP194-Baseline!AP194</f>
        <v>33.554343811810156</v>
      </c>
      <c r="AQ214" s="21">
        <f>AQ194-Baseline!AQ194</f>
        <v>33.515752774442937</v>
      </c>
      <c r="AR214" s="21">
        <f>AR194-Baseline!AR194</f>
        <v>33.476980731655381</v>
      </c>
      <c r="AS214" s="21">
        <f>AS194-Baseline!AS194</f>
        <v>33.438216704296792</v>
      </c>
      <c r="AT214" s="21">
        <f>AT194-Baseline!AT194</f>
        <v>33.399649142005359</v>
      </c>
      <c r="AU214" s="21">
        <f>AU194-Baseline!AU194</f>
        <v>33.361471703638657</v>
      </c>
      <c r="AV214" s="21">
        <f>AV194-Baseline!AV194</f>
        <v>33.32387136410015</v>
      </c>
      <c r="AW214" s="21">
        <f>AW194-Baseline!AW194</f>
        <v>33.287029295117797</v>
      </c>
      <c r="AX214" s="21">
        <f>AX194-Baseline!AX194</f>
        <v>33.251123711948836</v>
      </c>
      <c r="AY214" s="21">
        <f>AY194-Baseline!AY194</f>
        <v>33.21633085718441</v>
      </c>
      <c r="AZ214" s="21">
        <f>AZ194-Baseline!AZ194</f>
        <v>33.182824191265404</v>
      </c>
      <c r="BA214" s="21">
        <f>BA194-Baseline!BA194</f>
        <v>33.150773762951864</v>
      </c>
      <c r="BB214" s="21">
        <f>BB194-Baseline!BB194</f>
        <v>33.115000737372014</v>
      </c>
    </row>
    <row r="215" spans="1:54" outlineLevel="2">
      <c r="A215" s="466"/>
      <c r="B215" s="150" t="s">
        <v>481</v>
      </c>
      <c r="C215" s="19"/>
      <c r="D215" s="135" t="s">
        <v>374</v>
      </c>
      <c r="E215" s="21">
        <f>E195-Baseline!E195</f>
        <v>120.00017472551762</v>
      </c>
      <c r="F215" s="21">
        <f>F195-Baseline!F195</f>
        <v>119.23949077398287</v>
      </c>
      <c r="G215" s="21">
        <f>G195-Baseline!G195</f>
        <v>118.49112017424768</v>
      </c>
      <c r="H215" s="21">
        <f>H195-Baseline!H195</f>
        <v>117.75505240618003</v>
      </c>
      <c r="I215" s="21">
        <f>I195-Baseline!I195</f>
        <v>117.03127978657173</v>
      </c>
      <c r="J215" s="21">
        <f>J195-Baseline!J195</f>
        <v>116.31979732636762</v>
      </c>
      <c r="K215" s="21">
        <f>K195-Baseline!K195</f>
        <v>115.6206030693384</v>
      </c>
      <c r="L215" s="21">
        <f>L195-Baseline!L195</f>
        <v>114.933697717019</v>
      </c>
      <c r="M215" s="21">
        <f>M195-Baseline!M195</f>
        <v>114.25908509139894</v>
      </c>
      <c r="N215" s="21">
        <f>N195-Baseline!N195</f>
        <v>113.59677207582313</v>
      </c>
      <c r="O215" s="21">
        <f>O195-Baseline!O195</f>
        <v>112.94676846974335</v>
      </c>
      <c r="P215" s="21">
        <f>P195-Baseline!P195</f>
        <v>112.30908742492218</v>
      </c>
      <c r="Q215" s="21">
        <f>Q195-Baseline!Q195</f>
        <v>111.68374499791315</v>
      </c>
      <c r="R215" s="21">
        <f>R195-Baseline!R195</f>
        <v>111.070760746242</v>
      </c>
      <c r="S215" s="21">
        <f>S195-Baseline!S195</f>
        <v>110.44530163069705</v>
      </c>
      <c r="T215" s="21">
        <f>T195-Baseline!T195</f>
        <v>109.83251987063898</v>
      </c>
      <c r="U215" s="21">
        <f>U195-Baseline!U195</f>
        <v>109.2324365313421</v>
      </c>
      <c r="V215" s="21">
        <f>V195-Baseline!V195</f>
        <v>108.64507626154032</v>
      </c>
      <c r="W215" s="21">
        <f>W195-Baseline!W195</f>
        <v>108.07046725216478</v>
      </c>
      <c r="X215" s="21">
        <f>X195-Baseline!X195</f>
        <v>107.50864125486443</v>
      </c>
      <c r="Y215" s="21">
        <f>Y195-Baseline!Y195</f>
        <v>106.95963389011463</v>
      </c>
      <c r="Z215" s="21">
        <f>Z195-Baseline!Z195</f>
        <v>106.42348438703479</v>
      </c>
      <c r="AA215" s="21">
        <f>AA195-Baseline!AA195</f>
        <v>105.90023593076003</v>
      </c>
      <c r="AB215" s="21">
        <f>AB195-Baseline!AB195</f>
        <v>105.38993564695511</v>
      </c>
      <c r="AC215" s="21">
        <f>AC195-Baseline!AC195</f>
        <v>104.82518295616934</v>
      </c>
      <c r="AD215" s="21">
        <f>AD195-Baseline!AD195</f>
        <v>104.26565007852675</v>
      </c>
      <c r="AE215" s="21">
        <f>AE195-Baseline!AE195</f>
        <v>103.70486434799132</v>
      </c>
      <c r="AF215" s="21">
        <f>AF195-Baseline!AF195</f>
        <v>103.13865773661814</v>
      </c>
      <c r="AG215" s="21">
        <f>AG195-Baseline!AG195</f>
        <v>102.56519843801775</v>
      </c>
      <c r="AH215" s="21">
        <f>AH195-Baseline!AH195</f>
        <v>101.98556938431631</v>
      </c>
      <c r="AI215" s="21">
        <f>AI195-Baseline!AI195</f>
        <v>101.40482401314748</v>
      </c>
      <c r="AJ215" s="21">
        <f>AJ195-Baseline!AJ195</f>
        <v>101.31111929024209</v>
      </c>
      <c r="AK215" s="21">
        <f>AK195-Baseline!AK195</f>
        <v>101.21192797781222</v>
      </c>
      <c r="AL215" s="21">
        <f>AL195-Baseline!AL195</f>
        <v>101.10812427786473</v>
      </c>
      <c r="AM215" s="21">
        <f>AM195-Baseline!AM195</f>
        <v>101.00071424537489</v>
      </c>
      <c r="AN215" s="21">
        <f>AN195-Baseline!AN195</f>
        <v>100.89042733310423</v>
      </c>
      <c r="AO215" s="21">
        <f>AO195-Baseline!AO195</f>
        <v>100.77764692170422</v>
      </c>
      <c r="AP215" s="21">
        <f>AP195-Baseline!AP195</f>
        <v>100.66303144261413</v>
      </c>
      <c r="AQ215" s="21">
        <f>AQ195-Baseline!AQ195</f>
        <v>100.5472583308172</v>
      </c>
      <c r="AR215" s="21">
        <f>AR195-Baseline!AR195</f>
        <v>100.43094220275589</v>
      </c>
      <c r="AS215" s="21">
        <f>AS195-Baseline!AS195</f>
        <v>100.31465012096363</v>
      </c>
      <c r="AT215" s="21">
        <f>AT195-Baseline!AT195</f>
        <v>100.19894743436592</v>
      </c>
      <c r="AU215" s="21">
        <f>AU195-Baseline!AU195</f>
        <v>100.08441511953762</v>
      </c>
      <c r="AV215" s="21">
        <f>AV195-Baseline!AV195</f>
        <v>99.971614101187797</v>
      </c>
      <c r="AW215" s="21">
        <f>AW195-Baseline!AW195</f>
        <v>99.861087894499136</v>
      </c>
      <c r="AX215" s="21">
        <f>AX195-Baseline!AX195</f>
        <v>99.753371145243733</v>
      </c>
      <c r="AY215" s="21">
        <f>AY195-Baseline!AY195</f>
        <v>99.648992581196538</v>
      </c>
      <c r="AZ215" s="21">
        <f>AZ195-Baseline!AZ195</f>
        <v>99.548472583680052</v>
      </c>
      <c r="BA215" s="21">
        <f>BA195-Baseline!BA195</f>
        <v>99.452321298974567</v>
      </c>
      <c r="BB215" s="21">
        <f>BB195-Baseline!BB195</f>
        <v>99.345002222463251</v>
      </c>
    </row>
    <row r="216" spans="1:54" outlineLevel="2">
      <c r="A216" s="466"/>
      <c r="B216" s="150" t="s">
        <v>276</v>
      </c>
      <c r="C216" s="19"/>
      <c r="D216" s="135" t="s">
        <v>374</v>
      </c>
      <c r="E216" s="21">
        <f>E196-Baseline!E196</f>
        <v>7.9961784895118608</v>
      </c>
      <c r="F216" s="21">
        <f>F196-Baseline!F196</f>
        <v>8.1250695017624484</v>
      </c>
      <c r="G216" s="21">
        <f>G196-Baseline!G196</f>
        <v>8.2574953307652041</v>
      </c>
      <c r="H216" s="21">
        <f>H196-Baseline!H196</f>
        <v>8.3935605498042616</v>
      </c>
      <c r="I216" s="21">
        <f>I196-Baseline!I196</f>
        <v>8.5333731113109188</v>
      </c>
      <c r="J216" s="21">
        <f>J196-Baseline!J196</f>
        <v>8.6770445201186099</v>
      </c>
      <c r="K216" s="21">
        <f>K196-Baseline!K196</f>
        <v>8.8246899899000475</v>
      </c>
      <c r="L216" s="21">
        <f>L196-Baseline!L196</f>
        <v>8.9764284449444052</v>
      </c>
      <c r="M216" s="21">
        <f>M196-Baseline!M196</f>
        <v>9.1323827968424176</v>
      </c>
      <c r="N216" s="21">
        <f>N196-Baseline!N196</f>
        <v>9.2926799392895099</v>
      </c>
      <c r="O216" s="21">
        <f>O196-Baseline!O196</f>
        <v>9.4574510100385751</v>
      </c>
      <c r="P216" s="21">
        <f>P196-Baseline!P196</f>
        <v>9.6268314329509188</v>
      </c>
      <c r="Q216" s="21">
        <f>Q196-Baseline!Q196</f>
        <v>9.800961119853616</v>
      </c>
      <c r="R216" s="21">
        <f>R196-Baseline!R196</f>
        <v>9.9799846094237825</v>
      </c>
      <c r="S216" s="21">
        <f>S196-Baseline!S196</f>
        <v>10.164051240187177</v>
      </c>
      <c r="T216" s="21">
        <f>T196-Baseline!T196</f>
        <v>10.3533152809811</v>
      </c>
      <c r="U216" s="21">
        <f>U196-Baseline!U196</f>
        <v>10.547936126144208</v>
      </c>
      <c r="V216" s="21">
        <f>V196-Baseline!V196</f>
        <v>10.748078462182024</v>
      </c>
      <c r="W216" s="21">
        <f>W196-Baseline!W196</f>
        <v>10.953912475150567</v>
      </c>
      <c r="X216" s="21">
        <f>X196-Baseline!X196</f>
        <v>11.165613956891752</v>
      </c>
      <c r="Y216" s="21">
        <f>Y196-Baseline!Y196</f>
        <v>11.383364602100215</v>
      </c>
      <c r="Z216" s="21">
        <f>Z196-Baseline!Z196</f>
        <v>11.607352165088624</v>
      </c>
      <c r="AA216" s="21">
        <f>AA196-Baseline!AA196</f>
        <v>11.837770630105105</v>
      </c>
      <c r="AB216" s="21">
        <f>AB196-Baseline!AB196</f>
        <v>12.074820476364772</v>
      </c>
      <c r="AC216" s="21">
        <f>AC196-Baseline!AC196</f>
        <v>12.318708912002203</v>
      </c>
      <c r="AD216" s="21">
        <f>AD196-Baseline!AD196</f>
        <v>12.569650049953351</v>
      </c>
      <c r="AE216" s="21">
        <f>AE196-Baseline!AE196</f>
        <v>12.827865165717483</v>
      </c>
      <c r="AF216" s="21">
        <f>AF196-Baseline!AF196</f>
        <v>13.093582965258371</v>
      </c>
      <c r="AG216" s="21">
        <f>AG196-Baseline!AG196</f>
        <v>13.367039847487572</v>
      </c>
      <c r="AH216" s="21">
        <f>AH196-Baseline!AH196</f>
        <v>13.648480113190903</v>
      </c>
      <c r="AI216" s="21">
        <f>AI196-Baseline!AI196</f>
        <v>13.938156311159139</v>
      </c>
      <c r="AJ216" s="21">
        <f>AJ196-Baseline!AJ196</f>
        <v>14.266408366860993</v>
      </c>
      <c r="AK216" s="21">
        <f>AK196-Baseline!AK196</f>
        <v>14.604789106062071</v>
      </c>
      <c r="AL216" s="21">
        <f>AL196-Baseline!AL196</f>
        <v>14.95363914929629</v>
      </c>
      <c r="AM216" s="21">
        <f>AM196-Baseline!AM196</f>
        <v>15.313311195405111</v>
      </c>
      <c r="AN216" s="21">
        <f>AN196-Baseline!AN196</f>
        <v>15.684170496997934</v>
      </c>
      <c r="AO216" s="21">
        <f>AO196-Baseline!AO196</f>
        <v>16.066595294028094</v>
      </c>
      <c r="AP216" s="21">
        <f>AP196-Baseline!AP196</f>
        <v>16.460977322615559</v>
      </c>
      <c r="AQ216" s="21">
        <f>AQ196-Baseline!AQ196</f>
        <v>16.867722287973045</v>
      </c>
      <c r="AR216" s="21">
        <f>AR196-Baseline!AR196</f>
        <v>17.287250363967743</v>
      </c>
      <c r="AS216" s="21">
        <f>AS196-Baseline!AS196</f>
        <v>17.719996752466706</v>
      </c>
      <c r="AT216" s="21">
        <f>AT196-Baseline!AT196</f>
        <v>18.166412182946218</v>
      </c>
      <c r="AU216" s="21">
        <f>AU196-Baseline!AU196</f>
        <v>18.62696354900406</v>
      </c>
      <c r="AV216" s="21">
        <f>AV196-Baseline!AV196</f>
        <v>19.102134450157703</v>
      </c>
      <c r="AW216" s="21">
        <f>AW196-Baseline!AW196</f>
        <v>19.592425809827382</v>
      </c>
      <c r="AX216" s="21">
        <f>AX196-Baseline!AX196</f>
        <v>20.0983565365968</v>
      </c>
      <c r="AY216" s="21">
        <f>AY196-Baseline!AY196</f>
        <v>20.620464162439031</v>
      </c>
      <c r="AZ216" s="21">
        <f>AZ196-Baseline!AZ196</f>
        <v>21.159305536501922</v>
      </c>
      <c r="BA216" s="21">
        <f>BA196-Baseline!BA196</f>
        <v>21.715457520712661</v>
      </c>
      <c r="BB216" s="21">
        <f>BB196-Baseline!BB196</f>
        <v>22.286227424637637</v>
      </c>
    </row>
    <row r="217" spans="1:54" outlineLevel="2">
      <c r="A217" s="466"/>
      <c r="B217" s="150" t="s">
        <v>279</v>
      </c>
      <c r="C217" s="19"/>
      <c r="D217" s="135"/>
      <c r="E217" s="21">
        <f>E197-Baseline!E197</f>
        <v>73.156397429000009</v>
      </c>
      <c r="F217" s="21">
        <f>F197-Baseline!F197</f>
        <v>72.4565680115942</v>
      </c>
      <c r="G217" s="21">
        <f>G197-Baseline!G197</f>
        <v>71.774500119022619</v>
      </c>
      <c r="H217" s="21">
        <f>H197-Baseline!H197</f>
        <v>71.109779814815383</v>
      </c>
      <c r="I217" s="21">
        <f>I197-Baseline!I197</f>
        <v>70.462006055618289</v>
      </c>
      <c r="J217" s="21">
        <f>J197-Baseline!J197</f>
        <v>69.830790288373535</v>
      </c>
      <c r="K217" s="21">
        <f>K197-Baseline!K197</f>
        <v>69.21575610822623</v>
      </c>
      <c r="L217" s="21">
        <f>L197-Baseline!L197</f>
        <v>68.61653892649899</v>
      </c>
      <c r="M217" s="21">
        <f>M197-Baseline!M197</f>
        <v>68.032785568200651</v>
      </c>
      <c r="N217" s="21">
        <f>N197-Baseline!N197</f>
        <v>67.464154010029461</v>
      </c>
      <c r="O217" s="21">
        <f>O197-Baseline!O197</f>
        <v>66.910313002430669</v>
      </c>
      <c r="P217" s="21">
        <f>P197-Baseline!P197</f>
        <v>66.370941798021661</v>
      </c>
      <c r="Q217" s="21">
        <f>Q197-Baseline!Q197</f>
        <v>65.84572981662582</v>
      </c>
      <c r="R217" s="21">
        <f>R197-Baseline!R197</f>
        <v>65.334376398596163</v>
      </c>
      <c r="S217" s="21">
        <f>S197-Baseline!S197</f>
        <v>64.836590476084638</v>
      </c>
      <c r="T217" s="21">
        <f>T197-Baseline!T197</f>
        <v>64.352090339059103</v>
      </c>
      <c r="U217" s="21">
        <f>U197-Baseline!U197</f>
        <v>63.880603338050229</v>
      </c>
      <c r="V217" s="21">
        <f>V197-Baseline!V197</f>
        <v>63.421865644443614</v>
      </c>
      <c r="W217" s="21">
        <f>W197-Baseline!W197</f>
        <v>62.975622016229643</v>
      </c>
      <c r="X217" s="21">
        <f>X197-Baseline!X197</f>
        <v>62.541625533560655</v>
      </c>
      <c r="Y217" s="21">
        <f>Y197-Baseline!Y197</f>
        <v>62.119637387407579</v>
      </c>
      <c r="Z217" s="21">
        <f>Z197-Baseline!Z197</f>
        <v>61.709426629995264</v>
      </c>
      <c r="AA217" s="21">
        <f>AA197-Baseline!AA197</f>
        <v>61.310769979599698</v>
      </c>
      <c r="AB217" s="21">
        <f>AB197-Baseline!AB197</f>
        <v>60.923451614169771</v>
      </c>
      <c r="AC217" s="21">
        <f>AC197-Baseline!AC197</f>
        <v>60.547262955866913</v>
      </c>
      <c r="AD217" s="21">
        <f>AD197-Baseline!AD197</f>
        <v>60.182002444452884</v>
      </c>
      <c r="AE217" s="21">
        <f>AE197-Baseline!AE197</f>
        <v>59.827475405713898</v>
      </c>
      <c r="AF217" s="21">
        <f>AF197-Baseline!AF197</f>
        <v>59.483493874993343</v>
      </c>
      <c r="AG217" s="21">
        <f>AG197-Baseline!AG197</f>
        <v>59.149876317600082</v>
      </c>
      <c r="AH217" s="21">
        <f>AH197-Baseline!AH197</f>
        <v>58.826447533713001</v>
      </c>
      <c r="AI217" s="21">
        <f>AI197-Baseline!AI197</f>
        <v>58.513038505407437</v>
      </c>
      <c r="AJ217" s="21">
        <f>AJ197-Baseline!AJ197</f>
        <v>58.492056498931269</v>
      </c>
      <c r="AK217" s="21">
        <f>AK197-Baseline!AK197</f>
        <v>58.479285892554621</v>
      </c>
      <c r="AL217" s="21">
        <f>AL197-Baseline!AL197</f>
        <v>58.474700630478836</v>
      </c>
      <c r="AM217" s="21">
        <f>AM197-Baseline!AM197</f>
        <v>58.478278735408402</v>
      </c>
      <c r="AN217" s="21">
        <f>AN197-Baseline!AN197</f>
        <v>58.49000207821345</v>
      </c>
      <c r="AO217" s="21">
        <f>AO197-Baseline!AO197</f>
        <v>58.509856405138827</v>
      </c>
      <c r="AP217" s="21">
        <f>AP197-Baseline!AP197</f>
        <v>58.537831331202042</v>
      </c>
      <c r="AQ217" s="21">
        <f>AQ197-Baseline!AQ197</f>
        <v>58.573920252701221</v>
      </c>
      <c r="AR217" s="21">
        <f>AR197-Baseline!AR197</f>
        <v>58.61812042658633</v>
      </c>
      <c r="AS217" s="21">
        <f>AS197-Baseline!AS197</f>
        <v>58.670432818713607</v>
      </c>
      <c r="AT217" s="21">
        <f>AT197-Baseline!AT197</f>
        <v>58.730862167479224</v>
      </c>
      <c r="AU217" s="21">
        <f>AU197-Baseline!AU197</f>
        <v>58.799416973110539</v>
      </c>
      <c r="AV217" s="21">
        <f>AV197-Baseline!AV197</f>
        <v>58.876109441816475</v>
      </c>
      <c r="AW217" s="21">
        <f>AW197-Baseline!AW197</f>
        <v>58.960955473995661</v>
      </c>
      <c r="AX217" s="21">
        <f>AX197-Baseline!AX197</f>
        <v>59.053974660216774</v>
      </c>
      <c r="AY217" s="21">
        <f>AY197-Baseline!AY197</f>
        <v>59.155190289547924</v>
      </c>
      <c r="AZ217" s="21">
        <f>AZ197-Baseline!AZ197</f>
        <v>59.264629356174979</v>
      </c>
      <c r="BA217" s="21">
        <f>BA197-Baseline!BA197</f>
        <v>59.382322461196061</v>
      </c>
      <c r="BB217" s="21">
        <f>BB197-Baseline!BB197</f>
        <v>59.500342475062588</v>
      </c>
    </row>
    <row r="218" spans="1:54" outlineLevel="2">
      <c r="A218" s="467"/>
      <c r="B218" s="150" t="s">
        <v>461</v>
      </c>
      <c r="C218" s="19"/>
      <c r="D218" s="135" t="s">
        <v>374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5" t="s">
        <v>482</v>
      </c>
      <c r="B220" s="150" t="s">
        <v>483</v>
      </c>
      <c r="C220" s="19"/>
      <c r="D220" s="135" t="s">
        <v>374</v>
      </c>
      <c r="E220" s="21">
        <f>E200-Baseline!E200</f>
        <v>174.42207253300808</v>
      </c>
      <c r="F220" s="21">
        <f>F200-Baseline!F200</f>
        <v>173.26077026644472</v>
      </c>
      <c r="G220" s="21">
        <f>G200-Baseline!G200</f>
        <v>171.83725960562646</v>
      </c>
      <c r="H220" s="21">
        <f>H200-Baseline!H200</f>
        <v>170.43604680597417</v>
      </c>
      <c r="I220" s="21">
        <f>I200-Baseline!I200</f>
        <v>169.31833326509673</v>
      </c>
      <c r="J220" s="21">
        <f>J200-Baseline!J200</f>
        <v>168.21245089460027</v>
      </c>
      <c r="K220" s="21">
        <f>K200-Baseline!K200</f>
        <v>166.86889545265734</v>
      </c>
      <c r="L220" s="21">
        <f>L200-Baseline!L200</f>
        <v>165.79375209064767</v>
      </c>
      <c r="M220" s="21">
        <f>M200-Baseline!M200</f>
        <v>164.73213509520383</v>
      </c>
      <c r="N220" s="21">
        <f>N200-Baseline!N200</f>
        <v>163.4497573267559</v>
      </c>
      <c r="O220" s="21">
        <f>O200-Baseline!O200</f>
        <v>162.42173864878572</v>
      </c>
      <c r="P220" s="21">
        <f>P200-Baseline!P200</f>
        <v>161.40879440422066</v>
      </c>
      <c r="Q220" s="21">
        <f>Q200-Baseline!Q200</f>
        <v>160.41145025906235</v>
      </c>
      <c r="R220" s="21">
        <f>R200-Baseline!R200</f>
        <v>159.64638301637041</v>
      </c>
      <c r="S220" s="21">
        <f>S200-Baseline!S200</f>
        <v>158.67736549116108</v>
      </c>
      <c r="T220" s="21">
        <f>T200-Baseline!T200</f>
        <v>157.72554856571196</v>
      </c>
      <c r="U220" s="21">
        <f>U200-Baseline!U200</f>
        <v>156.79140282493748</v>
      </c>
      <c r="V220" s="21">
        <f>V200-Baseline!V200</f>
        <v>156.07460784662743</v>
      </c>
      <c r="W220" s="21">
        <f>W200-Baseline!W200</f>
        <v>155.17319156302719</v>
      </c>
      <c r="X220" s="21">
        <f>X200-Baseline!X200</f>
        <v>154.48224570321261</v>
      </c>
      <c r="Y220" s="21">
        <f>Y200-Baseline!Y200</f>
        <v>153.61570500308568</v>
      </c>
      <c r="Z220" s="21">
        <f>Z200-Baseline!Z200</f>
        <v>152.95309081787059</v>
      </c>
      <c r="AA220" s="21">
        <f>AA200-Baseline!AA200</f>
        <v>152.30373737975697</v>
      </c>
      <c r="AB220" s="21">
        <f>AB200-Baseline!AB200</f>
        <v>151.66831697761438</v>
      </c>
      <c r="AC220" s="21">
        <f>AC200-Baseline!AC200</f>
        <v>151.0078765775732</v>
      </c>
      <c r="AD220" s="21">
        <f>AD200-Baseline!AD200</f>
        <v>150.3732238490804</v>
      </c>
      <c r="AE220" s="21">
        <f>AE200-Baseline!AE200</f>
        <v>149.77194052227048</v>
      </c>
      <c r="AF220" s="21">
        <f>AF200-Baseline!AF200</f>
        <v>149.18228334967333</v>
      </c>
      <c r="AG220" s="21">
        <f>AG200-Baseline!AG200</f>
        <v>148.60704800883676</v>
      </c>
      <c r="AH220" s="21">
        <f>AH200-Baseline!AH200</f>
        <v>148.04938466387219</v>
      </c>
      <c r="AI220" s="21">
        <f>AI200-Baseline!AI200</f>
        <v>147.51327666294716</v>
      </c>
      <c r="AJ220" s="21">
        <f>AJ200-Baseline!AJ200</f>
        <v>147.67159910862404</v>
      </c>
      <c r="AK220" s="21">
        <f>AK200-Baseline!AK200</f>
        <v>147.84565893366621</v>
      </c>
      <c r="AL220" s="21">
        <f>AL200-Baseline!AL200</f>
        <v>148.03717721995656</v>
      </c>
      <c r="AM220" s="21">
        <f>AM200-Baseline!AM200</f>
        <v>148.24726161594592</v>
      </c>
      <c r="AN220" s="21">
        <f>AN200-Baseline!AN200</f>
        <v>148.47657406911998</v>
      </c>
      <c r="AO220" s="21">
        <f>AO200-Baseline!AO200</f>
        <v>148.72559514661046</v>
      </c>
      <c r="AP220" s="21">
        <f>AP200-Baseline!AP200</f>
        <v>148.9951535699488</v>
      </c>
      <c r="AQ220" s="21">
        <f>AQ200-Baseline!AQ200</f>
        <v>149.2861615290924</v>
      </c>
      <c r="AR220" s="21">
        <f>AR200-Baseline!AR200</f>
        <v>149.59940013406549</v>
      </c>
      <c r="AS220" s="21">
        <f>AS200-Baseline!AS200</f>
        <v>149.9356404867799</v>
      </c>
      <c r="AT220" s="21">
        <f>AT200-Baseline!AT200</f>
        <v>150.29569770150869</v>
      </c>
      <c r="AU220" s="21">
        <f>AU200-Baseline!AU200</f>
        <v>150.68042620431112</v>
      </c>
      <c r="AV220" s="21">
        <f>AV200-Baseline!AV200</f>
        <v>151.0906790083167</v>
      </c>
      <c r="AW220" s="21">
        <f>AW200-Baseline!AW200</f>
        <v>151.52731198920776</v>
      </c>
      <c r="AX220" s="21">
        <f>AX200-Baseline!AX200</f>
        <v>151.99120220245513</v>
      </c>
      <c r="AY220" s="21">
        <f>AY200-Baseline!AY200</f>
        <v>152.48324771530542</v>
      </c>
      <c r="AZ220" s="21">
        <f>AZ200-Baseline!AZ200</f>
        <v>153.00436338704833</v>
      </c>
      <c r="BA220" s="21">
        <f>BA200-Baseline!BA200</f>
        <v>153.55548015195953</v>
      </c>
      <c r="BB220" s="21">
        <f>BB200-Baseline!BB200</f>
        <v>154.11462011137928</v>
      </c>
    </row>
    <row r="221" spans="1:54" outlineLevel="2">
      <c r="A221" s="466"/>
      <c r="B221" s="150" t="s">
        <v>484</v>
      </c>
      <c r="C221" s="19"/>
      <c r="D221" s="135" t="s">
        <v>374</v>
      </c>
      <c r="E221" s="21">
        <f>E201-Baseline!E201</f>
        <v>134.5484252505523</v>
      </c>
      <c r="F221" s="21">
        <f>F201-Baseline!F201</f>
        <v>133.43934616874122</v>
      </c>
      <c r="G221" s="21">
        <f>G201-Baseline!G201</f>
        <v>132.36252482579874</v>
      </c>
      <c r="H221" s="21">
        <f>H201-Baseline!H201</f>
        <v>131.31748556815728</v>
      </c>
      <c r="I221" s="21">
        <f>I201-Baseline!I201</f>
        <v>130.30377390265775</v>
      </c>
      <c r="J221" s="21">
        <f>J201-Baseline!J201</f>
        <v>129.32095614786309</v>
      </c>
      <c r="K221" s="21">
        <f>K201-Baseline!K201</f>
        <v>128.36861925612772</v>
      </c>
      <c r="L221" s="21">
        <f>L201-Baseline!L201</f>
        <v>127.44637030374773</v>
      </c>
      <c r="M221" s="21">
        <f>M201-Baseline!M201</f>
        <v>126.55383638991708</v>
      </c>
      <c r="N221" s="21">
        <f>N201-Baseline!N201</f>
        <v>125.69066426588472</v>
      </c>
      <c r="O221" s="21">
        <f>O201-Baseline!O201</f>
        <v>124.85652010238337</v>
      </c>
      <c r="P221" s="21">
        <f>P201-Baseline!P201</f>
        <v>124.05108934315575</v>
      </c>
      <c r="Q221" s="21">
        <f>Q201-Baseline!Q201</f>
        <v>123.27407630100777</v>
      </c>
      <c r="R221" s="21">
        <f>R201-Baseline!R201</f>
        <v>122.52520416626984</v>
      </c>
      <c r="S221" s="21">
        <f>S201-Baseline!S201</f>
        <v>121.79592945968321</v>
      </c>
      <c r="T221" s="21">
        <f>T201-Baseline!T201</f>
        <v>121.09438774366299</v>
      </c>
      <c r="U221" s="21">
        <f>U201-Baseline!U201</f>
        <v>120.42035467837211</v>
      </c>
      <c r="V221" s="21">
        <f>V201-Baseline!V201</f>
        <v>119.77362417354772</v>
      </c>
      <c r="W221" s="21">
        <f>W201-Baseline!W201</f>
        <v>119.15400813174749</v>
      </c>
      <c r="X221" s="21">
        <f>X201-Baseline!X201</f>
        <v>118.5613363877724</v>
      </c>
      <c r="Y221" s="21">
        <f>Y201-Baseline!Y201</f>
        <v>117.99545674361687</v>
      </c>
      <c r="Z221" s="21">
        <f>Z201-Baseline!Z201</f>
        <v>117.45623474526633</v>
      </c>
      <c r="AA221" s="21">
        <f>AA201-Baseline!AA201</f>
        <v>116.94355368098937</v>
      </c>
      <c r="AB221" s="21">
        <f>AB201-Baseline!AB201</f>
        <v>116.45731466756973</v>
      </c>
      <c r="AC221" s="21">
        <f>AC201-Baseline!AC201</f>
        <v>115.97495259934468</v>
      </c>
      <c r="AD221" s="21">
        <f>AD201-Baseline!AD201</f>
        <v>115.5162762923527</v>
      </c>
      <c r="AE221" s="21">
        <f>AE201-Baseline!AE201</f>
        <v>115.07906264161301</v>
      </c>
      <c r="AF221" s="21">
        <f>AF201-Baseline!AF201</f>
        <v>114.66187314716079</v>
      </c>
      <c r="AG221" s="21">
        <f>AG201-Baseline!AG201</f>
        <v>114.26406439569007</v>
      </c>
      <c r="AH221" s="21">
        <f>AH201-Baseline!AH201</f>
        <v>113.88598093205701</v>
      </c>
      <c r="AI221" s="21">
        <f>AI201-Baseline!AI201</f>
        <v>113.52930734889932</v>
      </c>
      <c r="AJ221" s="21">
        <f>AJ201-Baseline!AJ201</f>
        <v>113.7040915200638</v>
      </c>
      <c r="AK221" s="21">
        <f>AK201-Baseline!AK201</f>
        <v>113.89763074580483</v>
      </c>
      <c r="AL221" s="21">
        <f>AL201-Baseline!AL201</f>
        <v>114.11049313121035</v>
      </c>
      <c r="AM221" s="21">
        <f>AM201-Baseline!AM201</f>
        <v>114.34330772193491</v>
      </c>
      <c r="AN221" s="21">
        <f>AN201-Baseline!AN201</f>
        <v>114.59662860514057</v>
      </c>
      <c r="AO221" s="21">
        <f>AO201-Baseline!AO201</f>
        <v>114.87091218925036</v>
      </c>
      <c r="AP221" s="21">
        <f>AP201-Baseline!AP201</f>
        <v>115.16672473005265</v>
      </c>
      <c r="AQ221" s="21">
        <f>AQ201-Baseline!AQ201</f>
        <v>115.48465736593889</v>
      </c>
      <c r="AR221" s="21">
        <f>AR201-Baseline!AR201</f>
        <v>115.82529939740837</v>
      </c>
      <c r="AS221" s="21">
        <f>AS201-Baseline!AS201</f>
        <v>116.18924377753733</v>
      </c>
      <c r="AT221" s="21">
        <f>AT201-Baseline!AT201</f>
        <v>116.57710293692307</v>
      </c>
      <c r="AU221" s="21">
        <f>AU201-Baseline!AU201</f>
        <v>116.98951518518072</v>
      </c>
      <c r="AV221" s="21">
        <f>AV201-Baseline!AV201</f>
        <v>117.42713328419225</v>
      </c>
      <c r="AW221" s="21">
        <f>AW201-Baseline!AW201</f>
        <v>117.8906259317117</v>
      </c>
      <c r="AX221" s="21">
        <f>AX201-Baseline!AX201</f>
        <v>118.38068124548369</v>
      </c>
      <c r="AY221" s="21">
        <f>AY201-Baseline!AY201</f>
        <v>118.89800838695226</v>
      </c>
      <c r="AZ221" s="21">
        <f>AZ201-Baseline!AZ201</f>
        <v>119.44333744294343</v>
      </c>
      <c r="BA221" s="21">
        <f>BA201-Baseline!BA201</f>
        <v>120.01741937717131</v>
      </c>
      <c r="BB221" s="21">
        <f>BB201-Baseline!BB201</f>
        <v>120.60350910797995</v>
      </c>
    </row>
    <row r="222" spans="1:54" outlineLevel="2">
      <c r="A222" s="467"/>
      <c r="B222" s="150" t="s">
        <v>485</v>
      </c>
      <c r="C222" s="19"/>
      <c r="D222" s="135" t="s">
        <v>374</v>
      </c>
      <c r="E222" s="21">
        <f>E202-Baseline!E202</f>
        <v>214.54854172475578</v>
      </c>
      <c r="F222" s="21">
        <f>F202-Baseline!F202</f>
        <v>212.93234000878948</v>
      </c>
      <c r="G222" s="21">
        <f>G202-Baseline!G202</f>
        <v>211.35660494196389</v>
      </c>
      <c r="H222" s="21">
        <f>H202-Baseline!H202</f>
        <v>209.82085383894395</v>
      </c>
      <c r="I222" s="21">
        <f>I202-Baseline!I202</f>
        <v>208.32462709370554</v>
      </c>
      <c r="J222" s="21">
        <f>J202-Baseline!J202</f>
        <v>206.86748769025894</v>
      </c>
      <c r="K222" s="21">
        <f>K202-Baseline!K202</f>
        <v>205.44902130235332</v>
      </c>
      <c r="L222" s="21">
        <f>L202-Baseline!L202</f>
        <v>204.06883544842708</v>
      </c>
      <c r="M222" s="21">
        <f>M202-Baseline!M202</f>
        <v>202.72655977618882</v>
      </c>
      <c r="N222" s="21">
        <f>N202-Baseline!N202</f>
        <v>201.42184564193815</v>
      </c>
      <c r="O222" s="21">
        <f>O202-Baseline!O202</f>
        <v>200.15436574887894</v>
      </c>
      <c r="P222" s="21">
        <f>P202-Baseline!P202</f>
        <v>198.92381430061329</v>
      </c>
      <c r="Q222" s="21">
        <f>Q202-Baseline!Q202</f>
        <v>197.72990629961652</v>
      </c>
      <c r="R222" s="21">
        <f>R202-Baseline!R202</f>
        <v>196.57237799709785</v>
      </c>
      <c r="S222" s="21">
        <f>S202-Baseline!S202</f>
        <v>195.42613053975552</v>
      </c>
      <c r="T222" s="21">
        <f>T202-Baseline!T202</f>
        <v>194.31606765050617</v>
      </c>
      <c r="U222" s="21">
        <f>U202-Baseline!U202</f>
        <v>193.2419790393769</v>
      </c>
      <c r="V222" s="21">
        <f>V202-Baseline!V202</f>
        <v>192.20367500793395</v>
      </c>
      <c r="W222" s="21">
        <f>W202-Baseline!W202</f>
        <v>191.20098629985733</v>
      </c>
      <c r="X222" s="21">
        <f>X202-Baseline!X202</f>
        <v>190.23376389101534</v>
      </c>
      <c r="Y222" s="21">
        <f>Y202-Baseline!Y202</f>
        <v>189.30187933702663</v>
      </c>
      <c r="Z222" s="21">
        <f>Z202-Baseline!Z202</f>
        <v>188.40522433049406</v>
      </c>
      <c r="AA222" s="21">
        <f>AA202-Baseline!AA202</f>
        <v>187.54371097417123</v>
      </c>
      <c r="AB222" s="21">
        <f>AB202-Baseline!AB202</f>
        <v>186.71727176553981</v>
      </c>
      <c r="AC222" s="21">
        <f>AC202-Baseline!AC202</f>
        <v>185.85840790378768</v>
      </c>
      <c r="AD222" s="21">
        <f>AD202-Baseline!AD202</f>
        <v>185.0267096787309</v>
      </c>
      <c r="AE222" s="21">
        <f>AE202-Baseline!AE202</f>
        <v>184.21563887472948</v>
      </c>
      <c r="AF222" s="21">
        <f>AF202-Baseline!AF202</f>
        <v>183.4209783065418</v>
      </c>
      <c r="AG222" s="21">
        <f>AG202-Baseline!AG202</f>
        <v>182.64086335554103</v>
      </c>
      <c r="AH222" s="21">
        <f>AH202-Baseline!AH202</f>
        <v>181.87636052303699</v>
      </c>
      <c r="AI222" s="21">
        <f>AI202-Baseline!AI202</f>
        <v>181.13252335928951</v>
      </c>
      <c r="AJ222" s="21">
        <f>AJ202-Baseline!AJ202</f>
        <v>181.24483771532078</v>
      </c>
      <c r="AK222" s="21">
        <f>AK202-Baseline!AK202</f>
        <v>181.37224939953595</v>
      </c>
      <c r="AL222" s="21">
        <f>AL202-Baseline!AL202</f>
        <v>181.51590931839436</v>
      </c>
      <c r="AM222" s="21">
        <f>AM202-Baseline!AM202</f>
        <v>181.6771172209319</v>
      </c>
      <c r="AN222" s="21">
        <f>AN202-Baseline!AN202</f>
        <v>181.85691349606964</v>
      </c>
      <c r="AO222" s="21">
        <f>AO202-Baseline!AO202</f>
        <v>182.05601013934768</v>
      </c>
      <c r="AP222" s="21">
        <f>AP202-Baseline!AP202</f>
        <v>182.27541236085662</v>
      </c>
      <c r="AQ222" s="21">
        <f>AQ202-Baseline!AQ202</f>
        <v>182.51616292231313</v>
      </c>
      <c r="AR222" s="21">
        <f>AR202-Baseline!AR202</f>
        <v>182.77926086850886</v>
      </c>
      <c r="AS222" s="21">
        <f>AS202-Baseline!AS202</f>
        <v>183.06567719420417</v>
      </c>
      <c r="AT222" s="21">
        <f>AT202-Baseline!AT202</f>
        <v>183.37640122928363</v>
      </c>
      <c r="AU222" s="21">
        <f>AU202-Baseline!AU202</f>
        <v>183.71245860107967</v>
      </c>
      <c r="AV222" s="21">
        <f>AV202-Baseline!AV202</f>
        <v>184.07487602127989</v>
      </c>
      <c r="AW222" s="21">
        <f>AW202-Baseline!AW202</f>
        <v>184.46468453109304</v>
      </c>
      <c r="AX222" s="21">
        <f>AX202-Baseline!AX202</f>
        <v>184.88292867877857</v>
      </c>
      <c r="AY222" s="21">
        <f>AY202-Baseline!AY202</f>
        <v>185.33067011096438</v>
      </c>
      <c r="AZ222" s="21">
        <f>AZ202-Baseline!AZ202</f>
        <v>185.80898583535807</v>
      </c>
      <c r="BA222" s="21">
        <f>BA202-Baseline!BA202</f>
        <v>186.31896691319403</v>
      </c>
      <c r="BB222" s="21">
        <f>BB202-Baseline!BB202</f>
        <v>186.83351059307117</v>
      </c>
    </row>
    <row r="223" spans="1:54" outlineLevel="2">
      <c r="B223" s="19"/>
      <c r="C223" s="19"/>
      <c r="D223" s="19"/>
      <c r="E223" s="15"/>
    </row>
    <row r="224" spans="1:54" outlineLevel="2">
      <c r="A224" s="465" t="s">
        <v>486</v>
      </c>
      <c r="B224" s="150" t="s">
        <v>483</v>
      </c>
      <c r="C224" s="19"/>
      <c r="D224" s="135" t="s">
        <v>374</v>
      </c>
      <c r="E224" s="21">
        <f>E204-Baseline!E204</f>
        <v>174.42207253300808</v>
      </c>
      <c r="F224" s="21">
        <f>F204-Baseline!F204</f>
        <v>347.68284279945283</v>
      </c>
      <c r="G224" s="21">
        <f>G204-Baseline!G204</f>
        <v>519.52010240507934</v>
      </c>
      <c r="H224" s="21">
        <f>H204-Baseline!H204</f>
        <v>689.95614921105357</v>
      </c>
      <c r="I224" s="21">
        <f>I204-Baseline!I204</f>
        <v>859.2744824761503</v>
      </c>
      <c r="J224" s="21">
        <f>J204-Baseline!J204</f>
        <v>1027.4869333707506</v>
      </c>
      <c r="K224" s="21">
        <f>K204-Baseline!K204</f>
        <v>1194.355828823408</v>
      </c>
      <c r="L224" s="21">
        <f>L204-Baseline!L204</f>
        <v>1360.1495809140556</v>
      </c>
      <c r="M224" s="21">
        <f>M204-Baseline!M204</f>
        <v>1524.8817160092594</v>
      </c>
      <c r="N224" s="21">
        <f>N204-Baseline!N204</f>
        <v>1688.3314733360153</v>
      </c>
      <c r="O224" s="21">
        <f>O204-Baseline!O204</f>
        <v>1850.7532119848011</v>
      </c>
      <c r="P224" s="21">
        <f>P204-Baseline!P204</f>
        <v>2012.1620063890218</v>
      </c>
      <c r="Q224" s="21">
        <f>Q204-Baseline!Q204</f>
        <v>2172.5734566480842</v>
      </c>
      <c r="R224" s="21">
        <f>R204-Baseline!R204</f>
        <v>2332.2198396644544</v>
      </c>
      <c r="S224" s="21">
        <f>S204-Baseline!S204</f>
        <v>2490.8972051556157</v>
      </c>
      <c r="T224" s="21">
        <f>T204-Baseline!T204</f>
        <v>2648.6227537213276</v>
      </c>
      <c r="U224" s="21">
        <f>U204-Baseline!U204</f>
        <v>2805.4141565462651</v>
      </c>
      <c r="V224" s="21">
        <f>V204-Baseline!V204</f>
        <v>2961.4887643928923</v>
      </c>
      <c r="W224" s="21">
        <f>W204-Baseline!W204</f>
        <v>3116.6619559559194</v>
      </c>
      <c r="X224" s="21">
        <f>X204-Baseline!X204</f>
        <v>3271.1442016591322</v>
      </c>
      <c r="Y224" s="21">
        <f>Y204-Baseline!Y204</f>
        <v>3424.7599066622179</v>
      </c>
      <c r="Z224" s="21">
        <f>Z204-Baseline!Z204</f>
        <v>3577.7129974800882</v>
      </c>
      <c r="AA224" s="21">
        <f>AA204-Baseline!AA204</f>
        <v>3730.0167348598452</v>
      </c>
      <c r="AB224" s="21">
        <f>AB204-Baseline!AB204</f>
        <v>3881.6850518374595</v>
      </c>
      <c r="AC224" s="21">
        <f>AC204-Baseline!AC204</f>
        <v>4032.6929284150328</v>
      </c>
      <c r="AD224" s="21">
        <f>AD204-Baseline!AD204</f>
        <v>4183.066152264113</v>
      </c>
      <c r="AE224" s="21">
        <f>AE204-Baseline!AE204</f>
        <v>4332.8380927863836</v>
      </c>
      <c r="AF224" s="21">
        <f>AF204-Baseline!AF204</f>
        <v>4482.0203761360572</v>
      </c>
      <c r="AG224" s="21">
        <f>AG204-Baseline!AG204</f>
        <v>4630.6274241448937</v>
      </c>
      <c r="AH224" s="21">
        <f>AH204-Baseline!AH204</f>
        <v>4778.6768088087656</v>
      </c>
      <c r="AI224" s="21">
        <f>AI204-Baseline!AI204</f>
        <v>4926.1900854717123</v>
      </c>
      <c r="AJ224" s="21">
        <f>AJ204-Baseline!AJ204</f>
        <v>5073.8616845803363</v>
      </c>
      <c r="AK224" s="21">
        <f>AK204-Baseline!AK204</f>
        <v>5221.7073435140028</v>
      </c>
      <c r="AL224" s="21">
        <f>AL204-Baseline!AL204</f>
        <v>5369.7445207339597</v>
      </c>
      <c r="AM224" s="21">
        <f>AM204-Baseline!AM204</f>
        <v>5517.9917823499054</v>
      </c>
      <c r="AN224" s="21">
        <f>AN204-Baseline!AN204</f>
        <v>5666.4683564190254</v>
      </c>
      <c r="AO224" s="21">
        <f>AO204-Baseline!AO204</f>
        <v>5815.1939515656359</v>
      </c>
      <c r="AP224" s="21">
        <f>AP204-Baseline!AP204</f>
        <v>5964.1891051355851</v>
      </c>
      <c r="AQ224" s="21">
        <f>AQ204-Baseline!AQ204</f>
        <v>6113.4752666646773</v>
      </c>
      <c r="AR224" s="21">
        <f>AR204-Baseline!AR204</f>
        <v>6263.0746667987423</v>
      </c>
      <c r="AS224" s="21">
        <f>AS204-Baseline!AS204</f>
        <v>6413.0103072855218</v>
      </c>
      <c r="AT224" s="21">
        <f>AT204-Baseline!AT204</f>
        <v>6563.3060049870301</v>
      </c>
      <c r="AU224" s="21">
        <f>AU204-Baseline!AU204</f>
        <v>6713.9864311913416</v>
      </c>
      <c r="AV224" s="21">
        <f>AV204-Baseline!AV204</f>
        <v>6865.0771101996579</v>
      </c>
      <c r="AW224" s="21">
        <f>AW204-Baseline!AW204</f>
        <v>7016.604422188866</v>
      </c>
      <c r="AX224" s="21">
        <f>AX204-Baseline!AX204</f>
        <v>7168.5956243913215</v>
      </c>
      <c r="AY224" s="21">
        <f>AY204-Baseline!AY204</f>
        <v>7321.0788721066274</v>
      </c>
      <c r="AZ224" s="21">
        <f>AZ204-Baseline!AZ204</f>
        <v>7474.0832354936756</v>
      </c>
      <c r="BA224" s="21">
        <f>BA204-Baseline!BA204</f>
        <v>7627.6387156456349</v>
      </c>
      <c r="BB224" s="21">
        <f>BB204-Baseline!BB204</f>
        <v>7781.7533357570137</v>
      </c>
    </row>
    <row r="225" spans="1:54" outlineLevel="2">
      <c r="A225" s="466"/>
      <c r="B225" s="150" t="s">
        <v>484</v>
      </c>
      <c r="C225" s="19"/>
      <c r="D225" s="135" t="s">
        <v>374</v>
      </c>
      <c r="E225" s="21">
        <f>E205-Baseline!E205</f>
        <v>134.5484252505523</v>
      </c>
      <c r="F225" s="21">
        <f>F205-Baseline!F205</f>
        <v>267.98777141929349</v>
      </c>
      <c r="G225" s="21">
        <f>G205-Baseline!G205</f>
        <v>400.35029624509224</v>
      </c>
      <c r="H225" s="21">
        <f>H205-Baseline!H205</f>
        <v>531.66778181324958</v>
      </c>
      <c r="I225" s="21">
        <f>I205-Baseline!I205</f>
        <v>661.97155571590736</v>
      </c>
      <c r="J225" s="21">
        <f>J205-Baseline!J205</f>
        <v>791.29251186377041</v>
      </c>
      <c r="K225" s="21">
        <f>K205-Baseline!K205</f>
        <v>919.66113111989807</v>
      </c>
      <c r="L225" s="21">
        <f>L205-Baseline!L205</f>
        <v>1047.1075014236458</v>
      </c>
      <c r="M225" s="21">
        <f>M205-Baseline!M205</f>
        <v>1173.6613378135628</v>
      </c>
      <c r="N225" s="21">
        <f>N205-Baseline!N205</f>
        <v>1299.3520020794476</v>
      </c>
      <c r="O225" s="21">
        <f>O205-Baseline!O205</f>
        <v>1424.2085221818311</v>
      </c>
      <c r="P225" s="21">
        <f>P205-Baseline!P205</f>
        <v>1548.2596115249869</v>
      </c>
      <c r="Q225" s="21">
        <f>Q205-Baseline!Q205</f>
        <v>1671.5336878259945</v>
      </c>
      <c r="R225" s="21">
        <f>R205-Baseline!R205</f>
        <v>1794.0588919922643</v>
      </c>
      <c r="S225" s="21">
        <f>S205-Baseline!S205</f>
        <v>1915.8548214519476</v>
      </c>
      <c r="T225" s="21">
        <f>T205-Baseline!T205</f>
        <v>2036.9492091956106</v>
      </c>
      <c r="U225" s="21">
        <f>U205-Baseline!U205</f>
        <v>2157.3695638739828</v>
      </c>
      <c r="V225" s="21">
        <f>V205-Baseline!V205</f>
        <v>2277.1431880475307</v>
      </c>
      <c r="W225" s="21">
        <f>W205-Baseline!W205</f>
        <v>2396.2971961792782</v>
      </c>
      <c r="X225" s="21">
        <f>X205-Baseline!X205</f>
        <v>2514.8585325670506</v>
      </c>
      <c r="Y225" s="21">
        <f>Y205-Baseline!Y205</f>
        <v>2632.8539893106677</v>
      </c>
      <c r="Z225" s="21">
        <f>Z205-Baseline!Z205</f>
        <v>2750.3102240559338</v>
      </c>
      <c r="AA225" s="21">
        <f>AA205-Baseline!AA205</f>
        <v>2867.253777736923</v>
      </c>
      <c r="AB225" s="21">
        <f>AB205-Baseline!AB205</f>
        <v>2983.7110924044928</v>
      </c>
      <c r="AC225" s="21">
        <f>AC205-Baseline!AC205</f>
        <v>3099.6860450038375</v>
      </c>
      <c r="AD225" s="21">
        <f>AD205-Baseline!AD205</f>
        <v>3215.2023212961903</v>
      </c>
      <c r="AE225" s="21">
        <f>AE205-Baseline!AE205</f>
        <v>3330.2813839378032</v>
      </c>
      <c r="AF225" s="21">
        <f>AF205-Baseline!AF205</f>
        <v>3444.943257084964</v>
      </c>
      <c r="AG225" s="21">
        <f>AG205-Baseline!AG205</f>
        <v>3559.2073214806542</v>
      </c>
      <c r="AH225" s="21">
        <f>AH205-Baseline!AH205</f>
        <v>3673.0933024127112</v>
      </c>
      <c r="AI225" s="21">
        <f>AI205-Baseline!AI205</f>
        <v>3786.6226097616104</v>
      </c>
      <c r="AJ225" s="21">
        <f>AJ205-Baseline!AJ205</f>
        <v>3900.3267012816741</v>
      </c>
      <c r="AK225" s="21">
        <f>AK205-Baseline!AK205</f>
        <v>4014.2243320274788</v>
      </c>
      <c r="AL225" s="21">
        <f>AL205-Baseline!AL205</f>
        <v>4128.3348251586895</v>
      </c>
      <c r="AM225" s="21">
        <f>AM205-Baseline!AM205</f>
        <v>4242.6781328806246</v>
      </c>
      <c r="AN225" s="21">
        <f>AN205-Baseline!AN205</f>
        <v>4357.2747614857653</v>
      </c>
      <c r="AO225" s="21">
        <f>AO205-Baseline!AO205</f>
        <v>4472.145673675016</v>
      </c>
      <c r="AP225" s="21">
        <f>AP205-Baseline!AP205</f>
        <v>4587.312398405069</v>
      </c>
      <c r="AQ225" s="21">
        <f>AQ205-Baseline!AQ205</f>
        <v>4702.7970557710078</v>
      </c>
      <c r="AR225" s="21">
        <f>AR205-Baseline!AR205</f>
        <v>4818.6223551684161</v>
      </c>
      <c r="AS225" s="21">
        <f>AS205-Baseline!AS205</f>
        <v>4934.8115989459538</v>
      </c>
      <c r="AT225" s="21">
        <f>AT205-Baseline!AT205</f>
        <v>5051.3887018828773</v>
      </c>
      <c r="AU225" s="21">
        <f>AU205-Baseline!AU205</f>
        <v>5168.3782170680579</v>
      </c>
      <c r="AV225" s="21">
        <f>AV205-Baseline!AV205</f>
        <v>5285.8053503522506</v>
      </c>
      <c r="AW225" s="21">
        <f>AW205-Baseline!AW205</f>
        <v>5403.6959762839624</v>
      </c>
      <c r="AX225" s="21">
        <f>AX205-Baseline!AX205</f>
        <v>5522.0766575294465</v>
      </c>
      <c r="AY225" s="21">
        <f>AY205-Baseline!AY205</f>
        <v>5640.9746659163984</v>
      </c>
      <c r="AZ225" s="21">
        <f>AZ205-Baseline!AZ205</f>
        <v>5760.418003359342</v>
      </c>
      <c r="BA225" s="21">
        <f>BA205-Baseline!BA205</f>
        <v>5880.4354227365129</v>
      </c>
      <c r="BB225" s="21">
        <f>BB205-Baseline!BB205</f>
        <v>6001.0389318444932</v>
      </c>
    </row>
    <row r="226" spans="1:54" outlineLevel="2">
      <c r="A226" s="467"/>
      <c r="B226" s="150" t="s">
        <v>485</v>
      </c>
      <c r="C226" s="19"/>
      <c r="D226" s="135" t="s">
        <v>374</v>
      </c>
      <c r="E226" s="21">
        <f>E206-Baseline!E206</f>
        <v>214.54854172475578</v>
      </c>
      <c r="F226" s="21">
        <f>F206-Baseline!F206</f>
        <v>427.48088173354529</v>
      </c>
      <c r="G226" s="21">
        <f>G206-Baseline!G206</f>
        <v>638.83748667550913</v>
      </c>
      <c r="H226" s="21">
        <f>H206-Baseline!H206</f>
        <v>848.65834051445313</v>
      </c>
      <c r="I226" s="21">
        <f>I206-Baseline!I206</f>
        <v>1056.9829676081586</v>
      </c>
      <c r="J226" s="21">
        <f>J206-Baseline!J206</f>
        <v>1263.8504552984175</v>
      </c>
      <c r="K226" s="21">
        <f>K206-Baseline!K206</f>
        <v>1469.2994766007707</v>
      </c>
      <c r="L226" s="21">
        <f>L206-Baseline!L206</f>
        <v>1673.3683120491978</v>
      </c>
      <c r="M226" s="21">
        <f>M206-Baseline!M206</f>
        <v>1876.0948718253867</v>
      </c>
      <c r="N226" s="21">
        <f>N206-Baseline!N206</f>
        <v>2077.5167174673247</v>
      </c>
      <c r="O226" s="21">
        <f>O206-Baseline!O206</f>
        <v>2277.6710832162034</v>
      </c>
      <c r="P226" s="21">
        <f>P206-Baseline!P206</f>
        <v>2476.5948975168167</v>
      </c>
      <c r="Q226" s="21">
        <f>Q206-Baseline!Q206</f>
        <v>2674.3248038164334</v>
      </c>
      <c r="R226" s="21">
        <f>R206-Baseline!R206</f>
        <v>2870.897181813531</v>
      </c>
      <c r="S226" s="21">
        <f>S206-Baseline!S206</f>
        <v>3066.3233123532864</v>
      </c>
      <c r="T226" s="21">
        <f>T206-Baseline!T206</f>
        <v>3260.6393800037927</v>
      </c>
      <c r="U226" s="21">
        <f>U206-Baseline!U206</f>
        <v>3453.8813590431696</v>
      </c>
      <c r="V226" s="21">
        <f>V206-Baseline!V206</f>
        <v>3646.0850340511033</v>
      </c>
      <c r="W226" s="21">
        <f>W206-Baseline!W206</f>
        <v>3837.2860203509608</v>
      </c>
      <c r="X226" s="21">
        <f>X206-Baseline!X206</f>
        <v>4027.5197842419761</v>
      </c>
      <c r="Y226" s="21">
        <f>Y206-Baseline!Y206</f>
        <v>4216.8216635790031</v>
      </c>
      <c r="Z226" s="21">
        <f>Z206-Baseline!Z206</f>
        <v>4405.2268879094972</v>
      </c>
      <c r="AA226" s="21">
        <f>AA206-Baseline!AA206</f>
        <v>4592.7705988836688</v>
      </c>
      <c r="AB226" s="21">
        <f>AB206-Baseline!AB206</f>
        <v>4779.4878706492082</v>
      </c>
      <c r="AC226" s="21">
        <f>AC206-Baseline!AC206</f>
        <v>4965.3462785529955</v>
      </c>
      <c r="AD226" s="21">
        <f>AD206-Baseline!AD206</f>
        <v>5150.3729882317266</v>
      </c>
      <c r="AE226" s="21">
        <f>AE206-Baseline!AE206</f>
        <v>5334.5886271064564</v>
      </c>
      <c r="AF226" s="21">
        <f>AF206-Baseline!AF206</f>
        <v>5518.0096054129981</v>
      </c>
      <c r="AG226" s="21">
        <f>AG206-Baseline!AG206</f>
        <v>5700.6504687685392</v>
      </c>
      <c r="AH226" s="21">
        <f>AH206-Baseline!AH206</f>
        <v>5882.5268292915762</v>
      </c>
      <c r="AI226" s="21">
        <f>AI206-Baseline!AI206</f>
        <v>6063.6593526508659</v>
      </c>
      <c r="AJ226" s="21">
        <f>AJ206-Baseline!AJ206</f>
        <v>6244.9041903661864</v>
      </c>
      <c r="AK226" s="21">
        <f>AK206-Baseline!AK206</f>
        <v>6426.276439765722</v>
      </c>
      <c r="AL226" s="21">
        <f>AL206-Baseline!AL206</f>
        <v>6607.7923490841167</v>
      </c>
      <c r="AM226" s="21">
        <f>AM206-Baseline!AM206</f>
        <v>6789.4694663050486</v>
      </c>
      <c r="AN226" s="21">
        <f>AN206-Baseline!AN206</f>
        <v>6971.3263798011185</v>
      </c>
      <c r="AO226" s="21">
        <f>AO206-Baseline!AO206</f>
        <v>7153.3823899404661</v>
      </c>
      <c r="AP226" s="21">
        <f>AP206-Baseline!AP206</f>
        <v>7335.6578023013226</v>
      </c>
      <c r="AQ226" s="21">
        <f>AQ206-Baseline!AQ206</f>
        <v>7518.1739652236356</v>
      </c>
      <c r="AR226" s="21">
        <f>AR206-Baseline!AR206</f>
        <v>7700.9532260921442</v>
      </c>
      <c r="AS226" s="21">
        <f>AS206-Baseline!AS206</f>
        <v>7884.0189032863482</v>
      </c>
      <c r="AT226" s="21">
        <f>AT206-Baseline!AT206</f>
        <v>8067.3953045156322</v>
      </c>
      <c r="AU226" s="21">
        <f>AU206-Baseline!AU206</f>
        <v>8251.1077631167118</v>
      </c>
      <c r="AV226" s="21">
        <f>AV206-Baseline!AV206</f>
        <v>8435.1826391379909</v>
      </c>
      <c r="AW226" s="21">
        <f>AW206-Baseline!AW206</f>
        <v>8619.6473236690836</v>
      </c>
      <c r="AX226" s="21">
        <f>AX206-Baseline!AX206</f>
        <v>8804.5302523478622</v>
      </c>
      <c r="AY226" s="21">
        <f>AY206-Baseline!AY206</f>
        <v>8989.8609224588272</v>
      </c>
      <c r="AZ226" s="21">
        <f>AZ206-Baseline!AZ206</f>
        <v>9175.669908294185</v>
      </c>
      <c r="BA226" s="21">
        <f>BA206-Baseline!BA206</f>
        <v>9361.9888752073784</v>
      </c>
      <c r="BB226" s="21">
        <f>BB206-Baseline!BB206</f>
        <v>9548.8223858004494</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490</v>
      </c>
      <c r="C229" s="57"/>
      <c r="D229" s="56" t="s">
        <v>374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492</v>
      </c>
    </row>
    <row r="2" spans="1:19">
      <c r="A2" s="463" t="s">
        <v>493</v>
      </c>
      <c r="B2" s="463"/>
      <c r="C2" s="463"/>
      <c r="D2" s="463"/>
      <c r="E2" s="463"/>
      <c r="F2" s="463"/>
      <c r="G2" s="463"/>
      <c r="H2" s="463"/>
      <c r="I2" s="463"/>
      <c r="J2" s="463"/>
      <c r="K2" s="463"/>
      <c r="L2" s="463"/>
      <c r="M2" s="463"/>
      <c r="N2" s="463"/>
      <c r="O2" s="463"/>
      <c r="P2" s="463"/>
      <c r="Q2" s="463"/>
      <c r="R2" s="463"/>
      <c r="S2" s="463"/>
    </row>
    <row r="3" spans="1:19">
      <c r="A3" s="463"/>
      <c r="B3" s="463"/>
      <c r="C3" s="463"/>
      <c r="D3" s="463"/>
      <c r="E3" s="463"/>
      <c r="F3" s="463"/>
      <c r="G3" s="463"/>
      <c r="H3" s="463"/>
      <c r="I3" s="463"/>
      <c r="J3" s="463"/>
      <c r="K3" s="463"/>
      <c r="L3" s="463"/>
      <c r="M3" s="463"/>
      <c r="N3" s="463"/>
      <c r="O3" s="463"/>
      <c r="P3" s="463"/>
      <c r="Q3" s="463"/>
      <c r="R3" s="463"/>
      <c r="S3" s="463"/>
    </row>
    <row r="4" spans="1:19">
      <c r="A4" s="463"/>
      <c r="B4" s="463"/>
      <c r="C4" s="463"/>
      <c r="D4" s="463"/>
      <c r="E4" s="463"/>
      <c r="F4" s="463"/>
      <c r="G4" s="463"/>
      <c r="H4" s="463"/>
      <c r="I4" s="463"/>
      <c r="J4" s="463"/>
      <c r="K4" s="463"/>
      <c r="L4" s="463"/>
      <c r="M4" s="463"/>
      <c r="N4" s="463"/>
      <c r="O4" s="463"/>
      <c r="P4" s="463"/>
      <c r="Q4" s="463"/>
      <c r="R4" s="463"/>
      <c r="S4" s="463"/>
    </row>
    <row r="19" spans="1:19">
      <c r="A19" s="4" t="s">
        <v>495</v>
      </c>
    </row>
    <row r="20" spans="1:19">
      <c r="A20" s="463" t="s">
        <v>496</v>
      </c>
      <c r="B20" s="463"/>
      <c r="C20" s="463"/>
      <c r="D20" s="463"/>
      <c r="E20" s="463"/>
      <c r="F20" s="463"/>
      <c r="G20" s="463"/>
      <c r="H20" s="463"/>
      <c r="I20" s="463"/>
      <c r="J20" s="463"/>
      <c r="K20" s="463"/>
      <c r="L20" s="463"/>
      <c r="M20" s="463"/>
      <c r="N20" s="463"/>
      <c r="O20" s="463"/>
      <c r="P20" s="463"/>
      <c r="Q20" s="463"/>
      <c r="R20" s="463"/>
      <c r="S20" s="463"/>
    </row>
    <row r="21" spans="1:19" ht="25.5" customHeight="1">
      <c r="A21" s="463"/>
      <c r="B21" s="463"/>
      <c r="C21" s="463"/>
      <c r="D21" s="463"/>
      <c r="E21" s="463"/>
      <c r="F21" s="463"/>
      <c r="G21" s="463"/>
      <c r="H21" s="463"/>
      <c r="I21" s="463"/>
      <c r="J21" s="463"/>
      <c r="K21" s="463"/>
      <c r="L21" s="463"/>
      <c r="M21" s="463"/>
      <c r="N21" s="463"/>
      <c r="O21" s="463"/>
      <c r="P21" s="463"/>
      <c r="Q21" s="463"/>
      <c r="R21" s="463"/>
      <c r="S21" s="463"/>
    </row>
    <row r="23" spans="1:19">
      <c r="A23" s="158" t="s">
        <v>477</v>
      </c>
      <c r="B23" s="397"/>
      <c r="C23" s="397"/>
      <c r="D23" s="397"/>
      <c r="E23" s="397"/>
      <c r="F23" s="397"/>
      <c r="G23" s="397"/>
      <c r="H23" s="397"/>
      <c r="I23" s="397"/>
      <c r="J23" s="397"/>
      <c r="K23" s="397"/>
      <c r="L23" s="397"/>
      <c r="M23" s="397"/>
      <c r="N23" s="397"/>
      <c r="O23" s="397"/>
      <c r="P23" s="397"/>
      <c r="Q23" s="397"/>
      <c r="R23" s="397"/>
      <c r="S23" s="397"/>
    </row>
    <row r="24" spans="1:19">
      <c r="A24" s="158" t="s">
        <v>478</v>
      </c>
      <c r="B24" s="397"/>
      <c r="C24" s="397"/>
      <c r="D24" s="397"/>
      <c r="E24" s="397"/>
      <c r="F24" s="397"/>
      <c r="G24" s="397"/>
      <c r="H24" s="397"/>
      <c r="I24" s="397"/>
      <c r="J24" s="397"/>
      <c r="K24" s="397"/>
      <c r="L24" s="397"/>
      <c r="M24" s="397"/>
      <c r="N24" s="397"/>
      <c r="O24" s="397"/>
      <c r="P24" s="397"/>
      <c r="Q24" s="397"/>
      <c r="R24" s="397"/>
      <c r="S24" s="397"/>
    </row>
    <row r="25" spans="1:19">
      <c r="A25" s="159" t="s">
        <v>380</v>
      </c>
      <c r="B25" s="397"/>
      <c r="C25" s="397"/>
      <c r="D25" s="397"/>
      <c r="E25" s="397"/>
      <c r="F25" s="397"/>
      <c r="G25" s="397"/>
      <c r="H25" s="397"/>
      <c r="I25" s="397"/>
      <c r="J25" s="397"/>
      <c r="K25" s="397"/>
      <c r="L25" s="397"/>
      <c r="M25" s="397"/>
      <c r="N25" s="397"/>
      <c r="O25" s="397"/>
      <c r="P25" s="397"/>
      <c r="Q25" s="397"/>
      <c r="R25" s="397"/>
      <c r="S25" s="397"/>
    </row>
    <row r="26" spans="1:19">
      <c r="A26" s="159" t="s">
        <v>456</v>
      </c>
      <c r="B26" s="397"/>
      <c r="C26" s="397"/>
      <c r="D26" s="397"/>
      <c r="E26" s="397"/>
      <c r="F26" s="397"/>
      <c r="G26" s="397"/>
      <c r="H26" s="397"/>
      <c r="I26" s="397"/>
      <c r="J26" s="397"/>
      <c r="K26" s="397"/>
      <c r="L26" s="397"/>
      <c r="M26" s="397"/>
      <c r="N26" s="397"/>
      <c r="O26" s="397"/>
      <c r="P26" s="397"/>
      <c r="Q26" s="397"/>
      <c r="R26" s="397"/>
      <c r="S26" s="397"/>
    </row>
    <row r="27" spans="1:19">
      <c r="A27" s="159" t="s">
        <v>457</v>
      </c>
      <c r="B27" s="397"/>
      <c r="C27" s="397"/>
      <c r="D27" s="397"/>
      <c r="E27" s="397"/>
      <c r="F27" s="397"/>
      <c r="G27" s="397"/>
      <c r="H27" s="397"/>
      <c r="I27" s="397"/>
      <c r="J27" s="397"/>
      <c r="K27" s="397"/>
      <c r="L27" s="397"/>
      <c r="M27" s="397"/>
      <c r="N27" s="397"/>
      <c r="O27" s="397"/>
      <c r="P27" s="397"/>
      <c r="Q27" s="397"/>
      <c r="R27" s="397"/>
      <c r="S27" s="397"/>
    </row>
    <row r="31" spans="1:19">
      <c r="A31" s="4" t="s">
        <v>500</v>
      </c>
    </row>
    <row r="32" spans="1:19">
      <c r="A32" t="s">
        <v>501</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8" t="s">
        <v>328</v>
      </c>
      <c r="J2" s="429"/>
      <c r="K2" s="429"/>
      <c r="L2" s="429"/>
      <c r="M2" s="429"/>
      <c r="N2" s="429"/>
      <c r="O2" s="429"/>
      <c r="P2" s="429"/>
      <c r="Q2" s="429"/>
      <c r="R2" s="429"/>
      <c r="S2" s="429"/>
      <c r="T2" s="429"/>
      <c r="U2" s="430"/>
    </row>
    <row r="3" spans="1:21" ht="13.5" customHeight="1" outlineLevel="1" thickBot="1">
      <c r="A3" s="3"/>
      <c r="B3" s="7"/>
      <c r="F3" s="24"/>
      <c r="G3" s="10"/>
      <c r="I3" s="431" t="s">
        <v>329</v>
      </c>
      <c r="J3" s="432"/>
      <c r="K3" s="432"/>
      <c r="L3" s="432"/>
      <c r="M3" s="432"/>
      <c r="N3" s="433"/>
      <c r="O3" s="1"/>
      <c r="P3" s="437" t="s">
        <v>330</v>
      </c>
      <c r="Q3" s="438"/>
      <c r="R3" s="438"/>
      <c r="S3" s="438"/>
      <c r="T3" s="438"/>
      <c r="U3" s="439"/>
    </row>
    <row r="4" spans="1:21" ht="56.25" customHeight="1" outlineLevel="1">
      <c r="A4" s="31" t="s">
        <v>151</v>
      </c>
      <c r="B4" s="86"/>
      <c r="E4" s="53" t="s">
        <v>331</v>
      </c>
      <c r="F4" s="91"/>
      <c r="G4" s="28"/>
      <c r="H4" s="10"/>
      <c r="I4" s="434"/>
      <c r="J4" s="435"/>
      <c r="K4" s="435"/>
      <c r="L4" s="435"/>
      <c r="M4" s="435"/>
      <c r="N4" s="436"/>
      <c r="P4" s="440"/>
      <c r="Q4" s="441"/>
      <c r="R4" s="441"/>
      <c r="S4" s="441"/>
      <c r="T4" s="441"/>
      <c r="U4" s="442"/>
    </row>
    <row r="5" spans="1:21" outlineLevel="1">
      <c r="A5" s="13" t="s">
        <v>332</v>
      </c>
      <c r="B5" s="88"/>
      <c r="E5" s="14"/>
      <c r="H5" s="10"/>
      <c r="I5" s="470"/>
      <c r="J5" s="455"/>
      <c r="K5" s="455"/>
      <c r="L5" s="455"/>
      <c r="M5" s="455"/>
      <c r="N5" s="456"/>
      <c r="P5" s="470"/>
      <c r="Q5" s="455"/>
      <c r="R5" s="455"/>
      <c r="S5" s="455"/>
      <c r="T5" s="455"/>
      <c r="U5" s="456"/>
    </row>
    <row r="6" spans="1:21" outlineLevel="1">
      <c r="A6" s="13" t="s">
        <v>335</v>
      </c>
      <c r="B6" s="88"/>
      <c r="E6" s="53" t="s">
        <v>337</v>
      </c>
      <c r="F6" s="90"/>
      <c r="H6" s="10"/>
      <c r="I6" s="457"/>
      <c r="J6" s="458"/>
      <c r="K6" s="458"/>
      <c r="L6" s="458"/>
      <c r="M6" s="458"/>
      <c r="N6" s="459"/>
      <c r="P6" s="457"/>
      <c r="Q6" s="458"/>
      <c r="R6" s="458"/>
      <c r="S6" s="458"/>
      <c r="T6" s="458"/>
      <c r="U6" s="459"/>
    </row>
    <row r="7" spans="1:21" outlineLevel="1">
      <c r="A7" s="13" t="s">
        <v>339</v>
      </c>
      <c r="B7" s="88"/>
      <c r="E7" s="14"/>
      <c r="H7" s="10"/>
      <c r="I7" s="457"/>
      <c r="J7" s="458"/>
      <c r="K7" s="458"/>
      <c r="L7" s="458"/>
      <c r="M7" s="458"/>
      <c r="N7" s="459"/>
      <c r="P7" s="457"/>
      <c r="Q7" s="458"/>
      <c r="R7" s="458"/>
      <c r="S7" s="458"/>
      <c r="T7" s="458"/>
      <c r="U7" s="459"/>
    </row>
    <row r="8" spans="1:21" ht="41" outlineLevel="1" thickBot="1">
      <c r="A8" s="34" t="s">
        <v>340</v>
      </c>
      <c r="B8" s="89"/>
      <c r="E8" s="14"/>
      <c r="H8" s="10"/>
      <c r="I8" s="457"/>
      <c r="J8" s="458"/>
      <c r="K8" s="458"/>
      <c r="L8" s="458"/>
      <c r="M8" s="458"/>
      <c r="N8" s="459"/>
      <c r="P8" s="457"/>
      <c r="Q8" s="458"/>
      <c r="R8" s="458"/>
      <c r="S8" s="458"/>
      <c r="T8" s="458"/>
      <c r="U8" s="459"/>
    </row>
    <row r="9" spans="1:21" outlineLevel="1">
      <c r="E9" s="14"/>
      <c r="H9" s="10"/>
      <c r="I9" s="457"/>
      <c r="J9" s="458"/>
      <c r="K9" s="458"/>
      <c r="L9" s="458"/>
      <c r="M9" s="458"/>
      <c r="N9" s="459"/>
      <c r="P9" s="457"/>
      <c r="Q9" s="458"/>
      <c r="R9" s="458"/>
      <c r="S9" s="458"/>
      <c r="T9" s="458"/>
      <c r="U9" s="459"/>
    </row>
    <row r="10" spans="1:21" ht="14" outlineLevel="1" thickBot="1">
      <c r="A10" s="32" t="s">
        <v>342</v>
      </c>
      <c r="B10" s="35">
        <f>Baseline!B10</f>
        <v>2027</v>
      </c>
      <c r="E10" s="14"/>
      <c r="H10" s="10"/>
      <c r="I10" s="457"/>
      <c r="J10" s="458"/>
      <c r="K10" s="458"/>
      <c r="L10" s="458"/>
      <c r="M10" s="458"/>
      <c r="N10" s="459"/>
      <c r="P10" s="457"/>
      <c r="Q10" s="458"/>
      <c r="R10" s="458"/>
      <c r="S10" s="458"/>
      <c r="T10" s="458"/>
      <c r="U10" s="459"/>
    </row>
    <row r="11" spans="1:21" outlineLevel="1">
      <c r="A11" s="16"/>
      <c r="H11" s="10"/>
      <c r="I11" s="457"/>
      <c r="J11" s="458"/>
      <c r="K11" s="458"/>
      <c r="L11" s="458"/>
      <c r="M11" s="458"/>
      <c r="N11" s="459"/>
      <c r="P11" s="457"/>
      <c r="Q11" s="458"/>
      <c r="R11" s="458"/>
      <c r="S11" s="458"/>
      <c r="T11" s="458"/>
      <c r="U11" s="459"/>
    </row>
    <row r="12" spans="1:21" ht="40.5" outlineLevel="1">
      <c r="A12" s="26" t="s">
        <v>343</v>
      </c>
      <c r="B12" s="26" t="s">
        <v>344</v>
      </c>
      <c r="C12" s="26" t="s">
        <v>345</v>
      </c>
      <c r="D12" s="26" t="s">
        <v>346</v>
      </c>
      <c r="E12" s="26" t="s">
        <v>347</v>
      </c>
      <c r="F12" s="26" t="s">
        <v>348</v>
      </c>
      <c r="G12" s="26" t="s">
        <v>349</v>
      </c>
      <c r="I12" s="457"/>
      <c r="J12" s="458"/>
      <c r="K12" s="458"/>
      <c r="L12" s="458"/>
      <c r="M12" s="458"/>
      <c r="N12" s="459"/>
      <c r="P12" s="457"/>
      <c r="Q12" s="458"/>
      <c r="R12" s="458"/>
      <c r="S12" s="458"/>
      <c r="T12" s="458"/>
      <c r="U12" s="459"/>
    </row>
    <row r="13" spans="1:21" outlineLevel="1">
      <c r="A13" s="58">
        <v>2035</v>
      </c>
      <c r="B13" s="21">
        <f t="shared" ref="B13:B18" si="0">INDEX($E$204:$AW$204,1,MATCH($A13,$E$53:$BB$53,0))</f>
        <v>0</v>
      </c>
      <c r="C13" s="21">
        <f>B13-Baseline!B13</f>
        <v>1524.8817160092594</v>
      </c>
      <c r="D13" s="21">
        <f t="shared" ref="D13:D18" si="1">INDEX($E$205:$AW$205,1,MATCH($A13,$E$53:$BB$53,0))</f>
        <v>0</v>
      </c>
      <c r="E13" s="21">
        <f>D13-Baseline!D13</f>
        <v>1173.6613378135628</v>
      </c>
      <c r="F13" s="21">
        <f t="shared" ref="F13:F18" si="2">INDEX($E$206:$AW$206,1,MATCH($A13,$E$53:$BB$53,0))</f>
        <v>0</v>
      </c>
      <c r="G13" s="21">
        <f>F13-Baseline!F13</f>
        <v>1876.0948718253867</v>
      </c>
      <c r="I13" s="457"/>
      <c r="J13" s="458"/>
      <c r="K13" s="458"/>
      <c r="L13" s="458"/>
      <c r="M13" s="458"/>
      <c r="N13" s="459"/>
      <c r="P13" s="457"/>
      <c r="Q13" s="458"/>
      <c r="R13" s="458"/>
      <c r="S13" s="458"/>
      <c r="T13" s="458"/>
      <c r="U13" s="459"/>
    </row>
    <row r="14" spans="1:21" outlineLevel="1">
      <c r="A14" s="58">
        <v>2040</v>
      </c>
      <c r="B14" s="21">
        <f t="shared" si="0"/>
        <v>0</v>
      </c>
      <c r="C14" s="21">
        <f>B14-Baseline!B14</f>
        <v>2332.2198396644544</v>
      </c>
      <c r="D14" s="21">
        <f t="shared" si="1"/>
        <v>0</v>
      </c>
      <c r="E14" s="21">
        <f>D14-Baseline!D14</f>
        <v>1794.0588919922643</v>
      </c>
      <c r="F14" s="21">
        <f t="shared" si="2"/>
        <v>0</v>
      </c>
      <c r="G14" s="21">
        <f>F14-Baseline!F14</f>
        <v>2870.897181813531</v>
      </c>
      <c r="I14" s="457"/>
      <c r="J14" s="458"/>
      <c r="K14" s="458"/>
      <c r="L14" s="458"/>
      <c r="M14" s="458"/>
      <c r="N14" s="459"/>
      <c r="P14" s="457"/>
      <c r="Q14" s="458"/>
      <c r="R14" s="458"/>
      <c r="S14" s="458"/>
      <c r="T14" s="458"/>
      <c r="U14" s="459"/>
    </row>
    <row r="15" spans="1:21" outlineLevel="1">
      <c r="A15" s="58">
        <v>2045</v>
      </c>
      <c r="B15" s="21">
        <f t="shared" si="0"/>
        <v>0</v>
      </c>
      <c r="C15" s="21">
        <f>B15-Baseline!B15</f>
        <v>3116.6619559559194</v>
      </c>
      <c r="D15" s="21">
        <f t="shared" si="1"/>
        <v>0</v>
      </c>
      <c r="E15" s="21">
        <f>D15-Baseline!D15</f>
        <v>2396.2971961792782</v>
      </c>
      <c r="F15" s="21">
        <f t="shared" si="2"/>
        <v>0</v>
      </c>
      <c r="G15" s="21">
        <f>F15-Baseline!F15</f>
        <v>3837.2860203509608</v>
      </c>
      <c r="I15" s="457"/>
      <c r="J15" s="458"/>
      <c r="K15" s="458"/>
      <c r="L15" s="458"/>
      <c r="M15" s="458"/>
      <c r="N15" s="459"/>
      <c r="P15" s="457"/>
      <c r="Q15" s="458"/>
      <c r="R15" s="458"/>
      <c r="S15" s="458"/>
      <c r="T15" s="458"/>
      <c r="U15" s="459"/>
    </row>
    <row r="16" spans="1:21" outlineLevel="1">
      <c r="A16" s="58">
        <v>2050</v>
      </c>
      <c r="B16" s="21">
        <f t="shared" si="0"/>
        <v>0</v>
      </c>
      <c r="C16" s="21">
        <f>B16-Baseline!B16</f>
        <v>3881.6850518374595</v>
      </c>
      <c r="D16" s="21">
        <f t="shared" si="1"/>
        <v>0</v>
      </c>
      <c r="E16" s="21">
        <f>D16-Baseline!D16</f>
        <v>2983.7110924044928</v>
      </c>
      <c r="F16" s="21">
        <f t="shared" si="2"/>
        <v>0</v>
      </c>
      <c r="G16" s="21">
        <f>F16-Baseline!F16</f>
        <v>4779.4878706492082</v>
      </c>
      <c r="I16" s="457"/>
      <c r="J16" s="458"/>
      <c r="K16" s="458"/>
      <c r="L16" s="458"/>
      <c r="M16" s="458"/>
      <c r="N16" s="459"/>
      <c r="P16" s="457"/>
      <c r="Q16" s="458"/>
      <c r="R16" s="458"/>
      <c r="S16" s="458"/>
      <c r="T16" s="458"/>
      <c r="U16" s="459"/>
    </row>
    <row r="17" spans="1:21" outlineLevel="1">
      <c r="A17" s="58">
        <v>2060</v>
      </c>
      <c r="B17" s="21">
        <f t="shared" si="0"/>
        <v>0</v>
      </c>
      <c r="C17" s="21">
        <f>B17-Baseline!B17</f>
        <v>5369.7445207339597</v>
      </c>
      <c r="D17" s="21">
        <f t="shared" si="1"/>
        <v>0</v>
      </c>
      <c r="E17" s="21">
        <f>D17-Baseline!D17</f>
        <v>4128.3348251586895</v>
      </c>
      <c r="F17" s="21">
        <f t="shared" si="2"/>
        <v>0</v>
      </c>
      <c r="G17" s="21">
        <f>F17-Baseline!F17</f>
        <v>6607.7923490841167</v>
      </c>
      <c r="I17" s="457"/>
      <c r="J17" s="458"/>
      <c r="K17" s="458"/>
      <c r="L17" s="458"/>
      <c r="M17" s="458"/>
      <c r="N17" s="459"/>
      <c r="P17" s="457"/>
      <c r="Q17" s="458"/>
      <c r="R17" s="458"/>
      <c r="S17" s="458"/>
      <c r="T17" s="458"/>
      <c r="U17" s="459"/>
    </row>
    <row r="18" spans="1:21" outlineLevel="1">
      <c r="A18" s="58">
        <v>2070</v>
      </c>
      <c r="B18" s="21">
        <f t="shared" si="0"/>
        <v>0</v>
      </c>
      <c r="C18" s="21">
        <f>B18-Baseline!B18</f>
        <v>6865.0771101996579</v>
      </c>
      <c r="D18" s="21">
        <f t="shared" si="1"/>
        <v>0</v>
      </c>
      <c r="E18" s="21">
        <f>D18-Baseline!D18</f>
        <v>5285.8053503522506</v>
      </c>
      <c r="F18" s="21">
        <f t="shared" si="2"/>
        <v>0</v>
      </c>
      <c r="G18" s="21">
        <f>F18-Baseline!F18</f>
        <v>8435.1826391379909</v>
      </c>
      <c r="I18" s="460"/>
      <c r="J18" s="461"/>
      <c r="K18" s="461"/>
      <c r="L18" s="461"/>
      <c r="M18" s="461"/>
      <c r="N18" s="462"/>
      <c r="P18" s="460"/>
      <c r="Q18" s="461"/>
      <c r="R18" s="461"/>
      <c r="S18" s="461"/>
      <c r="T18" s="461"/>
      <c r="U18" s="462"/>
    </row>
    <row r="19" spans="1:21" ht="14" outlineLevel="1" thickBot="1">
      <c r="A19" s="418"/>
      <c r="B19" s="418"/>
      <c r="I19" s="250"/>
      <c r="J19" s="251"/>
      <c r="K19" s="251"/>
      <c r="L19" s="251"/>
      <c r="M19" s="251"/>
      <c r="N19" s="251"/>
      <c r="P19" s="249"/>
      <c r="Q19" s="249"/>
      <c r="R19" s="249"/>
      <c r="S19" s="249"/>
      <c r="T19" s="249"/>
      <c r="U19" s="232"/>
    </row>
    <row r="20" spans="1:21" ht="26.25" customHeight="1" outlineLevel="1">
      <c r="A20" s="54" t="s">
        <v>350</v>
      </c>
      <c r="B20" s="55">
        <f>Baseline!B20</f>
        <v>1</v>
      </c>
      <c r="E20" s="154"/>
      <c r="I20" s="452" t="s">
        <v>351</v>
      </c>
      <c r="J20" s="453"/>
      <c r="K20" s="453"/>
      <c r="L20" s="453"/>
      <c r="M20" s="453"/>
      <c r="N20" s="454"/>
      <c r="P20" s="452" t="s">
        <v>352</v>
      </c>
      <c r="Q20" s="453"/>
      <c r="R20" s="453"/>
      <c r="S20" s="453"/>
      <c r="T20" s="453"/>
      <c r="U20" s="454"/>
    </row>
    <row r="21" spans="1:21" ht="12.75" customHeight="1" outlineLevel="1">
      <c r="A21" s="154"/>
      <c r="B21" s="155"/>
      <c r="I21" s="470"/>
      <c r="J21" s="455"/>
      <c r="K21" s="455"/>
      <c r="L21" s="455"/>
      <c r="M21" s="455"/>
      <c r="N21" s="456"/>
      <c r="P21" s="470"/>
      <c r="Q21" s="455"/>
      <c r="R21" s="455"/>
      <c r="S21" s="455"/>
      <c r="T21" s="455"/>
      <c r="U21" s="456"/>
    </row>
    <row r="22" spans="1:21" ht="12.75" customHeight="1" outlineLevel="1">
      <c r="A22" s="154"/>
      <c r="B22" s="155"/>
      <c r="I22" s="457"/>
      <c r="J22" s="458"/>
      <c r="K22" s="458"/>
      <c r="L22" s="458"/>
      <c r="M22" s="458"/>
      <c r="N22" s="459"/>
      <c r="P22" s="457"/>
      <c r="Q22" s="458"/>
      <c r="R22" s="458"/>
      <c r="S22" s="458"/>
      <c r="T22" s="458"/>
      <c r="U22" s="459"/>
    </row>
    <row r="23" spans="1:21" outlineLevel="1">
      <c r="A23" s="154"/>
      <c r="B23" s="400" t="s">
        <v>354</v>
      </c>
      <c r="C23" s="401"/>
      <c r="D23" s="401"/>
      <c r="E23" s="401"/>
      <c r="F23" s="401"/>
      <c r="G23" s="402"/>
      <c r="I23" s="457"/>
      <c r="J23" s="458"/>
      <c r="K23" s="458"/>
      <c r="L23" s="458"/>
      <c r="M23" s="458"/>
      <c r="N23" s="459"/>
      <c r="P23" s="457"/>
      <c r="Q23" s="458"/>
      <c r="R23" s="458"/>
      <c r="S23" s="458"/>
      <c r="T23" s="458"/>
      <c r="U23" s="459"/>
    </row>
    <row r="24" spans="1:21" outlineLevel="1">
      <c r="B24" s="17">
        <v>2027</v>
      </c>
      <c r="C24" s="17">
        <v>2028</v>
      </c>
      <c r="D24" s="17">
        <v>2029</v>
      </c>
      <c r="E24" s="17">
        <v>2030</v>
      </c>
      <c r="F24" s="17">
        <v>2031</v>
      </c>
      <c r="G24" s="17" t="s">
        <v>355</v>
      </c>
      <c r="I24" s="457"/>
      <c r="J24" s="458"/>
      <c r="K24" s="458"/>
      <c r="L24" s="458"/>
      <c r="M24" s="458"/>
      <c r="N24" s="459"/>
      <c r="P24" s="457"/>
      <c r="Q24" s="458"/>
      <c r="R24" s="458"/>
      <c r="S24" s="458"/>
      <c r="T24" s="458"/>
      <c r="U24" s="459"/>
    </row>
    <row r="25" spans="1:21" ht="14" outlineLevel="1" thickBot="1">
      <c r="B25" s="30" t="s">
        <v>356</v>
      </c>
      <c r="C25" s="30" t="s">
        <v>356</v>
      </c>
      <c r="D25" s="30" t="s">
        <v>356</v>
      </c>
      <c r="E25" s="30" t="s">
        <v>356</v>
      </c>
      <c r="F25" s="30" t="s">
        <v>356</v>
      </c>
      <c r="G25" s="30" t="s">
        <v>356</v>
      </c>
      <c r="I25" s="457"/>
      <c r="J25" s="458"/>
      <c r="K25" s="458"/>
      <c r="L25" s="458"/>
      <c r="M25" s="458"/>
      <c r="N25" s="459"/>
      <c r="P25" s="457"/>
      <c r="Q25" s="458"/>
      <c r="R25" s="458"/>
      <c r="S25" s="458"/>
      <c r="T25" s="458"/>
      <c r="U25" s="459"/>
    </row>
    <row r="26" spans="1:21" outlineLevel="1">
      <c r="A26" s="54" t="s">
        <v>357</v>
      </c>
      <c r="B26" s="21">
        <f>E64</f>
        <v>0</v>
      </c>
      <c r="C26" s="21">
        <f>F64</f>
        <v>0</v>
      </c>
      <c r="D26" s="21">
        <f>G64</f>
        <v>0</v>
      </c>
      <c r="E26" s="21">
        <f>H64</f>
        <v>0</v>
      </c>
      <c r="F26" s="21">
        <f>I64</f>
        <v>0</v>
      </c>
      <c r="G26" s="21">
        <f>SUM(J64:BB64)</f>
        <v>0</v>
      </c>
      <c r="I26" s="457"/>
      <c r="J26" s="458"/>
      <c r="K26" s="458"/>
      <c r="L26" s="458"/>
      <c r="M26" s="458"/>
      <c r="N26" s="459"/>
      <c r="P26" s="457"/>
      <c r="Q26" s="458"/>
      <c r="R26" s="458"/>
      <c r="S26" s="458"/>
      <c r="T26" s="458"/>
      <c r="U26" s="459"/>
    </row>
    <row r="27" spans="1:21" outlineLevel="1">
      <c r="A27" s="54" t="s">
        <v>358</v>
      </c>
      <c r="B27" s="21">
        <f>E71+E77</f>
        <v>0</v>
      </c>
      <c r="C27" s="21">
        <f>F71+F77</f>
        <v>0</v>
      </c>
      <c r="D27" s="21">
        <f>G71+G77</f>
        <v>0</v>
      </c>
      <c r="E27" s="21">
        <f>H71+H77</f>
        <v>0</v>
      </c>
      <c r="F27" s="21">
        <f>I71+I77</f>
        <v>0</v>
      </c>
      <c r="G27" s="21">
        <f>SUM(J71:BB71)+SUM(J77:BB77)</f>
        <v>0</v>
      </c>
      <c r="I27" s="457"/>
      <c r="J27" s="458"/>
      <c r="K27" s="458"/>
      <c r="L27" s="458"/>
      <c r="M27" s="458"/>
      <c r="N27" s="459"/>
      <c r="P27" s="457"/>
      <c r="Q27" s="458"/>
      <c r="R27" s="458"/>
      <c r="S27" s="458"/>
      <c r="T27" s="458"/>
      <c r="U27" s="459"/>
    </row>
    <row r="28" spans="1:21" outlineLevel="1">
      <c r="A28" s="154"/>
      <c r="B28" s="248"/>
      <c r="C28" s="248"/>
      <c r="D28" s="248"/>
      <c r="E28" s="248"/>
      <c r="F28" s="248"/>
      <c r="G28" s="248"/>
      <c r="I28" s="457"/>
      <c r="J28" s="458"/>
      <c r="K28" s="458"/>
      <c r="L28" s="458"/>
      <c r="M28" s="458"/>
      <c r="N28" s="459"/>
      <c r="P28" s="457"/>
      <c r="Q28" s="458"/>
      <c r="R28" s="458"/>
      <c r="S28" s="458"/>
      <c r="T28" s="458"/>
      <c r="U28" s="459"/>
    </row>
    <row r="29" spans="1:21" ht="14" outlineLevel="1" thickBot="1">
      <c r="A29" s="154"/>
      <c r="B29" s="248"/>
      <c r="C29" s="248"/>
      <c r="D29" s="248"/>
      <c r="E29" s="248"/>
      <c r="F29" s="248"/>
      <c r="G29" s="248"/>
      <c r="I29" s="457"/>
      <c r="J29" s="458"/>
      <c r="K29" s="458"/>
      <c r="L29" s="458"/>
      <c r="M29" s="458"/>
      <c r="N29" s="459"/>
      <c r="P29" s="457"/>
      <c r="Q29" s="458"/>
      <c r="R29" s="458"/>
      <c r="S29" s="458"/>
      <c r="T29" s="458"/>
      <c r="U29" s="459"/>
    </row>
    <row r="30" spans="1:21" ht="14" outlineLevel="1" thickBot="1">
      <c r="A30" s="308"/>
      <c r="B30" s="309" t="s">
        <v>359</v>
      </c>
      <c r="C30" s="310" t="s">
        <v>360</v>
      </c>
      <c r="D30" s="404" t="s">
        <v>314</v>
      </c>
      <c r="E30" s="405"/>
      <c r="F30" s="405"/>
      <c r="G30" s="406"/>
      <c r="I30" s="457"/>
      <c r="J30" s="458"/>
      <c r="K30" s="458"/>
      <c r="L30" s="458"/>
      <c r="M30" s="458"/>
      <c r="N30" s="459"/>
      <c r="P30" s="457"/>
      <c r="Q30" s="458"/>
      <c r="R30" s="458"/>
      <c r="S30" s="458"/>
      <c r="T30" s="458"/>
      <c r="U30" s="459"/>
    </row>
    <row r="31" spans="1:21" outlineLevel="1">
      <c r="A31" s="424" t="s">
        <v>361</v>
      </c>
      <c r="B31" s="311"/>
      <c r="C31" s="307"/>
      <c r="D31" s="426"/>
      <c r="E31" s="426"/>
      <c r="F31" s="426"/>
      <c r="G31" s="427"/>
      <c r="I31" s="457"/>
      <c r="J31" s="458"/>
      <c r="K31" s="458"/>
      <c r="L31" s="458"/>
      <c r="M31" s="458"/>
      <c r="N31" s="459"/>
      <c r="P31" s="457"/>
      <c r="Q31" s="458"/>
      <c r="R31" s="458"/>
      <c r="S31" s="458"/>
      <c r="T31" s="458"/>
      <c r="U31" s="459"/>
    </row>
    <row r="32" spans="1:21" outlineLevel="1">
      <c r="A32" s="424"/>
      <c r="B32" s="312"/>
      <c r="C32" s="252"/>
      <c r="D32" s="409"/>
      <c r="E32" s="409"/>
      <c r="F32" s="409"/>
      <c r="G32" s="410"/>
      <c r="I32" s="457"/>
      <c r="J32" s="458"/>
      <c r="K32" s="458"/>
      <c r="L32" s="458"/>
      <c r="M32" s="458"/>
      <c r="N32" s="459"/>
      <c r="P32" s="457"/>
      <c r="Q32" s="458"/>
      <c r="R32" s="458"/>
      <c r="S32" s="458"/>
      <c r="T32" s="458"/>
      <c r="U32" s="459"/>
    </row>
    <row r="33" spans="1:21" outlineLevel="1">
      <c r="A33" s="424"/>
      <c r="B33" s="312"/>
      <c r="C33" s="252"/>
      <c r="D33" s="409"/>
      <c r="E33" s="409"/>
      <c r="F33" s="409"/>
      <c r="G33" s="410"/>
      <c r="I33" s="457"/>
      <c r="J33" s="458"/>
      <c r="K33" s="458"/>
      <c r="L33" s="458"/>
      <c r="M33" s="458"/>
      <c r="N33" s="459"/>
      <c r="P33" s="457"/>
      <c r="Q33" s="458"/>
      <c r="R33" s="458"/>
      <c r="S33" s="458"/>
      <c r="T33" s="458"/>
      <c r="U33" s="459"/>
    </row>
    <row r="34" spans="1:21" outlineLevel="1">
      <c r="A34" s="424"/>
      <c r="B34" s="312"/>
      <c r="C34" s="252"/>
      <c r="D34" s="409"/>
      <c r="E34" s="409"/>
      <c r="F34" s="409"/>
      <c r="G34" s="410"/>
      <c r="I34" s="457"/>
      <c r="J34" s="458"/>
      <c r="K34" s="458"/>
      <c r="L34" s="458"/>
      <c r="M34" s="458"/>
      <c r="N34" s="459"/>
      <c r="P34" s="457"/>
      <c r="Q34" s="458"/>
      <c r="R34" s="458"/>
      <c r="S34" s="458"/>
      <c r="T34" s="458"/>
      <c r="U34" s="459"/>
    </row>
    <row r="35" spans="1:21" outlineLevel="1">
      <c r="A35" s="424"/>
      <c r="B35" s="312"/>
      <c r="C35" s="252"/>
      <c r="D35" s="409"/>
      <c r="E35" s="409"/>
      <c r="F35" s="409"/>
      <c r="G35" s="410"/>
      <c r="I35" s="457"/>
      <c r="J35" s="458"/>
      <c r="K35" s="458"/>
      <c r="L35" s="458"/>
      <c r="M35" s="458"/>
      <c r="N35" s="459"/>
      <c r="P35" s="457"/>
      <c r="Q35" s="458"/>
      <c r="R35" s="458"/>
      <c r="S35" s="458"/>
      <c r="T35" s="458"/>
      <c r="U35" s="459"/>
    </row>
    <row r="36" spans="1:21" outlineLevel="1">
      <c r="A36" s="424"/>
      <c r="B36" s="312"/>
      <c r="C36" s="252"/>
      <c r="D36" s="409"/>
      <c r="E36" s="409"/>
      <c r="F36" s="409"/>
      <c r="G36" s="410"/>
      <c r="I36" s="457"/>
      <c r="J36" s="458"/>
      <c r="K36" s="458"/>
      <c r="L36" s="458"/>
      <c r="M36" s="458"/>
      <c r="N36" s="459"/>
      <c r="P36" s="457"/>
      <c r="Q36" s="458"/>
      <c r="R36" s="458"/>
      <c r="S36" s="458"/>
      <c r="T36" s="458"/>
      <c r="U36" s="459"/>
    </row>
    <row r="37" spans="1:21" outlineLevel="1">
      <c r="A37" s="424"/>
      <c r="B37" s="312"/>
      <c r="C37" s="252"/>
      <c r="D37" s="409"/>
      <c r="E37" s="409"/>
      <c r="F37" s="409"/>
      <c r="G37" s="410"/>
      <c r="I37" s="457"/>
      <c r="J37" s="458"/>
      <c r="K37" s="458"/>
      <c r="L37" s="458"/>
      <c r="M37" s="458"/>
      <c r="N37" s="459"/>
      <c r="P37" s="457"/>
      <c r="Q37" s="458"/>
      <c r="R37" s="458"/>
      <c r="S37" s="458"/>
      <c r="T37" s="458"/>
      <c r="U37" s="459"/>
    </row>
    <row r="38" spans="1:21" outlineLevel="1">
      <c r="A38" s="424"/>
      <c r="B38" s="312"/>
      <c r="C38" s="252"/>
      <c r="D38" s="409"/>
      <c r="E38" s="409"/>
      <c r="F38" s="409"/>
      <c r="G38" s="410"/>
      <c r="I38" s="457"/>
      <c r="J38" s="458"/>
      <c r="K38" s="458"/>
      <c r="L38" s="458"/>
      <c r="M38" s="458"/>
      <c r="N38" s="459"/>
      <c r="P38" s="457"/>
      <c r="Q38" s="458"/>
      <c r="R38" s="458"/>
      <c r="S38" s="458"/>
      <c r="T38" s="458"/>
      <c r="U38" s="459"/>
    </row>
    <row r="39" spans="1:21" outlineLevel="1">
      <c r="A39" s="424"/>
      <c r="B39" s="312"/>
      <c r="C39" s="252"/>
      <c r="D39" s="409"/>
      <c r="E39" s="409"/>
      <c r="F39" s="409"/>
      <c r="G39" s="410"/>
      <c r="I39" s="457"/>
      <c r="J39" s="458"/>
      <c r="K39" s="458"/>
      <c r="L39" s="458"/>
      <c r="M39" s="458"/>
      <c r="N39" s="459"/>
      <c r="P39" s="457"/>
      <c r="Q39" s="458"/>
      <c r="R39" s="458"/>
      <c r="S39" s="458"/>
      <c r="T39" s="458"/>
      <c r="U39" s="459"/>
    </row>
    <row r="40" spans="1:21" ht="14" outlineLevel="1" thickBot="1">
      <c r="A40" s="425"/>
      <c r="B40" s="313"/>
      <c r="C40" s="314"/>
      <c r="D40" s="407"/>
      <c r="E40" s="407"/>
      <c r="F40" s="407"/>
      <c r="G40" s="408"/>
      <c r="I40" s="457"/>
      <c r="J40" s="458"/>
      <c r="K40" s="458"/>
      <c r="L40" s="458"/>
      <c r="M40" s="458"/>
      <c r="N40" s="459"/>
      <c r="P40" s="457"/>
      <c r="Q40" s="458"/>
      <c r="R40" s="458"/>
      <c r="S40" s="458"/>
      <c r="T40" s="458"/>
      <c r="U40" s="459"/>
    </row>
    <row r="41" spans="1:21" outlineLevel="1">
      <c r="A41" s="154"/>
      <c r="B41" s="248"/>
      <c r="C41" s="248"/>
      <c r="D41" s="248"/>
      <c r="E41" s="248"/>
      <c r="F41" s="248"/>
      <c r="G41" s="248"/>
      <c r="I41" s="457"/>
      <c r="J41" s="458"/>
      <c r="K41" s="458"/>
      <c r="L41" s="458"/>
      <c r="M41" s="458"/>
      <c r="N41" s="459"/>
      <c r="P41" s="457"/>
      <c r="Q41" s="458"/>
      <c r="R41" s="458"/>
      <c r="S41" s="458"/>
      <c r="T41" s="458"/>
      <c r="U41" s="459"/>
    </row>
    <row r="42" spans="1:21" outlineLevel="1">
      <c r="A42" s="154"/>
      <c r="B42" s="248"/>
      <c r="C42" s="248"/>
      <c r="D42" s="248"/>
      <c r="E42" s="248"/>
      <c r="F42" s="248"/>
      <c r="G42" s="248"/>
      <c r="I42" s="457"/>
      <c r="J42" s="458"/>
      <c r="K42" s="458"/>
      <c r="L42" s="458"/>
      <c r="M42" s="458"/>
      <c r="N42" s="459"/>
      <c r="P42" s="457"/>
      <c r="Q42" s="458"/>
      <c r="R42" s="458"/>
      <c r="S42" s="458"/>
      <c r="T42" s="458"/>
      <c r="U42" s="459"/>
    </row>
    <row r="43" spans="1:21" outlineLevel="1">
      <c r="A43" s="154"/>
      <c r="B43" s="248"/>
      <c r="C43" s="248"/>
      <c r="D43" s="248"/>
      <c r="E43" s="248"/>
      <c r="F43" s="248"/>
      <c r="G43" s="248"/>
      <c r="I43" s="457"/>
      <c r="J43" s="458"/>
      <c r="K43" s="458"/>
      <c r="L43" s="458"/>
      <c r="M43" s="458"/>
      <c r="N43" s="459"/>
      <c r="P43" s="457"/>
      <c r="Q43" s="458"/>
      <c r="R43" s="458"/>
      <c r="S43" s="458"/>
      <c r="T43" s="458"/>
      <c r="U43" s="459"/>
    </row>
    <row r="44" spans="1:21" outlineLevel="1">
      <c r="A44" s="154"/>
      <c r="B44" s="248"/>
      <c r="C44" s="248"/>
      <c r="D44" s="248"/>
      <c r="E44" s="248"/>
      <c r="F44" s="248"/>
      <c r="G44" s="248"/>
      <c r="I44" s="457"/>
      <c r="J44" s="458"/>
      <c r="K44" s="458"/>
      <c r="L44" s="458"/>
      <c r="M44" s="458"/>
      <c r="N44" s="459"/>
      <c r="P44" s="457"/>
      <c r="Q44" s="458"/>
      <c r="R44" s="458"/>
      <c r="S44" s="458"/>
      <c r="T44" s="458"/>
      <c r="U44" s="459"/>
    </row>
    <row r="45" spans="1:21" outlineLevel="1">
      <c r="A45" s="154"/>
      <c r="B45" s="248"/>
      <c r="C45" s="248"/>
      <c r="D45" s="248"/>
      <c r="E45" s="248"/>
      <c r="F45" s="248"/>
      <c r="G45" s="248"/>
      <c r="I45" s="460"/>
      <c r="J45" s="461"/>
      <c r="K45" s="461"/>
      <c r="L45" s="461"/>
      <c r="M45" s="461"/>
      <c r="N45" s="462"/>
      <c r="P45" s="460"/>
      <c r="Q45" s="461"/>
      <c r="R45" s="461"/>
      <c r="S45" s="461"/>
      <c r="T45" s="461"/>
      <c r="U45" s="462"/>
    </row>
    <row r="46" spans="1:21" outlineLevel="1">
      <c r="A46" s="154"/>
      <c r="B46" s="248"/>
      <c r="C46" s="248"/>
      <c r="D46" s="248"/>
      <c r="E46" s="248"/>
      <c r="F46" s="248"/>
      <c r="G46" s="248"/>
    </row>
    <row r="47" spans="1:21">
      <c r="A47" s="154"/>
      <c r="B47" s="155"/>
    </row>
    <row r="48" spans="1:21" ht="15">
      <c r="A48" s="12" t="s">
        <v>364</v>
      </c>
    </row>
    <row r="49" spans="1:54" ht="15" outlineLevel="1">
      <c r="A49" s="12"/>
    </row>
    <row r="50" spans="1:54" ht="14" outlineLevel="1" thickBot="1">
      <c r="A50" s="4" t="s">
        <v>365</v>
      </c>
    </row>
    <row r="51" spans="1:54" outlineLevel="2">
      <c r="B51" s="19"/>
      <c r="C51" s="19"/>
      <c r="D51" s="19"/>
      <c r="E51" s="411" t="s">
        <v>261</v>
      </c>
      <c r="F51" s="399"/>
      <c r="G51" s="399"/>
      <c r="H51" s="399"/>
      <c r="I51" s="399"/>
      <c r="J51" s="399" t="s">
        <v>262</v>
      </c>
      <c r="K51" s="399"/>
      <c r="L51" s="399"/>
      <c r="M51" s="399"/>
      <c r="N51" s="399"/>
      <c r="O51" s="399" t="s">
        <v>263</v>
      </c>
      <c r="P51" s="399"/>
      <c r="Q51" s="399"/>
      <c r="R51" s="399"/>
      <c r="S51" s="399"/>
      <c r="T51" s="399" t="s">
        <v>264</v>
      </c>
      <c r="U51" s="399"/>
      <c r="V51" s="399"/>
      <c r="W51" s="399"/>
      <c r="X51" s="399"/>
      <c r="Y51" s="399" t="s">
        <v>366</v>
      </c>
      <c r="Z51" s="399"/>
      <c r="AA51" s="399"/>
      <c r="AB51" s="399"/>
      <c r="AC51" s="399"/>
      <c r="AD51" s="399" t="s">
        <v>367</v>
      </c>
      <c r="AE51" s="399"/>
      <c r="AF51" s="399"/>
      <c r="AG51" s="399"/>
      <c r="AH51" s="399"/>
      <c r="AI51" s="399" t="s">
        <v>368</v>
      </c>
      <c r="AJ51" s="399"/>
      <c r="AK51" s="399"/>
      <c r="AL51" s="399"/>
      <c r="AM51" s="399"/>
      <c r="AN51" s="399" t="s">
        <v>369</v>
      </c>
      <c r="AO51" s="399"/>
      <c r="AP51" s="399"/>
      <c r="AQ51" s="399"/>
      <c r="AR51" s="399"/>
      <c r="AS51" s="399" t="s">
        <v>370</v>
      </c>
      <c r="AT51" s="399"/>
      <c r="AU51" s="399"/>
      <c r="AV51" s="399"/>
      <c r="AW51" s="399"/>
      <c r="AX51" s="399" t="s">
        <v>371</v>
      </c>
      <c r="AY51" s="399"/>
      <c r="AZ51" s="399"/>
      <c r="BA51" s="399"/>
      <c r="BB51" s="40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359</v>
      </c>
      <c r="C53" s="19" t="s">
        <v>372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19" t="s">
        <v>373</v>
      </c>
      <c r="B54" s="127"/>
      <c r="C54" s="127"/>
      <c r="D54" s="124" t="s">
        <v>374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0"/>
      <c r="B55" s="36"/>
      <c r="C55" s="121"/>
      <c r="D55" s="2" t="s">
        <v>374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0"/>
      <c r="B56" s="36"/>
      <c r="C56" s="121"/>
      <c r="D56" s="2" t="s">
        <v>374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0"/>
      <c r="B57" s="36"/>
      <c r="C57" s="121"/>
      <c r="D57" s="2" t="s">
        <v>374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0"/>
      <c r="B58" s="36"/>
      <c r="C58" s="121"/>
      <c r="D58" s="2" t="s">
        <v>374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0"/>
      <c r="B59" s="36"/>
      <c r="C59" s="121"/>
      <c r="D59" s="2" t="s">
        <v>374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0"/>
      <c r="B60" s="36"/>
      <c r="C60" s="121"/>
      <c r="D60" s="2" t="s">
        <v>374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0"/>
      <c r="B61" s="36"/>
      <c r="C61" s="121"/>
      <c r="D61" s="2" t="s">
        <v>374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0"/>
      <c r="B62" s="36"/>
      <c r="C62" s="121"/>
      <c r="D62" s="2" t="s">
        <v>374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0"/>
      <c r="B63" s="36"/>
      <c r="C63" s="121"/>
      <c r="D63" s="2" t="s">
        <v>374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1"/>
      <c r="B64" s="122" t="s">
        <v>375</v>
      </c>
      <c r="C64" s="296" t="s">
        <v>376</v>
      </c>
      <c r="D64" s="123" t="s">
        <v>374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2" t="s">
        <v>377</v>
      </c>
      <c r="B66" s="266"/>
      <c r="C66" s="267"/>
      <c r="D66" s="268" t="s">
        <v>374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13"/>
      <c r="B67" s="252"/>
      <c r="C67" s="267"/>
      <c r="D67" s="269" t="s">
        <v>374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13"/>
      <c r="B68" s="252"/>
      <c r="C68" s="267"/>
      <c r="D68" s="269" t="s">
        <v>374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13"/>
      <c r="B69" s="252"/>
      <c r="C69" s="267"/>
      <c r="D69" s="269" t="s">
        <v>374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13"/>
      <c r="B70" s="252"/>
      <c r="C70" s="267"/>
      <c r="D70" s="269" t="s">
        <v>374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14"/>
      <c r="B71" s="122" t="s">
        <v>378</v>
      </c>
      <c r="C71" s="123"/>
      <c r="D71" s="270" t="s">
        <v>374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2" t="s">
        <v>379</v>
      </c>
      <c r="B75" s="127" t="s">
        <v>380</v>
      </c>
      <c r="C75" s="274"/>
      <c r="D75" s="124" t="s">
        <v>374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13"/>
      <c r="B76" s="121"/>
      <c r="C76" s="272"/>
      <c r="D76" s="2" t="s">
        <v>374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14"/>
      <c r="B77" s="273" t="s">
        <v>381</v>
      </c>
      <c r="C77" s="271"/>
      <c r="D77" s="123" t="s">
        <v>374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383</v>
      </c>
      <c r="C81" s="6" t="s">
        <v>384</v>
      </c>
      <c r="D81" t="s">
        <v>385</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386</v>
      </c>
      <c r="C82" t="s">
        <v>387</v>
      </c>
      <c r="D82" t="s">
        <v>374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388</v>
      </c>
      <c r="C83" t="s">
        <v>389</v>
      </c>
      <c r="D83" t="s">
        <v>374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390</v>
      </c>
      <c r="C84" t="s">
        <v>391</v>
      </c>
      <c r="D84" t="s">
        <v>374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392</v>
      </c>
      <c r="C85" t="s">
        <v>393</v>
      </c>
      <c r="D85" t="s">
        <v>374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394</v>
      </c>
      <c r="C86" t="s">
        <v>395</v>
      </c>
      <c r="D86" t="s">
        <v>374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396</v>
      </c>
      <c r="C87" t="s">
        <v>397</v>
      </c>
      <c r="D87" t="s">
        <v>374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398</v>
      </c>
      <c r="C88" t="s">
        <v>399</v>
      </c>
      <c r="D88" t="s">
        <v>374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400</v>
      </c>
      <c r="C89" t="s">
        <v>401</v>
      </c>
      <c r="D89" t="s">
        <v>374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402</v>
      </c>
      <c r="C90" t="s">
        <v>403</v>
      </c>
      <c r="D90" t="s">
        <v>374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404</v>
      </c>
      <c r="C91" t="s">
        <v>405</v>
      </c>
      <c r="D91" t="s">
        <v>374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406</v>
      </c>
      <c r="C92" t="s">
        <v>407</v>
      </c>
      <c r="D92" t="s">
        <v>374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408</v>
      </c>
      <c r="C93" t="s">
        <v>409</v>
      </c>
      <c r="D93" t="s">
        <v>374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410</v>
      </c>
      <c r="C94" t="s">
        <v>411</v>
      </c>
      <c r="D94" t="s">
        <v>374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412</v>
      </c>
      <c r="C95" t="s">
        <v>413</v>
      </c>
      <c r="D95" t="s">
        <v>374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414</v>
      </c>
      <c r="C96" t="s">
        <v>415</v>
      </c>
      <c r="D96" t="s">
        <v>374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416</v>
      </c>
      <c r="C97" t="s">
        <v>417</v>
      </c>
      <c r="D97" t="s">
        <v>374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418</v>
      </c>
      <c r="C98" t="s">
        <v>419</v>
      </c>
      <c r="D98" t="s">
        <v>374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420</v>
      </c>
      <c r="C99" t="s">
        <v>421</v>
      </c>
      <c r="D99" t="s">
        <v>374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422</v>
      </c>
      <c r="C100" t="s">
        <v>423</v>
      </c>
      <c r="D100" t="s">
        <v>374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424</v>
      </c>
      <c r="C101" t="s">
        <v>425</v>
      </c>
      <c r="D101" t="s">
        <v>374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426</v>
      </c>
      <c r="C102" t="s">
        <v>427</v>
      </c>
      <c r="D102" t="s">
        <v>374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428</v>
      </c>
      <c r="C103" t="s">
        <v>429</v>
      </c>
      <c r="D103" t="s">
        <v>374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430</v>
      </c>
      <c r="C104" t="s">
        <v>431</v>
      </c>
      <c r="D104" t="s">
        <v>374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432</v>
      </c>
      <c r="C105" t="s">
        <v>433</v>
      </c>
      <c r="D105" t="s">
        <v>374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434</v>
      </c>
      <c r="C106" t="s">
        <v>435</v>
      </c>
      <c r="D106" t="s">
        <v>374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436</v>
      </c>
      <c r="C107" t="s">
        <v>437</v>
      </c>
      <c r="D107" t="s">
        <v>374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505</v>
      </c>
      <c r="C108" t="s">
        <v>506</v>
      </c>
      <c r="D108" t="s">
        <v>374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507</v>
      </c>
      <c r="C109" t="s">
        <v>508</v>
      </c>
      <c r="D109" t="s">
        <v>374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509</v>
      </c>
      <c r="C110" t="s">
        <v>510</v>
      </c>
      <c r="D110" t="s">
        <v>374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511</v>
      </c>
      <c r="C111" t="s">
        <v>512</v>
      </c>
      <c r="D111" t="s">
        <v>374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513</v>
      </c>
      <c r="C112" t="s">
        <v>514</v>
      </c>
      <c r="D112" t="s">
        <v>374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515</v>
      </c>
      <c r="C113" t="s">
        <v>516</v>
      </c>
      <c r="D113" t="s">
        <v>374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517</v>
      </c>
      <c r="C114" t="s">
        <v>518</v>
      </c>
      <c r="D114" t="s">
        <v>374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519</v>
      </c>
      <c r="C115" t="s">
        <v>520</v>
      </c>
      <c r="D115" t="s">
        <v>374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521</v>
      </c>
      <c r="C116" t="s">
        <v>522</v>
      </c>
      <c r="D116" t="s">
        <v>374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523</v>
      </c>
      <c r="C117" t="s">
        <v>524</v>
      </c>
      <c r="D117" t="s">
        <v>374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525</v>
      </c>
      <c r="C118" t="s">
        <v>526</v>
      </c>
      <c r="D118" t="s">
        <v>374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527</v>
      </c>
      <c r="C119" t="s">
        <v>528</v>
      </c>
      <c r="D119" t="s">
        <v>374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529</v>
      </c>
      <c r="C120" t="s">
        <v>530</v>
      </c>
      <c r="D120" t="s">
        <v>374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531</v>
      </c>
      <c r="C121" t="s">
        <v>532</v>
      </c>
      <c r="D121" t="s">
        <v>374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533</v>
      </c>
      <c r="C122" t="s">
        <v>534</v>
      </c>
      <c r="D122" t="s">
        <v>374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535</v>
      </c>
      <c r="C123" t="s">
        <v>536</v>
      </c>
      <c r="D123" t="s">
        <v>374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537</v>
      </c>
      <c r="C124" t="s">
        <v>538</v>
      </c>
      <c r="D124" t="s">
        <v>374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539</v>
      </c>
      <c r="C125" t="s">
        <v>540</v>
      </c>
      <c r="D125" t="s">
        <v>374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541</v>
      </c>
      <c r="C126" t="s">
        <v>542</v>
      </c>
      <c r="D126" t="s">
        <v>374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543</v>
      </c>
      <c r="C127" t="s">
        <v>544</v>
      </c>
      <c r="D127" t="s">
        <v>374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438</v>
      </c>
      <c r="C128" t="s">
        <v>439</v>
      </c>
      <c r="D128" t="s">
        <v>374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440</v>
      </c>
      <c r="C129" t="s">
        <v>441</v>
      </c>
      <c r="D129" t="s">
        <v>374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442</v>
      </c>
      <c r="C130" t="s">
        <v>443</v>
      </c>
      <c r="D130" t="s">
        <v>374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444</v>
      </c>
      <c r="C131" t="s">
        <v>445</v>
      </c>
      <c r="D131" t="s">
        <v>374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446</v>
      </c>
      <c r="C132" t="s">
        <v>447</v>
      </c>
      <c r="D132" t="s">
        <v>374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448</v>
      </c>
      <c r="C133" s="7" t="s">
        <v>449</v>
      </c>
      <c r="D133" s="7" t="s">
        <v>374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15" t="s">
        <v>455</v>
      </c>
      <c r="B143" s="135" t="s">
        <v>273</v>
      </c>
      <c r="C143" s="135" t="s">
        <v>380</v>
      </c>
      <c r="D143" s="135" t="s">
        <v>374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16"/>
      <c r="B144" s="135" t="s">
        <v>273</v>
      </c>
      <c r="C144" s="135"/>
      <c r="D144" s="135" t="s">
        <v>374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16"/>
      <c r="B145" s="135" t="s">
        <v>273</v>
      </c>
      <c r="C145" s="135"/>
      <c r="D145" s="135" t="s">
        <v>374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16"/>
      <c r="B146" s="135" t="s">
        <v>276</v>
      </c>
      <c r="C146" s="135" t="s">
        <v>456</v>
      </c>
      <c r="D146" s="135" t="s">
        <v>374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16"/>
      <c r="B147" s="135" t="s">
        <v>276</v>
      </c>
      <c r="C147" s="135" t="s">
        <v>457</v>
      </c>
      <c r="D147" s="135" t="s">
        <v>374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16"/>
      <c r="B148" s="135" t="s">
        <v>276</v>
      </c>
      <c r="C148" s="135"/>
      <c r="D148" s="135" t="s">
        <v>374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16"/>
      <c r="B149" s="135" t="s">
        <v>276</v>
      </c>
      <c r="C149" s="135"/>
      <c r="D149" s="135" t="s">
        <v>374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16"/>
      <c r="B150" s="135" t="s">
        <v>279</v>
      </c>
      <c r="C150" s="315" t="s">
        <v>458</v>
      </c>
      <c r="D150" s="135" t="s">
        <v>374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16"/>
      <c r="B151" s="135" t="s">
        <v>279</v>
      </c>
      <c r="C151" s="315" t="s">
        <v>459</v>
      </c>
      <c r="D151" s="135" t="s">
        <v>374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16"/>
      <c r="B152" s="135" t="s">
        <v>279</v>
      </c>
      <c r="C152" s="315" t="s">
        <v>460</v>
      </c>
      <c r="D152" s="135" t="s">
        <v>374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16"/>
      <c r="B153" s="135" t="s">
        <v>461</v>
      </c>
      <c r="C153" s="135"/>
      <c r="D153" s="135" t="s">
        <v>374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17"/>
      <c r="B154" s="135" t="s">
        <v>461</v>
      </c>
      <c r="C154" s="135"/>
      <c r="D154" s="135" t="s">
        <v>374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454</v>
      </c>
      <c r="C157" s="134" t="s">
        <v>152</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15" t="s">
        <v>462</v>
      </c>
      <c r="B158" s="135" t="s">
        <v>273</v>
      </c>
      <c r="C158" s="315" t="s">
        <v>380</v>
      </c>
      <c r="D158" s="135" t="s">
        <v>463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16"/>
      <c r="B159" s="135" t="s">
        <v>273</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16"/>
      <c r="B160" s="135" t="s">
        <v>273</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16"/>
      <c r="B161" s="135" t="s">
        <v>276</v>
      </c>
      <c r="C161" s="315" t="s">
        <v>456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16"/>
      <c r="B162" s="135" t="s">
        <v>276</v>
      </c>
      <c r="C162" s="315" t="s">
        <v>457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16"/>
      <c r="B163" s="135" t="s">
        <v>276</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16"/>
      <c r="B164" s="135" t="s">
        <v>276</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16"/>
      <c r="B165" s="135" t="s">
        <v>461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16"/>
      <c r="B166" s="135" t="s">
        <v>461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16"/>
      <c r="B167" s="135" t="s">
        <v>461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16"/>
      <c r="B168" s="135" t="s">
        <v>461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17"/>
      <c r="B169" s="135" t="s">
        <v>461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15" t="s">
        <v>467</v>
      </c>
      <c r="B172" s="135" t="s">
        <v>273</v>
      </c>
      <c r="C172" s="135" t="s">
        <v>380</v>
      </c>
      <c r="D172" s="135" t="s">
        <v>374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16"/>
      <c r="B173" s="135" t="s">
        <v>273</v>
      </c>
      <c r="C173" s="135"/>
      <c r="D173" s="135" t="s">
        <v>374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17"/>
      <c r="B174" s="135" t="s">
        <v>273</v>
      </c>
      <c r="C174" s="135"/>
      <c r="D174" s="135" t="s">
        <v>374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15" t="s">
        <v>468</v>
      </c>
      <c r="B176" s="135" t="s">
        <v>273</v>
      </c>
      <c r="C176" s="135" t="s">
        <v>380</v>
      </c>
      <c r="D176" s="135" t="s">
        <v>374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16"/>
      <c r="B177" s="135" t="s">
        <v>273</v>
      </c>
      <c r="C177" s="135"/>
      <c r="D177" s="135" t="s">
        <v>374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17"/>
      <c r="B178" s="135" t="s">
        <v>273</v>
      </c>
      <c r="C178" s="135"/>
      <c r="D178" s="135" t="s">
        <v>374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469</v>
      </c>
      <c r="B182" s="19"/>
      <c r="C182" s="19"/>
      <c r="D182" s="19"/>
      <c r="E182" s="15"/>
    </row>
    <row r="183" spans="1:54" ht="15" outlineLevel="1">
      <c r="A183" s="12"/>
      <c r="B183" s="19"/>
      <c r="C183" s="19"/>
      <c r="D183" s="19"/>
      <c r="E183" s="15"/>
    </row>
    <row r="184" spans="1:54" s="4" customFormat="1" outlineLevel="1">
      <c r="A184" s="4" t="s">
        <v>470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2" t="s">
        <v>471</v>
      </c>
      <c r="B186" s="150" t="s">
        <v>472</v>
      </c>
      <c r="C186" s="6" t="s">
        <v>473</v>
      </c>
      <c r="D186" s="10" t="s">
        <v>385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23"/>
      <c r="B187" s="150" t="s">
        <v>474</v>
      </c>
      <c r="C187" s="6" t="s">
        <v>475</v>
      </c>
      <c r="D187" s="10" t="s">
        <v>385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15" t="s">
        <v>476</v>
      </c>
      <c r="B190" s="150" t="s">
        <v>477</v>
      </c>
      <c r="C190" s="19"/>
      <c r="D190" s="135" t="s">
        <v>374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16"/>
      <c r="B191" s="150" t="s">
        <v>478</v>
      </c>
      <c r="C191" s="19"/>
      <c r="D191" s="135" t="s">
        <v>374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16"/>
      <c r="B192" s="150" t="s">
        <v>548</v>
      </c>
      <c r="C192" s="19"/>
      <c r="D192" s="135" t="s">
        <v>374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16"/>
      <c r="B193" s="150" t="s">
        <v>479</v>
      </c>
      <c r="C193" s="19"/>
      <c r="D193" s="135" t="s">
        <v>374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16"/>
      <c r="B194" s="150" t="s">
        <v>480</v>
      </c>
      <c r="C194" s="19"/>
      <c r="D194" s="135" t="s">
        <v>374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16"/>
      <c r="B195" s="150" t="s">
        <v>481</v>
      </c>
      <c r="C195" s="19"/>
      <c r="D195" s="135" t="s">
        <v>374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16"/>
      <c r="B196" s="150" t="s">
        <v>276</v>
      </c>
      <c r="C196" s="19"/>
      <c r="D196" s="135" t="s">
        <v>374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16"/>
      <c r="B197" s="150" t="s">
        <v>279</v>
      </c>
      <c r="C197" s="19"/>
      <c r="D197" s="135" t="s">
        <v>374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17"/>
      <c r="B198" s="150" t="s">
        <v>461</v>
      </c>
      <c r="C198" s="19"/>
      <c r="D198" s="135" t="s">
        <v>374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15" t="s">
        <v>482</v>
      </c>
      <c r="B200" s="150" t="s">
        <v>483</v>
      </c>
      <c r="C200" s="19"/>
      <c r="D200" s="135" t="s">
        <v>374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16"/>
      <c r="B201" s="150" t="s">
        <v>484</v>
      </c>
      <c r="C201" s="19"/>
      <c r="D201" s="135" t="s">
        <v>374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17"/>
      <c r="B202" s="150" t="s">
        <v>485</v>
      </c>
      <c r="C202" s="19"/>
      <c r="D202" s="135" t="s">
        <v>374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15" t="s">
        <v>486</v>
      </c>
      <c r="B204" s="150" t="s">
        <v>487</v>
      </c>
      <c r="C204" s="19"/>
      <c r="D204" s="135" t="s">
        <v>374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16"/>
      <c r="B205" s="150" t="s">
        <v>488</v>
      </c>
      <c r="C205" s="19"/>
      <c r="D205" s="135" t="s">
        <v>374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17"/>
      <c r="B206" s="150" t="s">
        <v>489</v>
      </c>
      <c r="C206" s="19"/>
      <c r="D206" s="135" t="s">
        <v>374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549</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5" t="s">
        <v>476</v>
      </c>
      <c r="B210" s="150" t="s">
        <v>550</v>
      </c>
      <c r="C210" s="19"/>
      <c r="D210" s="135" t="s">
        <v>374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6"/>
      <c r="B211" s="150" t="s">
        <v>478</v>
      </c>
      <c r="C211" s="19"/>
      <c r="D211" s="135" t="s">
        <v>374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6"/>
      <c r="B212" s="150" t="s">
        <v>548</v>
      </c>
      <c r="C212" s="19"/>
      <c r="D212" s="135" t="s">
        <v>374</v>
      </c>
      <c r="E212" s="21">
        <f>E192-Baseline!E192</f>
        <v>13.395791080726287</v>
      </c>
      <c r="F212" s="21">
        <f>F77*F186-Baseline!F77*Baseline!F186</f>
        <v>13.11121172144996</v>
      </c>
      <c r="G212" s="21">
        <f>G77*G186-Baseline!G77*Baseline!G186</f>
        <v>12.833489317928361</v>
      </c>
      <c r="H212" s="21">
        <f>H77*H186-Baseline!H77*Baseline!H186</f>
        <v>12.562461068144286</v>
      </c>
      <c r="I212" s="21">
        <f>I77*I186-Baseline!I77*Baseline!I186</f>
        <v>12.297968140204622</v>
      </c>
      <c r="J212" s="21">
        <f>J77*J186-Baseline!J77*Baseline!J186</f>
        <v>12.039855555399189</v>
      </c>
      <c r="K212" s="21">
        <f>K77*K186-Baseline!K77*Baseline!K186</f>
        <v>11.787972134888637</v>
      </c>
      <c r="L212" s="21">
        <f>L77*L186-Baseline!L77*Baseline!L186</f>
        <v>11.542170359964663</v>
      </c>
      <c r="M212" s="21">
        <f>M77*M186-Baseline!M77*Baseline!M186</f>
        <v>11.30230631974683</v>
      </c>
      <c r="N212" s="21">
        <f>N77*N186-Baseline!N77*Baseline!N186</f>
        <v>11.068239616796067</v>
      </c>
      <c r="O212" s="21">
        <f>O77*O186-Baseline!O77*Baseline!O186</f>
        <v>10.839833266666343</v>
      </c>
      <c r="P212" s="21">
        <f>P77*P186-Baseline!P77*Baseline!P186</f>
        <v>10.616953644718548</v>
      </c>
      <c r="Q212" s="21">
        <f>Q77*Q186-Baseline!Q77*Baseline!Q186</f>
        <v>10.399470365223952</v>
      </c>
      <c r="R212" s="21">
        <f>R77*R186-Baseline!R77*Baseline!R186</f>
        <v>10.187256242835906</v>
      </c>
      <c r="S212" s="21">
        <f>S77*S186-Baseline!S77*Baseline!S186</f>
        <v>9.9801871927866443</v>
      </c>
      <c r="T212" s="21">
        <f>T77*T186-Baseline!T77*Baseline!T186</f>
        <v>9.7781421598269738</v>
      </c>
      <c r="U212" s="21">
        <f>U77*U186-Baseline!U77*Baseline!U186</f>
        <v>9.5810030438403402</v>
      </c>
      <c r="V212" s="21">
        <f>V77*V186-Baseline!V77*Baseline!V186</f>
        <v>9.3886546397679744</v>
      </c>
      <c r="W212" s="21">
        <f>W77*W186-Baseline!W77*Baseline!W186</f>
        <v>9.2009845563123616</v>
      </c>
      <c r="X212" s="21">
        <f>X77*X186-Baseline!X77*Baseline!X186</f>
        <v>9.0178831456985051</v>
      </c>
      <c r="Y212" s="21">
        <f>Y77*Y186-Baseline!Y77*Baseline!Y186</f>
        <v>8.8392434574042085</v>
      </c>
      <c r="Z212" s="21">
        <f>Z77*Z186-Baseline!Z77*Baseline!Z186</f>
        <v>8.6649611483753812</v>
      </c>
      <c r="AA212" s="21">
        <f>AA77*AA186-Baseline!AA77*Baseline!AA186</f>
        <v>8.4949344337064137</v>
      </c>
      <c r="AB212" s="21">
        <f>AB77*AB186-Baseline!AB77*Baseline!AB186</f>
        <v>8.3290640280501602</v>
      </c>
      <c r="AC212" s="21">
        <f>AC77*AC186-Baseline!AC77*Baseline!AC186</f>
        <v>8.1672530797492158</v>
      </c>
      <c r="AD212" s="21">
        <f>AD77*AD186-Baseline!AD77*Baseline!AD186</f>
        <v>8.0094071057979068</v>
      </c>
      <c r="AE212" s="21">
        <f>AE77*AE186-Baseline!AE77*Baseline!AE186</f>
        <v>7.8554339553067729</v>
      </c>
      <c r="AF212" s="21">
        <f>AF77*AF186-Baseline!AF77*Baseline!AF186</f>
        <v>7.7052437296719472</v>
      </c>
      <c r="AG212" s="21">
        <f>AG77*AG186-Baseline!AG77*Baseline!AG186</f>
        <v>7.5587487524356263</v>
      </c>
      <c r="AH212" s="21">
        <f>AH77*AH186-Baseline!AH77*Baseline!AH186</f>
        <v>7.4158634918167827</v>
      </c>
      <c r="AI212" s="21">
        <f>AI77*AI186-Baseline!AI77*Baseline!AI186</f>
        <v>7.2765045295754627</v>
      </c>
      <c r="AJ212" s="21">
        <f>AJ77*AJ186-Baseline!AJ77*Baseline!AJ186</f>
        <v>7.1752535592864115</v>
      </c>
      <c r="AK212" s="21">
        <f>AK77*AK186-Baseline!AK77*Baseline!AK186</f>
        <v>7.0762464231070252</v>
      </c>
      <c r="AL212" s="21">
        <f>AL77*AL186-Baseline!AL77*Baseline!AL186</f>
        <v>6.9794452607544999</v>
      </c>
      <c r="AM212" s="21">
        <f>AM77*AM186-Baseline!AM77*Baseline!AM186</f>
        <v>6.8848130447435061</v>
      </c>
      <c r="AN212" s="21">
        <f>AN77*AN186-Baseline!AN77*Baseline!AN186</f>
        <v>6.7923135877540179</v>
      </c>
      <c r="AO212" s="21">
        <f>AO77*AO186-Baseline!AO77*Baseline!AO186</f>
        <v>6.7019115184765434</v>
      </c>
      <c r="AP212" s="21">
        <f>AP77*AP186-Baseline!AP77*Baseline!AP186</f>
        <v>6.6135722644248949</v>
      </c>
      <c r="AQ212" s="21">
        <f>AQ77*AQ186-Baseline!AQ77*Baseline!AQ186</f>
        <v>6.5272620508216734</v>
      </c>
      <c r="AR212" s="21">
        <f>AR77*AR186-Baseline!AR77*Baseline!AR186</f>
        <v>6.4429478751989135</v>
      </c>
      <c r="AS212" s="21">
        <f>AS77*AS186-Baseline!AS77*Baseline!AS186</f>
        <v>6.3605975020602221</v>
      </c>
      <c r="AT212" s="21">
        <f>AT77*AT186-Baseline!AT77*Baseline!AT186</f>
        <v>6.2801794444922781</v>
      </c>
      <c r="AU212" s="21">
        <f>AU77*AU186-Baseline!AU77*Baseline!AU186</f>
        <v>6.2016629594274724</v>
      </c>
      <c r="AV212" s="21">
        <f>AV77*AV186-Baseline!AV77*Baseline!AV186</f>
        <v>6.1250180281179185</v>
      </c>
      <c r="AW212" s="21">
        <f>AW77*AW186-Baseline!AW77*Baseline!AW186</f>
        <v>6.0502153527708584</v>
      </c>
      <c r="AX212" s="21">
        <f>AX77*AX186-Baseline!AX77*Baseline!AX186</f>
        <v>5.9772263367212775</v>
      </c>
      <c r="AY212" s="21">
        <f>AY77*AY186-Baseline!AY77*Baseline!AY186</f>
        <v>5.9060230777808904</v>
      </c>
      <c r="AZ212" s="21">
        <f>AZ77*AZ186-Baseline!AZ77*Baseline!AZ186</f>
        <v>5.8365783590011224</v>
      </c>
      <c r="BA212" s="21">
        <f>BA77*BA186-Baseline!BA77*Baseline!BA186</f>
        <v>5.7688656323107317</v>
      </c>
      <c r="BB212" s="21">
        <f>BB77*BB186-Baseline!BB77*Baseline!BB186</f>
        <v>5.7019384709077094</v>
      </c>
    </row>
    <row r="213" spans="1:54" outlineLevel="2">
      <c r="A213" s="466"/>
      <c r="B213" s="150" t="s">
        <v>479</v>
      </c>
      <c r="C213" s="19"/>
      <c r="D213" s="135" t="s">
        <v>374</v>
      </c>
      <c r="E213" s="21">
        <f>E193-Baseline!E193</f>
        <v>79.873705533769922</v>
      </c>
      <c r="F213" s="21">
        <f>F193-Baseline!F193</f>
        <v>79.567921031638107</v>
      </c>
      <c r="G213" s="21">
        <f>G193-Baseline!G193</f>
        <v>78.97177483791026</v>
      </c>
      <c r="H213" s="21">
        <f>H193-Baseline!H193</f>
        <v>78.370245373210224</v>
      </c>
      <c r="I213" s="21">
        <f>I193-Baseline!I193</f>
        <v>78.024985957962912</v>
      </c>
      <c r="J213" s="21">
        <f>J193-Baseline!J193</f>
        <v>77.664760530708932</v>
      </c>
      <c r="K213" s="21">
        <f>K193-Baseline!K193</f>
        <v>77.04047721964244</v>
      </c>
      <c r="L213" s="21">
        <f>L193-Baseline!L193</f>
        <v>76.658614359239621</v>
      </c>
      <c r="M213" s="21">
        <f>M193-Baseline!M193</f>
        <v>76.26466041041391</v>
      </c>
      <c r="N213" s="21">
        <f>N193-Baseline!N193</f>
        <v>75.624683760640877</v>
      </c>
      <c r="O213" s="21">
        <f>O193-Baseline!O193</f>
        <v>75.214141369650136</v>
      </c>
      <c r="P213" s="21">
        <f>P193-Baseline!P193</f>
        <v>74.794067528529524</v>
      </c>
      <c r="Q213" s="21">
        <f>Q193-Baseline!Q193</f>
        <v>74.365288957358956</v>
      </c>
      <c r="R213" s="21">
        <f>R193-Baseline!R193</f>
        <v>74.144765765514549</v>
      </c>
      <c r="S213" s="21">
        <f>S193-Baseline!S193</f>
        <v>73.696536582102638</v>
      </c>
      <c r="T213" s="21">
        <f>T193-Baseline!T193</f>
        <v>73.24200078584478</v>
      </c>
      <c r="U213" s="21">
        <f>U193-Baseline!U193</f>
        <v>72.781860316902709</v>
      </c>
      <c r="V213" s="21">
        <f>V193-Baseline!V193</f>
        <v>72.516009100233802</v>
      </c>
      <c r="W213" s="21">
        <f>W193-Baseline!W193</f>
        <v>72.04267251533463</v>
      </c>
      <c r="X213" s="21">
        <f>X193-Baseline!X193</f>
        <v>71.757123067061698</v>
      </c>
      <c r="Y213" s="21">
        <f>Y193-Baseline!Y193</f>
        <v>71.273459556173677</v>
      </c>
      <c r="Z213" s="21">
        <f>Z193-Baseline!Z193</f>
        <v>70.971350874411314</v>
      </c>
      <c r="AA213" s="21">
        <f>AA193-Baseline!AA193</f>
        <v>70.660262336345752</v>
      </c>
      <c r="AB213" s="21">
        <f>AB193-Baseline!AB193</f>
        <v>70.340980859029685</v>
      </c>
      <c r="AC213" s="21">
        <f>AC193-Baseline!AC193</f>
        <v>69.974651629954863</v>
      </c>
      <c r="AD213" s="21">
        <f>AD193-Baseline!AD193</f>
        <v>69.612164248876255</v>
      </c>
      <c r="AE213" s="21">
        <f>AE193-Baseline!AE193</f>
        <v>69.261165995532338</v>
      </c>
      <c r="AF213" s="21">
        <f>AF193-Baseline!AF193</f>
        <v>68.899962779749657</v>
      </c>
      <c r="AG213" s="21">
        <f>AG193-Baseline!AG193</f>
        <v>68.531383091313486</v>
      </c>
      <c r="AH213" s="21">
        <f>AH193-Baseline!AH193</f>
        <v>68.158593525151517</v>
      </c>
      <c r="AI213" s="21">
        <f>AI193-Baseline!AI193</f>
        <v>67.785577316805131</v>
      </c>
      <c r="AJ213" s="21">
        <f>AJ193-Baseline!AJ193</f>
        <v>67.737880683545342</v>
      </c>
      <c r="AK213" s="21">
        <f>AK193-Baseline!AK193</f>
        <v>67.685337511942492</v>
      </c>
      <c r="AL213" s="21">
        <f>AL193-Baseline!AL193</f>
        <v>67.629392179426944</v>
      </c>
      <c r="AM213" s="21">
        <f>AM193-Baseline!AM193</f>
        <v>67.570858640388906</v>
      </c>
      <c r="AN213" s="21">
        <f>AN193-Baseline!AN193</f>
        <v>67.510087906154567</v>
      </c>
      <c r="AO213" s="21">
        <f>AO193-Baseline!AO193</f>
        <v>67.447231928967</v>
      </c>
      <c r="AP213" s="21">
        <f>AP193-Baseline!AP193</f>
        <v>67.38277265170629</v>
      </c>
      <c r="AQ213" s="21">
        <f>AQ193-Baseline!AQ193</f>
        <v>67.317256937596454</v>
      </c>
      <c r="AR213" s="21">
        <f>AR193-Baseline!AR193</f>
        <v>67.25108146831252</v>
      </c>
      <c r="AS213" s="21">
        <f>AS193-Baseline!AS193</f>
        <v>67.184613413539367</v>
      </c>
      <c r="AT213" s="21">
        <f>AT193-Baseline!AT193</f>
        <v>67.118243906590976</v>
      </c>
      <c r="AU213" s="21">
        <f>AU193-Baseline!AU193</f>
        <v>67.052382722769039</v>
      </c>
      <c r="AV213" s="21">
        <f>AV193-Baseline!AV193</f>
        <v>66.987417088224603</v>
      </c>
      <c r="AW213" s="21">
        <f>AW193-Baseline!AW193</f>
        <v>66.923715352613854</v>
      </c>
      <c r="AX213" s="21">
        <f>AX193-Baseline!AX193</f>
        <v>66.861644668920277</v>
      </c>
      <c r="AY213" s="21">
        <f>AY193-Baseline!AY193</f>
        <v>66.801570185537585</v>
      </c>
      <c r="AZ213" s="21">
        <f>AZ193-Baseline!AZ193</f>
        <v>66.743850135370323</v>
      </c>
      <c r="BA213" s="21">
        <f>BA193-Baseline!BA193</f>
        <v>66.688834537740064</v>
      </c>
      <c r="BB213" s="21">
        <f>BB193-Baseline!BB193</f>
        <v>66.626111740771364</v>
      </c>
    </row>
    <row r="214" spans="1:54" outlineLevel="2">
      <c r="A214" s="466"/>
      <c r="B214" s="150" t="s">
        <v>480</v>
      </c>
      <c r="C214" s="19"/>
      <c r="D214" s="135" t="s">
        <v>374</v>
      </c>
      <c r="E214" s="21">
        <f>E194-Baseline!E194</f>
        <v>40.000058251314144</v>
      </c>
      <c r="F214" s="21">
        <f>F194-Baseline!F194</f>
        <v>39.746496933934608</v>
      </c>
      <c r="G214" s="21">
        <f>G194-Baseline!G194</f>
        <v>39.497040058082554</v>
      </c>
      <c r="H214" s="21">
        <f>H194-Baseline!H194</f>
        <v>39.25168413539334</v>
      </c>
      <c r="I214" s="21">
        <f>I194-Baseline!I194</f>
        <v>39.010426595523917</v>
      </c>
      <c r="J214" s="21">
        <f>J194-Baseline!J194</f>
        <v>38.773265783971752</v>
      </c>
      <c r="K214" s="21">
        <f>K194-Baseline!K194</f>
        <v>38.540201023112793</v>
      </c>
      <c r="L214" s="21">
        <f>L194-Baseline!L194</f>
        <v>38.311232572339676</v>
      </c>
      <c r="M214" s="21">
        <f>M194-Baseline!M194</f>
        <v>38.086361705127175</v>
      </c>
      <c r="N214" s="21">
        <f>N194-Baseline!N194</f>
        <v>37.865590699769683</v>
      </c>
      <c r="O214" s="21">
        <f>O194-Baseline!O194</f>
        <v>37.648922823247787</v>
      </c>
      <c r="P214" s="21">
        <f>P194-Baseline!P194</f>
        <v>37.436362467464619</v>
      </c>
      <c r="Q214" s="21">
        <f>Q194-Baseline!Q194</f>
        <v>37.227914999304382</v>
      </c>
      <c r="R214" s="21">
        <f>R194-Baseline!R194</f>
        <v>37.023586915414</v>
      </c>
      <c r="S214" s="21">
        <f>S194-Baseline!S194</f>
        <v>36.815100550624742</v>
      </c>
      <c r="T214" s="21">
        <f>T194-Baseline!T194</f>
        <v>36.610839963795812</v>
      </c>
      <c r="U214" s="21">
        <f>U194-Baseline!U194</f>
        <v>36.41081217033733</v>
      </c>
      <c r="V214" s="21">
        <f>V194-Baseline!V194</f>
        <v>36.215025427154103</v>
      </c>
      <c r="W214" s="21">
        <f>W194-Baseline!W194</f>
        <v>36.023489084054916</v>
      </c>
      <c r="X214" s="21">
        <f>X194-Baseline!X194</f>
        <v>35.836213751621479</v>
      </c>
      <c r="Y214" s="21">
        <f>Y194-Baseline!Y194</f>
        <v>35.653211296704875</v>
      </c>
      <c r="Z214" s="21">
        <f>Z194-Baseline!Z194</f>
        <v>35.474494801807055</v>
      </c>
      <c r="AA214" s="21">
        <f>AA194-Baseline!AA194</f>
        <v>35.300078637578146</v>
      </c>
      <c r="AB214" s="21">
        <f>AB194-Baseline!AB194</f>
        <v>35.129978548985036</v>
      </c>
      <c r="AC214" s="21">
        <f>AC194-Baseline!AC194</f>
        <v>34.941727651726353</v>
      </c>
      <c r="AD214" s="21">
        <f>AD194-Baseline!AD194</f>
        <v>34.755216692148558</v>
      </c>
      <c r="AE214" s="21">
        <f>AE194-Baseline!AE194</f>
        <v>34.568288114874861</v>
      </c>
      <c r="AF214" s="21">
        <f>AF194-Baseline!AF194</f>
        <v>34.379552577237128</v>
      </c>
      <c r="AG214" s="21">
        <f>AG194-Baseline!AG194</f>
        <v>34.188399478166779</v>
      </c>
      <c r="AH214" s="21">
        <f>AH194-Baseline!AH194</f>
        <v>33.995189793336316</v>
      </c>
      <c r="AI214" s="21">
        <f>AI194-Baseline!AI194</f>
        <v>33.801608002757291</v>
      </c>
      <c r="AJ214" s="21">
        <f>AJ194-Baseline!AJ194</f>
        <v>33.770373094985118</v>
      </c>
      <c r="AK214" s="21">
        <f>AK194-Baseline!AK194</f>
        <v>33.737309324081124</v>
      </c>
      <c r="AL214" s="21">
        <f>AL194-Baseline!AL194</f>
        <v>33.702708090680723</v>
      </c>
      <c r="AM214" s="21">
        <f>AM194-Baseline!AM194</f>
        <v>33.666904746377888</v>
      </c>
      <c r="AN214" s="21">
        <f>AN194-Baseline!AN194</f>
        <v>33.630142442175163</v>
      </c>
      <c r="AO214" s="21">
        <f>AO194-Baseline!AO194</f>
        <v>33.592548971606902</v>
      </c>
      <c r="AP214" s="21">
        <f>AP194-Baseline!AP194</f>
        <v>33.554343811810156</v>
      </c>
      <c r="AQ214" s="21">
        <f>AQ194-Baseline!AQ194</f>
        <v>33.515752774442937</v>
      </c>
      <c r="AR214" s="21">
        <f>AR194-Baseline!AR194</f>
        <v>33.476980731655381</v>
      </c>
      <c r="AS214" s="21">
        <f>AS194-Baseline!AS194</f>
        <v>33.438216704296792</v>
      </c>
      <c r="AT214" s="21">
        <f>AT194-Baseline!AT194</f>
        <v>33.399649142005359</v>
      </c>
      <c r="AU214" s="21">
        <f>AU194-Baseline!AU194</f>
        <v>33.361471703638657</v>
      </c>
      <c r="AV214" s="21">
        <f>AV194-Baseline!AV194</f>
        <v>33.32387136410015</v>
      </c>
      <c r="AW214" s="21">
        <f>AW194-Baseline!AW194</f>
        <v>33.287029295117797</v>
      </c>
      <c r="AX214" s="21">
        <f>AX194-Baseline!AX194</f>
        <v>33.251123711948836</v>
      </c>
      <c r="AY214" s="21">
        <f>AY194-Baseline!AY194</f>
        <v>33.21633085718441</v>
      </c>
      <c r="AZ214" s="21">
        <f>AZ194-Baseline!AZ194</f>
        <v>33.182824191265404</v>
      </c>
      <c r="BA214" s="21">
        <f>BA194-Baseline!BA194</f>
        <v>33.150773762951864</v>
      </c>
      <c r="BB214" s="21">
        <f>BB194-Baseline!BB194</f>
        <v>33.115000737372014</v>
      </c>
    </row>
    <row r="215" spans="1:54" outlineLevel="2">
      <c r="A215" s="466"/>
      <c r="B215" s="150" t="s">
        <v>481</v>
      </c>
      <c r="C215" s="19"/>
      <c r="D215" s="135" t="s">
        <v>374</v>
      </c>
      <c r="E215" s="21">
        <f>E195-Baseline!E195</f>
        <v>120.00017472551762</v>
      </c>
      <c r="F215" s="21">
        <f>F195-Baseline!F195</f>
        <v>119.23949077398287</v>
      </c>
      <c r="G215" s="21">
        <f>G195-Baseline!G195</f>
        <v>118.49112017424768</v>
      </c>
      <c r="H215" s="21">
        <f>H195-Baseline!H195</f>
        <v>117.75505240618003</v>
      </c>
      <c r="I215" s="21">
        <f>I195-Baseline!I195</f>
        <v>117.03127978657173</v>
      </c>
      <c r="J215" s="21">
        <f>J195-Baseline!J195</f>
        <v>116.31979732636762</v>
      </c>
      <c r="K215" s="21">
        <f>K195-Baseline!K195</f>
        <v>115.6206030693384</v>
      </c>
      <c r="L215" s="21">
        <f>L195-Baseline!L195</f>
        <v>114.933697717019</v>
      </c>
      <c r="M215" s="21">
        <f>M195-Baseline!M195</f>
        <v>114.25908509139894</v>
      </c>
      <c r="N215" s="21">
        <f>N195-Baseline!N195</f>
        <v>113.59677207582313</v>
      </c>
      <c r="O215" s="21">
        <f>O195-Baseline!O195</f>
        <v>112.94676846974335</v>
      </c>
      <c r="P215" s="21">
        <f>P195-Baseline!P195</f>
        <v>112.30908742492218</v>
      </c>
      <c r="Q215" s="21">
        <f>Q195-Baseline!Q195</f>
        <v>111.68374499791315</v>
      </c>
      <c r="R215" s="21">
        <f>R195-Baseline!R195</f>
        <v>111.070760746242</v>
      </c>
      <c r="S215" s="21">
        <f>S195-Baseline!S195</f>
        <v>110.44530163069705</v>
      </c>
      <c r="T215" s="21">
        <f>T195-Baseline!T195</f>
        <v>109.83251987063898</v>
      </c>
      <c r="U215" s="21">
        <f>U195-Baseline!U195</f>
        <v>109.2324365313421</v>
      </c>
      <c r="V215" s="21">
        <f>V195-Baseline!V195</f>
        <v>108.64507626154032</v>
      </c>
      <c r="W215" s="21">
        <f>W195-Baseline!W195</f>
        <v>108.07046725216478</v>
      </c>
      <c r="X215" s="21">
        <f>X195-Baseline!X195</f>
        <v>107.50864125486443</v>
      </c>
      <c r="Y215" s="21">
        <f>Y195-Baseline!Y195</f>
        <v>106.95963389011463</v>
      </c>
      <c r="Z215" s="21">
        <f>Z195-Baseline!Z195</f>
        <v>106.42348438703479</v>
      </c>
      <c r="AA215" s="21">
        <f>AA195-Baseline!AA195</f>
        <v>105.90023593076003</v>
      </c>
      <c r="AB215" s="21">
        <f>AB195-Baseline!AB195</f>
        <v>105.38993564695511</v>
      </c>
      <c r="AC215" s="21">
        <f>AC195-Baseline!AC195</f>
        <v>104.82518295616934</v>
      </c>
      <c r="AD215" s="21">
        <f>AD195-Baseline!AD195</f>
        <v>104.26565007852675</v>
      </c>
      <c r="AE215" s="21">
        <f>AE195-Baseline!AE195</f>
        <v>103.70486434799132</v>
      </c>
      <c r="AF215" s="21">
        <f>AF195-Baseline!AF195</f>
        <v>103.13865773661814</v>
      </c>
      <c r="AG215" s="21">
        <f>AG195-Baseline!AG195</f>
        <v>102.56519843801775</v>
      </c>
      <c r="AH215" s="21">
        <f>AH195-Baseline!AH195</f>
        <v>101.98556938431631</v>
      </c>
      <c r="AI215" s="21">
        <f>AI195-Baseline!AI195</f>
        <v>101.40482401314748</v>
      </c>
      <c r="AJ215" s="21">
        <f>AJ195-Baseline!AJ195</f>
        <v>101.31111929024209</v>
      </c>
      <c r="AK215" s="21">
        <f>AK195-Baseline!AK195</f>
        <v>101.21192797781222</v>
      </c>
      <c r="AL215" s="21">
        <f>AL195-Baseline!AL195</f>
        <v>101.10812427786473</v>
      </c>
      <c r="AM215" s="21">
        <f>AM195-Baseline!AM195</f>
        <v>101.00071424537489</v>
      </c>
      <c r="AN215" s="21">
        <f>AN195-Baseline!AN195</f>
        <v>100.89042733310423</v>
      </c>
      <c r="AO215" s="21">
        <f>AO195-Baseline!AO195</f>
        <v>100.77764692170422</v>
      </c>
      <c r="AP215" s="21">
        <f>AP195-Baseline!AP195</f>
        <v>100.66303144261413</v>
      </c>
      <c r="AQ215" s="21">
        <f>AQ195-Baseline!AQ195</f>
        <v>100.5472583308172</v>
      </c>
      <c r="AR215" s="21">
        <f>AR195-Baseline!AR195</f>
        <v>100.43094220275589</v>
      </c>
      <c r="AS215" s="21">
        <f>AS195-Baseline!AS195</f>
        <v>100.31465012096363</v>
      </c>
      <c r="AT215" s="21">
        <f>AT195-Baseline!AT195</f>
        <v>100.19894743436592</v>
      </c>
      <c r="AU215" s="21">
        <f>AU195-Baseline!AU195</f>
        <v>100.08441511953762</v>
      </c>
      <c r="AV215" s="21">
        <f>AV195-Baseline!AV195</f>
        <v>99.971614101187797</v>
      </c>
      <c r="AW215" s="21">
        <f>AW195-Baseline!AW195</f>
        <v>99.861087894499136</v>
      </c>
      <c r="AX215" s="21">
        <f>AX195-Baseline!AX195</f>
        <v>99.753371145243733</v>
      </c>
      <c r="AY215" s="21">
        <f>AY195-Baseline!AY195</f>
        <v>99.648992581196538</v>
      </c>
      <c r="AZ215" s="21">
        <f>AZ195-Baseline!AZ195</f>
        <v>99.548472583680052</v>
      </c>
      <c r="BA215" s="21">
        <f>BA195-Baseline!BA195</f>
        <v>99.452321298974567</v>
      </c>
      <c r="BB215" s="21">
        <f>BB195-Baseline!BB195</f>
        <v>99.345002222463251</v>
      </c>
    </row>
    <row r="216" spans="1:54" outlineLevel="2">
      <c r="A216" s="466"/>
      <c r="B216" s="150" t="s">
        <v>276</v>
      </c>
      <c r="C216" s="19"/>
      <c r="D216" s="135" t="s">
        <v>374</v>
      </c>
      <c r="E216" s="21">
        <f>E196-Baseline!E196</f>
        <v>7.9961784895118608</v>
      </c>
      <c r="F216" s="21">
        <f>F196-Baseline!F196</f>
        <v>8.1250695017624484</v>
      </c>
      <c r="G216" s="21">
        <f>G196-Baseline!G196</f>
        <v>8.2574953307652041</v>
      </c>
      <c r="H216" s="21">
        <f>H196-Baseline!H196</f>
        <v>8.3935605498042616</v>
      </c>
      <c r="I216" s="21">
        <f>I196-Baseline!I196</f>
        <v>8.5333731113109188</v>
      </c>
      <c r="J216" s="21">
        <f>J196-Baseline!J196</f>
        <v>8.6770445201186099</v>
      </c>
      <c r="K216" s="21">
        <f>K196-Baseline!K196</f>
        <v>8.8246899899000475</v>
      </c>
      <c r="L216" s="21">
        <f>L196-Baseline!L196</f>
        <v>8.9764284449444052</v>
      </c>
      <c r="M216" s="21">
        <f>M196-Baseline!M196</f>
        <v>9.1323827968424176</v>
      </c>
      <c r="N216" s="21">
        <f>N196-Baseline!N196</f>
        <v>9.2926799392895099</v>
      </c>
      <c r="O216" s="21">
        <f>O196-Baseline!O196</f>
        <v>9.4574510100385751</v>
      </c>
      <c r="P216" s="21">
        <f>P196-Baseline!P196</f>
        <v>9.6268314329509188</v>
      </c>
      <c r="Q216" s="21">
        <f>Q196-Baseline!Q196</f>
        <v>9.800961119853616</v>
      </c>
      <c r="R216" s="21">
        <f>R196-Baseline!R196</f>
        <v>9.9799846094237825</v>
      </c>
      <c r="S216" s="21">
        <f>S196-Baseline!S196</f>
        <v>10.164051240187177</v>
      </c>
      <c r="T216" s="21">
        <f>T196-Baseline!T196</f>
        <v>10.3533152809811</v>
      </c>
      <c r="U216" s="21">
        <f>U196-Baseline!U196</f>
        <v>10.547936126144208</v>
      </c>
      <c r="V216" s="21">
        <f>V196-Baseline!V196</f>
        <v>10.748078462182024</v>
      </c>
      <c r="W216" s="21">
        <f>W196-Baseline!W196</f>
        <v>10.953912475150567</v>
      </c>
      <c r="X216" s="21">
        <f>X196-Baseline!X196</f>
        <v>11.165613956891752</v>
      </c>
      <c r="Y216" s="21">
        <f>Y196-Baseline!Y196</f>
        <v>11.383364602100215</v>
      </c>
      <c r="Z216" s="21">
        <f>Z196-Baseline!Z196</f>
        <v>11.607352165088624</v>
      </c>
      <c r="AA216" s="21">
        <f>AA196-Baseline!AA196</f>
        <v>11.837770630105105</v>
      </c>
      <c r="AB216" s="21">
        <f>AB196-Baseline!AB196</f>
        <v>12.074820476364772</v>
      </c>
      <c r="AC216" s="21">
        <f>AC196-Baseline!AC196</f>
        <v>12.318708912002203</v>
      </c>
      <c r="AD216" s="21">
        <f>AD196-Baseline!AD196</f>
        <v>12.569650049953351</v>
      </c>
      <c r="AE216" s="21">
        <f>AE196-Baseline!AE196</f>
        <v>12.827865165717483</v>
      </c>
      <c r="AF216" s="21">
        <f>AF196-Baseline!AF196</f>
        <v>13.093582965258371</v>
      </c>
      <c r="AG216" s="21">
        <f>AG196-Baseline!AG196</f>
        <v>13.367039847487572</v>
      </c>
      <c r="AH216" s="21">
        <f>AH196-Baseline!AH196</f>
        <v>13.648480113190903</v>
      </c>
      <c r="AI216" s="21">
        <f>AI196-Baseline!AI196</f>
        <v>13.938156311159139</v>
      </c>
      <c r="AJ216" s="21">
        <f>AJ196-Baseline!AJ196</f>
        <v>14.266408366860993</v>
      </c>
      <c r="AK216" s="21">
        <f>AK196-Baseline!AK196</f>
        <v>14.604789106062071</v>
      </c>
      <c r="AL216" s="21">
        <f>AL196-Baseline!AL196</f>
        <v>14.95363914929629</v>
      </c>
      <c r="AM216" s="21">
        <f>AM196-Baseline!AM196</f>
        <v>15.313311195405111</v>
      </c>
      <c r="AN216" s="21">
        <f>AN196-Baseline!AN196</f>
        <v>15.684170496997934</v>
      </c>
      <c r="AO216" s="21">
        <f>AO196-Baseline!AO196</f>
        <v>16.066595294028094</v>
      </c>
      <c r="AP216" s="21">
        <f>AP196-Baseline!AP196</f>
        <v>16.460977322615559</v>
      </c>
      <c r="AQ216" s="21">
        <f>AQ196-Baseline!AQ196</f>
        <v>16.867722287973045</v>
      </c>
      <c r="AR216" s="21">
        <f>AR196-Baseline!AR196</f>
        <v>17.287250363967743</v>
      </c>
      <c r="AS216" s="21">
        <f>AS196-Baseline!AS196</f>
        <v>17.719996752466706</v>
      </c>
      <c r="AT216" s="21">
        <f>AT196-Baseline!AT196</f>
        <v>18.166412182946218</v>
      </c>
      <c r="AU216" s="21">
        <f>AU196-Baseline!AU196</f>
        <v>18.62696354900406</v>
      </c>
      <c r="AV216" s="21">
        <f>AV196-Baseline!AV196</f>
        <v>19.102134450157703</v>
      </c>
      <c r="AW216" s="21">
        <f>AW196-Baseline!AW196</f>
        <v>19.592425809827382</v>
      </c>
      <c r="AX216" s="21">
        <f>AX196-Baseline!AX196</f>
        <v>20.0983565365968</v>
      </c>
      <c r="AY216" s="21">
        <f>AY196-Baseline!AY196</f>
        <v>20.620464162439031</v>
      </c>
      <c r="AZ216" s="21">
        <f>AZ196-Baseline!AZ196</f>
        <v>21.159305536501922</v>
      </c>
      <c r="BA216" s="21">
        <f>BA196-Baseline!BA196</f>
        <v>21.715457520712661</v>
      </c>
      <c r="BB216" s="21">
        <f>BB196-Baseline!BB196</f>
        <v>22.286227424637637</v>
      </c>
    </row>
    <row r="217" spans="1:54" outlineLevel="2">
      <c r="A217" s="466"/>
      <c r="B217" s="150" t="s">
        <v>279</v>
      </c>
      <c r="C217" s="19"/>
      <c r="D217" s="135"/>
      <c r="E217" s="21">
        <f>E197-Baseline!E197</f>
        <v>73.156397429000009</v>
      </c>
      <c r="F217" s="21">
        <f>F197-Baseline!F197</f>
        <v>72.4565680115942</v>
      </c>
      <c r="G217" s="21">
        <f>G197-Baseline!G197</f>
        <v>71.774500119022619</v>
      </c>
      <c r="H217" s="21">
        <f>H197-Baseline!H197</f>
        <v>71.109779814815383</v>
      </c>
      <c r="I217" s="21">
        <f>I197-Baseline!I197</f>
        <v>70.462006055618289</v>
      </c>
      <c r="J217" s="21">
        <f>J197-Baseline!J197</f>
        <v>69.830790288373535</v>
      </c>
      <c r="K217" s="21">
        <f>K197-Baseline!K197</f>
        <v>69.21575610822623</v>
      </c>
      <c r="L217" s="21">
        <f>L197-Baseline!L197</f>
        <v>68.61653892649899</v>
      </c>
      <c r="M217" s="21">
        <f>M197-Baseline!M197</f>
        <v>68.032785568200651</v>
      </c>
      <c r="N217" s="21">
        <f>N197-Baseline!N197</f>
        <v>67.464154010029461</v>
      </c>
      <c r="O217" s="21">
        <f>O197-Baseline!O197</f>
        <v>66.910313002430669</v>
      </c>
      <c r="P217" s="21">
        <f>P197-Baseline!P197</f>
        <v>66.370941798021661</v>
      </c>
      <c r="Q217" s="21">
        <f>Q197-Baseline!Q197</f>
        <v>65.84572981662582</v>
      </c>
      <c r="R217" s="21">
        <f>R197-Baseline!R197</f>
        <v>65.334376398596163</v>
      </c>
      <c r="S217" s="21">
        <f>S197-Baseline!S197</f>
        <v>64.836590476084638</v>
      </c>
      <c r="T217" s="21">
        <f>T197-Baseline!T197</f>
        <v>64.352090339059103</v>
      </c>
      <c r="U217" s="21">
        <f>U197-Baseline!U197</f>
        <v>63.880603338050229</v>
      </c>
      <c r="V217" s="21">
        <f>V197-Baseline!V197</f>
        <v>63.421865644443614</v>
      </c>
      <c r="W217" s="21">
        <f>W197-Baseline!W197</f>
        <v>62.975622016229643</v>
      </c>
      <c r="X217" s="21">
        <f>X197-Baseline!X197</f>
        <v>62.541625533560655</v>
      </c>
      <c r="Y217" s="21">
        <f>Y197-Baseline!Y197</f>
        <v>62.119637387407579</v>
      </c>
      <c r="Z217" s="21">
        <f>Z197-Baseline!Z197</f>
        <v>61.709426629995264</v>
      </c>
      <c r="AA217" s="21">
        <f>AA197-Baseline!AA197</f>
        <v>61.310769979599698</v>
      </c>
      <c r="AB217" s="21">
        <f>AB197-Baseline!AB197</f>
        <v>60.923451614169771</v>
      </c>
      <c r="AC217" s="21">
        <f>AC197-Baseline!AC197</f>
        <v>60.547262955866913</v>
      </c>
      <c r="AD217" s="21">
        <f>AD197-Baseline!AD197</f>
        <v>60.182002444452884</v>
      </c>
      <c r="AE217" s="21">
        <f>AE197-Baseline!AE197</f>
        <v>59.827475405713898</v>
      </c>
      <c r="AF217" s="21">
        <f>AF197-Baseline!AF197</f>
        <v>59.483493874993343</v>
      </c>
      <c r="AG217" s="21">
        <f>AG197-Baseline!AG197</f>
        <v>59.149876317600082</v>
      </c>
      <c r="AH217" s="21">
        <f>AH197-Baseline!AH197</f>
        <v>58.826447533713001</v>
      </c>
      <c r="AI217" s="21">
        <f>AI197-Baseline!AI197</f>
        <v>58.513038505407437</v>
      </c>
      <c r="AJ217" s="21">
        <f>AJ197-Baseline!AJ197</f>
        <v>58.492056498931269</v>
      </c>
      <c r="AK217" s="21">
        <f>AK197-Baseline!AK197</f>
        <v>58.479285892554621</v>
      </c>
      <c r="AL217" s="21">
        <f>AL197-Baseline!AL197</f>
        <v>58.474700630478836</v>
      </c>
      <c r="AM217" s="21">
        <f>AM197-Baseline!AM197</f>
        <v>58.478278735408402</v>
      </c>
      <c r="AN217" s="21">
        <f>AN197-Baseline!AN197</f>
        <v>58.49000207821345</v>
      </c>
      <c r="AO217" s="21">
        <f>AO197-Baseline!AO197</f>
        <v>58.509856405138827</v>
      </c>
      <c r="AP217" s="21">
        <f>AP197-Baseline!AP197</f>
        <v>58.537831331202042</v>
      </c>
      <c r="AQ217" s="21">
        <f>AQ197-Baseline!AQ197</f>
        <v>58.573920252701221</v>
      </c>
      <c r="AR217" s="21">
        <f>AR197-Baseline!AR197</f>
        <v>58.61812042658633</v>
      </c>
      <c r="AS217" s="21">
        <f>AS197-Baseline!AS197</f>
        <v>58.670432818713607</v>
      </c>
      <c r="AT217" s="21">
        <f>AT197-Baseline!AT197</f>
        <v>58.730862167479224</v>
      </c>
      <c r="AU217" s="21">
        <f>AU197-Baseline!AU197</f>
        <v>58.799416973110539</v>
      </c>
      <c r="AV217" s="21">
        <f>AV197-Baseline!AV197</f>
        <v>58.876109441816475</v>
      </c>
      <c r="AW217" s="21">
        <f>AW197-Baseline!AW197</f>
        <v>58.960955473995661</v>
      </c>
      <c r="AX217" s="21">
        <f>AX197-Baseline!AX197</f>
        <v>59.053974660216774</v>
      </c>
      <c r="AY217" s="21">
        <f>AY197-Baseline!AY197</f>
        <v>59.155190289547924</v>
      </c>
      <c r="AZ217" s="21">
        <f>AZ197-Baseline!AZ197</f>
        <v>59.264629356174979</v>
      </c>
      <c r="BA217" s="21">
        <f>BA197-Baseline!BA197</f>
        <v>59.382322461196061</v>
      </c>
      <c r="BB217" s="21">
        <f>BB197-Baseline!BB197</f>
        <v>59.500342475062588</v>
      </c>
    </row>
    <row r="218" spans="1:54" outlineLevel="2">
      <c r="A218" s="467"/>
      <c r="B218" s="150" t="s">
        <v>461</v>
      </c>
      <c r="C218" s="19"/>
      <c r="D218" s="135" t="s">
        <v>374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5" t="s">
        <v>482</v>
      </c>
      <c r="B220" s="150" t="s">
        <v>483</v>
      </c>
      <c r="C220" s="19"/>
      <c r="D220" s="135" t="s">
        <v>374</v>
      </c>
      <c r="E220" s="21">
        <f>E200-Baseline!E200</f>
        <v>174.42207253300808</v>
      </c>
      <c r="F220" s="21">
        <f>F200-Baseline!F200</f>
        <v>173.26077026644472</v>
      </c>
      <c r="G220" s="21">
        <f>G200-Baseline!G200</f>
        <v>171.83725960562646</v>
      </c>
      <c r="H220" s="21">
        <f>H200-Baseline!H200</f>
        <v>170.43604680597417</v>
      </c>
      <c r="I220" s="21">
        <f>I200-Baseline!I200</f>
        <v>169.31833326509673</v>
      </c>
      <c r="J220" s="21">
        <f>J200-Baseline!J200</f>
        <v>168.21245089460027</v>
      </c>
      <c r="K220" s="21">
        <f>K200-Baseline!K200</f>
        <v>166.86889545265734</v>
      </c>
      <c r="L220" s="21">
        <f>L200-Baseline!L200</f>
        <v>165.79375209064767</v>
      </c>
      <c r="M220" s="21">
        <f>M200-Baseline!M200</f>
        <v>164.73213509520383</v>
      </c>
      <c r="N220" s="21">
        <f>N200-Baseline!N200</f>
        <v>163.4497573267559</v>
      </c>
      <c r="O220" s="21">
        <f>O200-Baseline!O200</f>
        <v>162.42173864878572</v>
      </c>
      <c r="P220" s="21">
        <f>P200-Baseline!P200</f>
        <v>161.40879440422066</v>
      </c>
      <c r="Q220" s="21">
        <f>Q200-Baseline!Q200</f>
        <v>160.41145025906235</v>
      </c>
      <c r="R220" s="21">
        <f>R200-Baseline!R200</f>
        <v>159.64638301637041</v>
      </c>
      <c r="S220" s="21">
        <f>S200-Baseline!S200</f>
        <v>158.67736549116108</v>
      </c>
      <c r="T220" s="21">
        <f>T200-Baseline!T200</f>
        <v>157.72554856571196</v>
      </c>
      <c r="U220" s="21">
        <f>U200-Baseline!U200</f>
        <v>156.79140282493748</v>
      </c>
      <c r="V220" s="21">
        <f>V200-Baseline!V200</f>
        <v>156.07460784662743</v>
      </c>
      <c r="W220" s="21">
        <f>W200-Baseline!W200</f>
        <v>155.17319156302719</v>
      </c>
      <c r="X220" s="21">
        <f>X200-Baseline!X200</f>
        <v>154.48224570321261</v>
      </c>
      <c r="Y220" s="21">
        <f>Y200-Baseline!Y200</f>
        <v>153.61570500308568</v>
      </c>
      <c r="Z220" s="21">
        <f>Z200-Baseline!Z200</f>
        <v>152.95309081787059</v>
      </c>
      <c r="AA220" s="21">
        <f>AA200-Baseline!AA200</f>
        <v>152.30373737975697</v>
      </c>
      <c r="AB220" s="21">
        <f>AB200-Baseline!AB200</f>
        <v>151.66831697761438</v>
      </c>
      <c r="AC220" s="21">
        <f>AC200-Baseline!AC200</f>
        <v>151.0078765775732</v>
      </c>
      <c r="AD220" s="21">
        <f>AD200-Baseline!AD200</f>
        <v>150.3732238490804</v>
      </c>
      <c r="AE220" s="21">
        <f>AE200-Baseline!AE200</f>
        <v>149.77194052227048</v>
      </c>
      <c r="AF220" s="21">
        <f>AF200-Baseline!AF200</f>
        <v>149.18228334967333</v>
      </c>
      <c r="AG220" s="21">
        <f>AG200-Baseline!AG200</f>
        <v>148.60704800883676</v>
      </c>
      <c r="AH220" s="21">
        <f>AH200-Baseline!AH200</f>
        <v>148.04938466387219</v>
      </c>
      <c r="AI220" s="21">
        <f>AI200-Baseline!AI200</f>
        <v>147.51327666294716</v>
      </c>
      <c r="AJ220" s="21">
        <f>AJ200-Baseline!AJ200</f>
        <v>147.67159910862404</v>
      </c>
      <c r="AK220" s="21">
        <f>AK200-Baseline!AK200</f>
        <v>147.84565893366621</v>
      </c>
      <c r="AL220" s="21">
        <f>AL200-Baseline!AL200</f>
        <v>148.03717721995656</v>
      </c>
      <c r="AM220" s="21">
        <f>AM200-Baseline!AM200</f>
        <v>148.24726161594592</v>
      </c>
      <c r="AN220" s="21">
        <f>AN200-Baseline!AN200</f>
        <v>148.47657406911998</v>
      </c>
      <c r="AO220" s="21">
        <f>AO200-Baseline!AO200</f>
        <v>148.72559514661046</v>
      </c>
      <c r="AP220" s="21">
        <f>AP200-Baseline!AP200</f>
        <v>148.9951535699488</v>
      </c>
      <c r="AQ220" s="21">
        <f>AQ200-Baseline!AQ200</f>
        <v>149.2861615290924</v>
      </c>
      <c r="AR220" s="21">
        <f>AR200-Baseline!AR200</f>
        <v>149.59940013406549</v>
      </c>
      <c r="AS220" s="21">
        <f>AS200-Baseline!AS200</f>
        <v>149.9356404867799</v>
      </c>
      <c r="AT220" s="21">
        <f>AT200-Baseline!AT200</f>
        <v>150.29569770150869</v>
      </c>
      <c r="AU220" s="21">
        <f>AU200-Baseline!AU200</f>
        <v>150.68042620431112</v>
      </c>
      <c r="AV220" s="21">
        <f>AV200-Baseline!AV200</f>
        <v>151.0906790083167</v>
      </c>
      <c r="AW220" s="21">
        <f>AW200-Baseline!AW200</f>
        <v>151.52731198920776</v>
      </c>
      <c r="AX220" s="21">
        <f>AX200-Baseline!AX200</f>
        <v>151.99120220245513</v>
      </c>
      <c r="AY220" s="21">
        <f>AY200-Baseline!AY200</f>
        <v>152.48324771530542</v>
      </c>
      <c r="AZ220" s="21">
        <f>AZ200-Baseline!AZ200</f>
        <v>153.00436338704833</v>
      </c>
      <c r="BA220" s="21">
        <f>BA200-Baseline!BA200</f>
        <v>153.55548015195953</v>
      </c>
      <c r="BB220" s="21">
        <f>BB200-Baseline!BB200</f>
        <v>154.11462011137928</v>
      </c>
    </row>
    <row r="221" spans="1:54" outlineLevel="2">
      <c r="A221" s="466"/>
      <c r="B221" s="150" t="s">
        <v>484</v>
      </c>
      <c r="C221" s="19"/>
      <c r="D221" s="135" t="s">
        <v>374</v>
      </c>
      <c r="E221" s="21">
        <f>E201-Baseline!E201</f>
        <v>134.5484252505523</v>
      </c>
      <c r="F221" s="21">
        <f>F201-Baseline!F201</f>
        <v>133.43934616874122</v>
      </c>
      <c r="G221" s="21">
        <f>G201-Baseline!G201</f>
        <v>132.36252482579874</v>
      </c>
      <c r="H221" s="21">
        <f>H201-Baseline!H201</f>
        <v>131.31748556815728</v>
      </c>
      <c r="I221" s="21">
        <f>I201-Baseline!I201</f>
        <v>130.30377390265775</v>
      </c>
      <c r="J221" s="21">
        <f>J201-Baseline!J201</f>
        <v>129.32095614786309</v>
      </c>
      <c r="K221" s="21">
        <f>K201-Baseline!K201</f>
        <v>128.36861925612772</v>
      </c>
      <c r="L221" s="21">
        <f>L201-Baseline!L201</f>
        <v>127.44637030374773</v>
      </c>
      <c r="M221" s="21">
        <f>M201-Baseline!M201</f>
        <v>126.55383638991708</v>
      </c>
      <c r="N221" s="21">
        <f>N201-Baseline!N201</f>
        <v>125.69066426588472</v>
      </c>
      <c r="O221" s="21">
        <f>O201-Baseline!O201</f>
        <v>124.85652010238337</v>
      </c>
      <c r="P221" s="21">
        <f>P201-Baseline!P201</f>
        <v>124.05108934315575</v>
      </c>
      <c r="Q221" s="21">
        <f>Q201-Baseline!Q201</f>
        <v>123.27407630100777</v>
      </c>
      <c r="R221" s="21">
        <f>R201-Baseline!R201</f>
        <v>122.52520416626984</v>
      </c>
      <c r="S221" s="21">
        <f>S201-Baseline!S201</f>
        <v>121.79592945968321</v>
      </c>
      <c r="T221" s="21">
        <f>T201-Baseline!T201</f>
        <v>121.09438774366299</v>
      </c>
      <c r="U221" s="21">
        <f>U201-Baseline!U201</f>
        <v>120.42035467837211</v>
      </c>
      <c r="V221" s="21">
        <f>V201-Baseline!V201</f>
        <v>119.77362417354772</v>
      </c>
      <c r="W221" s="21">
        <f>W201-Baseline!W201</f>
        <v>119.15400813174749</v>
      </c>
      <c r="X221" s="21">
        <f>X201-Baseline!X201</f>
        <v>118.5613363877724</v>
      </c>
      <c r="Y221" s="21">
        <f>Y201-Baseline!Y201</f>
        <v>117.99545674361687</v>
      </c>
      <c r="Z221" s="21">
        <f>Z201-Baseline!Z201</f>
        <v>117.45623474526633</v>
      </c>
      <c r="AA221" s="21">
        <f>AA201-Baseline!AA201</f>
        <v>116.94355368098937</v>
      </c>
      <c r="AB221" s="21">
        <f>AB201-Baseline!AB201</f>
        <v>116.45731466756973</v>
      </c>
      <c r="AC221" s="21">
        <f>AC201-Baseline!AC201</f>
        <v>115.97495259934468</v>
      </c>
      <c r="AD221" s="21">
        <f>AD201-Baseline!AD201</f>
        <v>115.5162762923527</v>
      </c>
      <c r="AE221" s="21">
        <f>AE201-Baseline!AE201</f>
        <v>115.07906264161301</v>
      </c>
      <c r="AF221" s="21">
        <f>AF201-Baseline!AF201</f>
        <v>114.66187314716079</v>
      </c>
      <c r="AG221" s="21">
        <f>AG201-Baseline!AG201</f>
        <v>114.26406439569007</v>
      </c>
      <c r="AH221" s="21">
        <f>AH201-Baseline!AH201</f>
        <v>113.88598093205701</v>
      </c>
      <c r="AI221" s="21">
        <f>AI201-Baseline!AI201</f>
        <v>113.52930734889932</v>
      </c>
      <c r="AJ221" s="21">
        <f>AJ201-Baseline!AJ201</f>
        <v>113.7040915200638</v>
      </c>
      <c r="AK221" s="21">
        <f>AK201-Baseline!AK201</f>
        <v>113.89763074580483</v>
      </c>
      <c r="AL221" s="21">
        <f>AL201-Baseline!AL201</f>
        <v>114.11049313121035</v>
      </c>
      <c r="AM221" s="21">
        <f>AM201-Baseline!AM201</f>
        <v>114.34330772193491</v>
      </c>
      <c r="AN221" s="21">
        <f>AN201-Baseline!AN201</f>
        <v>114.59662860514057</v>
      </c>
      <c r="AO221" s="21">
        <f>AO201-Baseline!AO201</f>
        <v>114.87091218925036</v>
      </c>
      <c r="AP221" s="21">
        <f>AP201-Baseline!AP201</f>
        <v>115.16672473005265</v>
      </c>
      <c r="AQ221" s="21">
        <f>AQ201-Baseline!AQ201</f>
        <v>115.48465736593889</v>
      </c>
      <c r="AR221" s="21">
        <f>AR201-Baseline!AR201</f>
        <v>115.82529939740837</v>
      </c>
      <c r="AS221" s="21">
        <f>AS201-Baseline!AS201</f>
        <v>116.18924377753733</v>
      </c>
      <c r="AT221" s="21">
        <f>AT201-Baseline!AT201</f>
        <v>116.57710293692307</v>
      </c>
      <c r="AU221" s="21">
        <f>AU201-Baseline!AU201</f>
        <v>116.98951518518072</v>
      </c>
      <c r="AV221" s="21">
        <f>AV201-Baseline!AV201</f>
        <v>117.42713328419225</v>
      </c>
      <c r="AW221" s="21">
        <f>AW201-Baseline!AW201</f>
        <v>117.8906259317117</v>
      </c>
      <c r="AX221" s="21">
        <f>AX201-Baseline!AX201</f>
        <v>118.38068124548369</v>
      </c>
      <c r="AY221" s="21">
        <f>AY201-Baseline!AY201</f>
        <v>118.89800838695226</v>
      </c>
      <c r="AZ221" s="21">
        <f>AZ201-Baseline!AZ201</f>
        <v>119.44333744294343</v>
      </c>
      <c r="BA221" s="21">
        <f>BA201-Baseline!BA201</f>
        <v>120.01741937717131</v>
      </c>
      <c r="BB221" s="21">
        <f>BB201-Baseline!BB201</f>
        <v>120.60350910797995</v>
      </c>
    </row>
    <row r="222" spans="1:54" outlineLevel="2">
      <c r="A222" s="467"/>
      <c r="B222" s="150" t="s">
        <v>485</v>
      </c>
      <c r="C222" s="19"/>
      <c r="D222" s="135" t="s">
        <v>374</v>
      </c>
      <c r="E222" s="21">
        <f>E202-Baseline!E202</f>
        <v>214.54854172475578</v>
      </c>
      <c r="F222" s="21">
        <f>F202-Baseline!F202</f>
        <v>212.93234000878948</v>
      </c>
      <c r="G222" s="21">
        <f>G202-Baseline!G202</f>
        <v>211.35660494196389</v>
      </c>
      <c r="H222" s="21">
        <f>H202-Baseline!H202</f>
        <v>209.82085383894395</v>
      </c>
      <c r="I222" s="21">
        <f>I202-Baseline!I202</f>
        <v>208.32462709370554</v>
      </c>
      <c r="J222" s="21">
        <f>J202-Baseline!J202</f>
        <v>206.86748769025894</v>
      </c>
      <c r="K222" s="21">
        <f>K202-Baseline!K202</f>
        <v>205.44902130235332</v>
      </c>
      <c r="L222" s="21">
        <f>L202-Baseline!L202</f>
        <v>204.06883544842708</v>
      </c>
      <c r="M222" s="21">
        <f>M202-Baseline!M202</f>
        <v>202.72655977618882</v>
      </c>
      <c r="N222" s="21">
        <f>N202-Baseline!N202</f>
        <v>201.42184564193815</v>
      </c>
      <c r="O222" s="21">
        <f>O202-Baseline!O202</f>
        <v>200.15436574887894</v>
      </c>
      <c r="P222" s="21">
        <f>P202-Baseline!P202</f>
        <v>198.92381430061329</v>
      </c>
      <c r="Q222" s="21">
        <f>Q202-Baseline!Q202</f>
        <v>197.72990629961652</v>
      </c>
      <c r="R222" s="21">
        <f>R202-Baseline!R202</f>
        <v>196.57237799709785</v>
      </c>
      <c r="S222" s="21">
        <f>S202-Baseline!S202</f>
        <v>195.42613053975552</v>
      </c>
      <c r="T222" s="21">
        <f>T202-Baseline!T202</f>
        <v>194.31606765050617</v>
      </c>
      <c r="U222" s="21">
        <f>U202-Baseline!U202</f>
        <v>193.2419790393769</v>
      </c>
      <c r="V222" s="21">
        <f>V202-Baseline!V202</f>
        <v>192.20367500793395</v>
      </c>
      <c r="W222" s="21">
        <f>W202-Baseline!W202</f>
        <v>191.20098629985733</v>
      </c>
      <c r="X222" s="21">
        <f>X202-Baseline!X202</f>
        <v>190.23376389101534</v>
      </c>
      <c r="Y222" s="21">
        <f>Y202-Baseline!Y202</f>
        <v>189.30187933702663</v>
      </c>
      <c r="Z222" s="21">
        <f>Z202-Baseline!Z202</f>
        <v>188.40522433049406</v>
      </c>
      <c r="AA222" s="21">
        <f>AA202-Baseline!AA202</f>
        <v>187.54371097417123</v>
      </c>
      <c r="AB222" s="21">
        <f>AB202-Baseline!AB202</f>
        <v>186.71727176553981</v>
      </c>
      <c r="AC222" s="21">
        <f>AC202-Baseline!AC202</f>
        <v>185.85840790378768</v>
      </c>
      <c r="AD222" s="21">
        <f>AD202-Baseline!AD202</f>
        <v>185.0267096787309</v>
      </c>
      <c r="AE222" s="21">
        <f>AE202-Baseline!AE202</f>
        <v>184.21563887472948</v>
      </c>
      <c r="AF222" s="21">
        <f>AF202-Baseline!AF202</f>
        <v>183.4209783065418</v>
      </c>
      <c r="AG222" s="21">
        <f>AG202-Baseline!AG202</f>
        <v>182.64086335554103</v>
      </c>
      <c r="AH222" s="21">
        <f>AH202-Baseline!AH202</f>
        <v>181.87636052303699</v>
      </c>
      <c r="AI222" s="21">
        <f>AI202-Baseline!AI202</f>
        <v>181.13252335928951</v>
      </c>
      <c r="AJ222" s="21">
        <f>AJ202-Baseline!AJ202</f>
        <v>181.24483771532078</v>
      </c>
      <c r="AK222" s="21">
        <f>AK202-Baseline!AK202</f>
        <v>181.37224939953595</v>
      </c>
      <c r="AL222" s="21">
        <f>AL202-Baseline!AL202</f>
        <v>181.51590931839436</v>
      </c>
      <c r="AM222" s="21">
        <f>AM202-Baseline!AM202</f>
        <v>181.6771172209319</v>
      </c>
      <c r="AN222" s="21">
        <f>AN202-Baseline!AN202</f>
        <v>181.85691349606964</v>
      </c>
      <c r="AO222" s="21">
        <f>AO202-Baseline!AO202</f>
        <v>182.05601013934768</v>
      </c>
      <c r="AP222" s="21">
        <f>AP202-Baseline!AP202</f>
        <v>182.27541236085662</v>
      </c>
      <c r="AQ222" s="21">
        <f>AQ202-Baseline!AQ202</f>
        <v>182.51616292231313</v>
      </c>
      <c r="AR222" s="21">
        <f>AR202-Baseline!AR202</f>
        <v>182.77926086850886</v>
      </c>
      <c r="AS222" s="21">
        <f>AS202-Baseline!AS202</f>
        <v>183.06567719420417</v>
      </c>
      <c r="AT222" s="21">
        <f>AT202-Baseline!AT202</f>
        <v>183.37640122928363</v>
      </c>
      <c r="AU222" s="21">
        <f>AU202-Baseline!AU202</f>
        <v>183.71245860107967</v>
      </c>
      <c r="AV222" s="21">
        <f>AV202-Baseline!AV202</f>
        <v>184.07487602127989</v>
      </c>
      <c r="AW222" s="21">
        <f>AW202-Baseline!AW202</f>
        <v>184.46468453109304</v>
      </c>
      <c r="AX222" s="21">
        <f>AX202-Baseline!AX202</f>
        <v>184.88292867877857</v>
      </c>
      <c r="AY222" s="21">
        <f>AY202-Baseline!AY202</f>
        <v>185.33067011096438</v>
      </c>
      <c r="AZ222" s="21">
        <f>AZ202-Baseline!AZ202</f>
        <v>185.80898583535807</v>
      </c>
      <c r="BA222" s="21">
        <f>BA202-Baseline!BA202</f>
        <v>186.31896691319403</v>
      </c>
      <c r="BB222" s="21">
        <f>BB202-Baseline!BB202</f>
        <v>186.83351059307117</v>
      </c>
    </row>
    <row r="223" spans="1:54" outlineLevel="2">
      <c r="B223" s="19"/>
      <c r="C223" s="19"/>
      <c r="D223" s="19"/>
      <c r="E223" s="15"/>
    </row>
    <row r="224" spans="1:54" outlineLevel="2">
      <c r="A224" s="465" t="s">
        <v>486</v>
      </c>
      <c r="B224" s="150" t="s">
        <v>483</v>
      </c>
      <c r="C224" s="19"/>
      <c r="D224" s="135" t="s">
        <v>374</v>
      </c>
      <c r="E224" s="21">
        <f>E204-Baseline!E204</f>
        <v>174.42207253300808</v>
      </c>
      <c r="F224" s="21">
        <f>F204-Baseline!F204</f>
        <v>347.68284279945283</v>
      </c>
      <c r="G224" s="21">
        <f>G204-Baseline!G204</f>
        <v>519.52010240507934</v>
      </c>
      <c r="H224" s="21">
        <f>H204-Baseline!H204</f>
        <v>689.95614921105357</v>
      </c>
      <c r="I224" s="21">
        <f>I204-Baseline!I204</f>
        <v>859.2744824761503</v>
      </c>
      <c r="J224" s="21">
        <f>J204-Baseline!J204</f>
        <v>1027.4869333707506</v>
      </c>
      <c r="K224" s="21">
        <f>K204-Baseline!K204</f>
        <v>1194.355828823408</v>
      </c>
      <c r="L224" s="21">
        <f>L204-Baseline!L204</f>
        <v>1360.1495809140556</v>
      </c>
      <c r="M224" s="21">
        <f>M204-Baseline!M204</f>
        <v>1524.8817160092594</v>
      </c>
      <c r="N224" s="21">
        <f>N204-Baseline!N204</f>
        <v>1688.3314733360153</v>
      </c>
      <c r="O224" s="21">
        <f>O204-Baseline!O204</f>
        <v>1850.7532119848011</v>
      </c>
      <c r="P224" s="21">
        <f>P204-Baseline!P204</f>
        <v>2012.1620063890218</v>
      </c>
      <c r="Q224" s="21">
        <f>Q204-Baseline!Q204</f>
        <v>2172.5734566480842</v>
      </c>
      <c r="R224" s="21">
        <f>R204-Baseline!R204</f>
        <v>2332.2198396644544</v>
      </c>
      <c r="S224" s="21">
        <f>S204-Baseline!S204</f>
        <v>2490.8972051556157</v>
      </c>
      <c r="T224" s="21">
        <f>T204-Baseline!T204</f>
        <v>2648.6227537213276</v>
      </c>
      <c r="U224" s="21">
        <f>U204-Baseline!U204</f>
        <v>2805.4141565462651</v>
      </c>
      <c r="V224" s="21">
        <f>V204-Baseline!V204</f>
        <v>2961.4887643928923</v>
      </c>
      <c r="W224" s="21">
        <f>W204-Baseline!W204</f>
        <v>3116.6619559559194</v>
      </c>
      <c r="X224" s="21">
        <f>X204-Baseline!X204</f>
        <v>3271.1442016591322</v>
      </c>
      <c r="Y224" s="21">
        <f>Y204-Baseline!Y204</f>
        <v>3424.7599066622179</v>
      </c>
      <c r="Z224" s="21">
        <f>Z204-Baseline!Z204</f>
        <v>3577.7129974800882</v>
      </c>
      <c r="AA224" s="21">
        <f>AA204-Baseline!AA204</f>
        <v>3730.0167348598452</v>
      </c>
      <c r="AB224" s="21">
        <f>AB204-Baseline!AB204</f>
        <v>3881.6850518374595</v>
      </c>
      <c r="AC224" s="21">
        <f>AC204-Baseline!AC204</f>
        <v>4032.6929284150328</v>
      </c>
      <c r="AD224" s="21">
        <f>AD204-Baseline!AD204</f>
        <v>4183.066152264113</v>
      </c>
      <c r="AE224" s="21">
        <f>AE204-Baseline!AE204</f>
        <v>4332.8380927863836</v>
      </c>
      <c r="AF224" s="21">
        <f>AF204-Baseline!AF204</f>
        <v>4482.0203761360572</v>
      </c>
      <c r="AG224" s="21">
        <f>AG204-Baseline!AG204</f>
        <v>4630.6274241448937</v>
      </c>
      <c r="AH224" s="21">
        <f>AH204-Baseline!AH204</f>
        <v>4778.6768088087656</v>
      </c>
      <c r="AI224" s="21">
        <f>AI204-Baseline!AI204</f>
        <v>4926.1900854717123</v>
      </c>
      <c r="AJ224" s="21">
        <f>AJ204-Baseline!AJ204</f>
        <v>5073.8616845803363</v>
      </c>
      <c r="AK224" s="21">
        <f>AK204-Baseline!AK204</f>
        <v>5221.7073435140028</v>
      </c>
      <c r="AL224" s="21">
        <f>AL204-Baseline!AL204</f>
        <v>5369.7445207339597</v>
      </c>
      <c r="AM224" s="21">
        <f>AM204-Baseline!AM204</f>
        <v>5517.9917823499054</v>
      </c>
      <c r="AN224" s="21">
        <f>AN204-Baseline!AN204</f>
        <v>5666.4683564190254</v>
      </c>
      <c r="AO224" s="21">
        <f>AO204-Baseline!AO204</f>
        <v>5815.1939515656359</v>
      </c>
      <c r="AP224" s="21">
        <f>AP204-Baseline!AP204</f>
        <v>5964.1891051355851</v>
      </c>
      <c r="AQ224" s="21">
        <f>AQ204-Baseline!AQ204</f>
        <v>6113.4752666646773</v>
      </c>
      <c r="AR224" s="21">
        <f>AR204-Baseline!AR204</f>
        <v>6263.0746667987423</v>
      </c>
      <c r="AS224" s="21">
        <f>AS204-Baseline!AS204</f>
        <v>6413.0103072855218</v>
      </c>
      <c r="AT224" s="21">
        <f>AT204-Baseline!AT204</f>
        <v>6563.3060049870301</v>
      </c>
      <c r="AU224" s="21">
        <f>AU204-Baseline!AU204</f>
        <v>6713.9864311913416</v>
      </c>
      <c r="AV224" s="21">
        <f>AV204-Baseline!AV204</f>
        <v>6865.0771101996579</v>
      </c>
      <c r="AW224" s="21">
        <f>AW204-Baseline!AW204</f>
        <v>7016.604422188866</v>
      </c>
      <c r="AX224" s="21">
        <f>AX204-Baseline!AX204</f>
        <v>7168.5956243913215</v>
      </c>
      <c r="AY224" s="21">
        <f>AY204-Baseline!AY204</f>
        <v>7321.0788721066274</v>
      </c>
      <c r="AZ224" s="21">
        <f>AZ204-Baseline!AZ204</f>
        <v>7474.0832354936756</v>
      </c>
      <c r="BA224" s="21">
        <f>BA204-Baseline!BA204</f>
        <v>7627.6387156456349</v>
      </c>
      <c r="BB224" s="21">
        <f>BB204-Baseline!BB204</f>
        <v>7781.7533357570137</v>
      </c>
    </row>
    <row r="225" spans="1:54" outlineLevel="2">
      <c r="A225" s="466"/>
      <c r="B225" s="150" t="s">
        <v>484</v>
      </c>
      <c r="C225" s="19"/>
      <c r="D225" s="135" t="s">
        <v>374</v>
      </c>
      <c r="E225" s="21">
        <f>E205-Baseline!E205</f>
        <v>134.5484252505523</v>
      </c>
      <c r="F225" s="21">
        <f>F205-Baseline!F205</f>
        <v>267.98777141929349</v>
      </c>
      <c r="G225" s="21">
        <f>G205-Baseline!G205</f>
        <v>400.35029624509224</v>
      </c>
      <c r="H225" s="21">
        <f>H205-Baseline!H205</f>
        <v>531.66778181324958</v>
      </c>
      <c r="I225" s="21">
        <f>I205-Baseline!I205</f>
        <v>661.97155571590736</v>
      </c>
      <c r="J225" s="21">
        <f>J205-Baseline!J205</f>
        <v>791.29251186377041</v>
      </c>
      <c r="K225" s="21">
        <f>K205-Baseline!K205</f>
        <v>919.66113111989807</v>
      </c>
      <c r="L225" s="21">
        <f>L205-Baseline!L205</f>
        <v>1047.1075014236458</v>
      </c>
      <c r="M225" s="21">
        <f>M205-Baseline!M205</f>
        <v>1173.6613378135628</v>
      </c>
      <c r="N225" s="21">
        <f>N205-Baseline!N205</f>
        <v>1299.3520020794476</v>
      </c>
      <c r="O225" s="21">
        <f>O205-Baseline!O205</f>
        <v>1424.2085221818311</v>
      </c>
      <c r="P225" s="21">
        <f>P205-Baseline!P205</f>
        <v>1548.2596115249869</v>
      </c>
      <c r="Q225" s="21">
        <f>Q205-Baseline!Q205</f>
        <v>1671.5336878259945</v>
      </c>
      <c r="R225" s="21">
        <f>R205-Baseline!R205</f>
        <v>1794.0588919922643</v>
      </c>
      <c r="S225" s="21">
        <f>S205-Baseline!S205</f>
        <v>1915.8548214519476</v>
      </c>
      <c r="T225" s="21">
        <f>T205-Baseline!T205</f>
        <v>2036.9492091956106</v>
      </c>
      <c r="U225" s="21">
        <f>U205-Baseline!U205</f>
        <v>2157.3695638739828</v>
      </c>
      <c r="V225" s="21">
        <f>V205-Baseline!V205</f>
        <v>2277.1431880475307</v>
      </c>
      <c r="W225" s="21">
        <f>W205-Baseline!W205</f>
        <v>2396.2971961792782</v>
      </c>
      <c r="X225" s="21">
        <f>X205-Baseline!X205</f>
        <v>2514.8585325670506</v>
      </c>
      <c r="Y225" s="21">
        <f>Y205-Baseline!Y205</f>
        <v>2632.8539893106677</v>
      </c>
      <c r="Z225" s="21">
        <f>Z205-Baseline!Z205</f>
        <v>2750.3102240559338</v>
      </c>
      <c r="AA225" s="21">
        <f>AA205-Baseline!AA205</f>
        <v>2867.253777736923</v>
      </c>
      <c r="AB225" s="21">
        <f>AB205-Baseline!AB205</f>
        <v>2983.7110924044928</v>
      </c>
      <c r="AC225" s="21">
        <f>AC205-Baseline!AC205</f>
        <v>3099.6860450038375</v>
      </c>
      <c r="AD225" s="21">
        <f>AD205-Baseline!AD205</f>
        <v>3215.2023212961903</v>
      </c>
      <c r="AE225" s="21">
        <f>AE205-Baseline!AE205</f>
        <v>3330.2813839378032</v>
      </c>
      <c r="AF225" s="21">
        <f>AF205-Baseline!AF205</f>
        <v>3444.943257084964</v>
      </c>
      <c r="AG225" s="21">
        <f>AG205-Baseline!AG205</f>
        <v>3559.2073214806542</v>
      </c>
      <c r="AH225" s="21">
        <f>AH205-Baseline!AH205</f>
        <v>3673.0933024127112</v>
      </c>
      <c r="AI225" s="21">
        <f>AI205-Baseline!AI205</f>
        <v>3786.6226097616104</v>
      </c>
      <c r="AJ225" s="21">
        <f>AJ205-Baseline!AJ205</f>
        <v>3900.3267012816741</v>
      </c>
      <c r="AK225" s="21">
        <f>AK205-Baseline!AK205</f>
        <v>4014.2243320274788</v>
      </c>
      <c r="AL225" s="21">
        <f>AL205-Baseline!AL205</f>
        <v>4128.3348251586895</v>
      </c>
      <c r="AM225" s="21">
        <f>AM205-Baseline!AM205</f>
        <v>4242.6781328806246</v>
      </c>
      <c r="AN225" s="21">
        <f>AN205-Baseline!AN205</f>
        <v>4357.2747614857653</v>
      </c>
      <c r="AO225" s="21">
        <f>AO205-Baseline!AO205</f>
        <v>4472.145673675016</v>
      </c>
      <c r="AP225" s="21">
        <f>AP205-Baseline!AP205</f>
        <v>4587.312398405069</v>
      </c>
      <c r="AQ225" s="21">
        <f>AQ205-Baseline!AQ205</f>
        <v>4702.7970557710078</v>
      </c>
      <c r="AR225" s="21">
        <f>AR205-Baseline!AR205</f>
        <v>4818.6223551684161</v>
      </c>
      <c r="AS225" s="21">
        <f>AS205-Baseline!AS205</f>
        <v>4934.8115989459538</v>
      </c>
      <c r="AT225" s="21">
        <f>AT205-Baseline!AT205</f>
        <v>5051.3887018828773</v>
      </c>
      <c r="AU225" s="21">
        <f>AU205-Baseline!AU205</f>
        <v>5168.3782170680579</v>
      </c>
      <c r="AV225" s="21">
        <f>AV205-Baseline!AV205</f>
        <v>5285.8053503522506</v>
      </c>
      <c r="AW225" s="21">
        <f>AW205-Baseline!AW205</f>
        <v>5403.6959762839624</v>
      </c>
      <c r="AX225" s="21">
        <f>AX205-Baseline!AX205</f>
        <v>5522.0766575294465</v>
      </c>
      <c r="AY225" s="21">
        <f>AY205-Baseline!AY205</f>
        <v>5640.9746659163984</v>
      </c>
      <c r="AZ225" s="21">
        <f>AZ205-Baseline!AZ205</f>
        <v>5760.418003359342</v>
      </c>
      <c r="BA225" s="21">
        <f>BA205-Baseline!BA205</f>
        <v>5880.4354227365129</v>
      </c>
      <c r="BB225" s="21">
        <f>BB205-Baseline!BB205</f>
        <v>6001.0389318444932</v>
      </c>
    </row>
    <row r="226" spans="1:54" outlineLevel="2">
      <c r="A226" s="467"/>
      <c r="B226" s="150" t="s">
        <v>485</v>
      </c>
      <c r="C226" s="19"/>
      <c r="D226" s="135" t="s">
        <v>374</v>
      </c>
      <c r="E226" s="21">
        <f>E206-Baseline!E206</f>
        <v>214.54854172475578</v>
      </c>
      <c r="F226" s="21">
        <f>F206-Baseline!F206</f>
        <v>427.48088173354529</v>
      </c>
      <c r="G226" s="21">
        <f>G206-Baseline!G206</f>
        <v>638.83748667550913</v>
      </c>
      <c r="H226" s="21">
        <f>H206-Baseline!H206</f>
        <v>848.65834051445313</v>
      </c>
      <c r="I226" s="21">
        <f>I206-Baseline!I206</f>
        <v>1056.9829676081586</v>
      </c>
      <c r="J226" s="21">
        <f>J206-Baseline!J206</f>
        <v>1263.8504552984175</v>
      </c>
      <c r="K226" s="21">
        <f>K206-Baseline!K206</f>
        <v>1469.2994766007707</v>
      </c>
      <c r="L226" s="21">
        <f>L206-Baseline!L206</f>
        <v>1673.3683120491978</v>
      </c>
      <c r="M226" s="21">
        <f>M206-Baseline!M206</f>
        <v>1876.0948718253867</v>
      </c>
      <c r="N226" s="21">
        <f>N206-Baseline!N206</f>
        <v>2077.5167174673247</v>
      </c>
      <c r="O226" s="21">
        <f>O206-Baseline!O206</f>
        <v>2277.6710832162034</v>
      </c>
      <c r="P226" s="21">
        <f>P206-Baseline!P206</f>
        <v>2476.5948975168167</v>
      </c>
      <c r="Q226" s="21">
        <f>Q206-Baseline!Q206</f>
        <v>2674.3248038164334</v>
      </c>
      <c r="R226" s="21">
        <f>R206-Baseline!R206</f>
        <v>2870.897181813531</v>
      </c>
      <c r="S226" s="21">
        <f>S206-Baseline!S206</f>
        <v>3066.3233123532864</v>
      </c>
      <c r="T226" s="21">
        <f>T206-Baseline!T206</f>
        <v>3260.6393800037927</v>
      </c>
      <c r="U226" s="21">
        <f>U206-Baseline!U206</f>
        <v>3453.8813590431696</v>
      </c>
      <c r="V226" s="21">
        <f>V206-Baseline!V206</f>
        <v>3646.0850340511033</v>
      </c>
      <c r="W226" s="21">
        <f>W206-Baseline!W206</f>
        <v>3837.2860203509608</v>
      </c>
      <c r="X226" s="21">
        <f>X206-Baseline!X206</f>
        <v>4027.5197842419761</v>
      </c>
      <c r="Y226" s="21">
        <f>Y206-Baseline!Y206</f>
        <v>4216.8216635790031</v>
      </c>
      <c r="Z226" s="21">
        <f>Z206-Baseline!Z206</f>
        <v>4405.2268879094972</v>
      </c>
      <c r="AA226" s="21">
        <f>AA206-Baseline!AA206</f>
        <v>4592.7705988836688</v>
      </c>
      <c r="AB226" s="21">
        <f>AB206-Baseline!AB206</f>
        <v>4779.4878706492082</v>
      </c>
      <c r="AC226" s="21">
        <f>AC206-Baseline!AC206</f>
        <v>4965.3462785529955</v>
      </c>
      <c r="AD226" s="21">
        <f>AD206-Baseline!AD206</f>
        <v>5150.3729882317266</v>
      </c>
      <c r="AE226" s="21">
        <f>AE206-Baseline!AE206</f>
        <v>5334.5886271064564</v>
      </c>
      <c r="AF226" s="21">
        <f>AF206-Baseline!AF206</f>
        <v>5518.0096054129981</v>
      </c>
      <c r="AG226" s="21">
        <f>AG206-Baseline!AG206</f>
        <v>5700.6504687685392</v>
      </c>
      <c r="AH226" s="21">
        <f>AH206-Baseline!AH206</f>
        <v>5882.5268292915762</v>
      </c>
      <c r="AI226" s="21">
        <f>AI206-Baseline!AI206</f>
        <v>6063.6593526508659</v>
      </c>
      <c r="AJ226" s="21">
        <f>AJ206-Baseline!AJ206</f>
        <v>6244.9041903661864</v>
      </c>
      <c r="AK226" s="21">
        <f>AK206-Baseline!AK206</f>
        <v>6426.276439765722</v>
      </c>
      <c r="AL226" s="21">
        <f>AL206-Baseline!AL206</f>
        <v>6607.7923490841167</v>
      </c>
      <c r="AM226" s="21">
        <f>AM206-Baseline!AM206</f>
        <v>6789.4694663050486</v>
      </c>
      <c r="AN226" s="21">
        <f>AN206-Baseline!AN206</f>
        <v>6971.3263798011185</v>
      </c>
      <c r="AO226" s="21">
        <f>AO206-Baseline!AO206</f>
        <v>7153.3823899404661</v>
      </c>
      <c r="AP226" s="21">
        <f>AP206-Baseline!AP206</f>
        <v>7335.6578023013226</v>
      </c>
      <c r="AQ226" s="21">
        <f>AQ206-Baseline!AQ206</f>
        <v>7518.1739652236356</v>
      </c>
      <c r="AR226" s="21">
        <f>AR206-Baseline!AR206</f>
        <v>7700.9532260921442</v>
      </c>
      <c r="AS226" s="21">
        <f>AS206-Baseline!AS206</f>
        <v>7884.0189032863482</v>
      </c>
      <c r="AT226" s="21">
        <f>AT206-Baseline!AT206</f>
        <v>8067.3953045156322</v>
      </c>
      <c r="AU226" s="21">
        <f>AU206-Baseline!AU206</f>
        <v>8251.1077631167118</v>
      </c>
      <c r="AV226" s="21">
        <f>AV206-Baseline!AV206</f>
        <v>8435.1826391379909</v>
      </c>
      <c r="AW226" s="21">
        <f>AW206-Baseline!AW206</f>
        <v>8619.6473236690836</v>
      </c>
      <c r="AX226" s="21">
        <f>AX206-Baseline!AX206</f>
        <v>8804.5302523478622</v>
      </c>
      <c r="AY226" s="21">
        <f>AY206-Baseline!AY206</f>
        <v>8989.8609224588272</v>
      </c>
      <c r="AZ226" s="21">
        <f>AZ206-Baseline!AZ206</f>
        <v>9175.669908294185</v>
      </c>
      <c r="BA226" s="21">
        <f>BA206-Baseline!BA206</f>
        <v>9361.9888752073784</v>
      </c>
      <c r="BB226" s="21">
        <f>BB206-Baseline!BB206</f>
        <v>9548.8223858004494</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490</v>
      </c>
      <c r="C229" s="57"/>
      <c r="D229" s="56" t="s">
        <v>374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143:A154"/>
    <mergeCell ref="A158:A169"/>
    <mergeCell ref="A172:A174"/>
    <mergeCell ref="A176:A178"/>
    <mergeCell ref="A186:A187"/>
    <mergeCell ref="A204:A206"/>
    <mergeCell ref="A210:A218"/>
    <mergeCell ref="A220:A222"/>
    <mergeCell ref="A224:A226"/>
    <mergeCell ref="A190:A198"/>
    <mergeCell ref="A200:A202"/>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492</v>
      </c>
    </row>
    <row r="2" spans="1:19">
      <c r="A2" s="463" t="s">
        <v>493</v>
      </c>
      <c r="B2" s="463"/>
      <c r="C2" s="463"/>
      <c r="D2" s="463"/>
      <c r="E2" s="463"/>
      <c r="F2" s="463"/>
      <c r="G2" s="463"/>
      <c r="H2" s="463"/>
      <c r="I2" s="463"/>
      <c r="J2" s="463"/>
      <c r="K2" s="463"/>
      <c r="L2" s="463"/>
      <c r="M2" s="463"/>
      <c r="N2" s="463"/>
      <c r="O2" s="463"/>
      <c r="P2" s="463"/>
      <c r="Q2" s="463"/>
      <c r="R2" s="463"/>
      <c r="S2" s="463"/>
    </row>
    <row r="3" spans="1:19">
      <c r="A3" s="463"/>
      <c r="B3" s="463"/>
      <c r="C3" s="463"/>
      <c r="D3" s="463"/>
      <c r="E3" s="463"/>
      <c r="F3" s="463"/>
      <c r="G3" s="463"/>
      <c r="H3" s="463"/>
      <c r="I3" s="463"/>
      <c r="J3" s="463"/>
      <c r="K3" s="463"/>
      <c r="L3" s="463"/>
      <c r="M3" s="463"/>
      <c r="N3" s="463"/>
      <c r="O3" s="463"/>
      <c r="P3" s="463"/>
      <c r="Q3" s="463"/>
      <c r="R3" s="463"/>
      <c r="S3" s="463"/>
    </row>
    <row r="4" spans="1:19">
      <c r="A4" s="463"/>
      <c r="B4" s="463"/>
      <c r="C4" s="463"/>
      <c r="D4" s="463"/>
      <c r="E4" s="463"/>
      <c r="F4" s="463"/>
      <c r="G4" s="463"/>
      <c r="H4" s="463"/>
      <c r="I4" s="463"/>
      <c r="J4" s="463"/>
      <c r="K4" s="463"/>
      <c r="L4" s="463"/>
      <c r="M4" s="463"/>
      <c r="N4" s="463"/>
      <c r="O4" s="463"/>
      <c r="P4" s="463"/>
      <c r="Q4" s="463"/>
      <c r="R4" s="463"/>
      <c r="S4" s="463"/>
    </row>
    <row r="19" spans="1:19">
      <c r="A19" s="4" t="s">
        <v>495</v>
      </c>
    </row>
    <row r="20" spans="1:19">
      <c r="A20" s="463" t="s">
        <v>496</v>
      </c>
      <c r="B20" s="463"/>
      <c r="C20" s="463"/>
      <c r="D20" s="463"/>
      <c r="E20" s="463"/>
      <c r="F20" s="463"/>
      <c r="G20" s="463"/>
      <c r="H20" s="463"/>
      <c r="I20" s="463"/>
      <c r="J20" s="463"/>
      <c r="K20" s="463"/>
      <c r="L20" s="463"/>
      <c r="M20" s="463"/>
      <c r="N20" s="463"/>
      <c r="O20" s="463"/>
      <c r="P20" s="463"/>
      <c r="Q20" s="463"/>
      <c r="R20" s="463"/>
      <c r="S20" s="463"/>
    </row>
    <row r="21" spans="1:19" ht="25.5" customHeight="1">
      <c r="A21" s="463"/>
      <c r="B21" s="463"/>
      <c r="C21" s="463"/>
      <c r="D21" s="463"/>
      <c r="E21" s="463"/>
      <c r="F21" s="463"/>
      <c r="G21" s="463"/>
      <c r="H21" s="463"/>
      <c r="I21" s="463"/>
      <c r="J21" s="463"/>
      <c r="K21" s="463"/>
      <c r="L21" s="463"/>
      <c r="M21" s="463"/>
      <c r="N21" s="463"/>
      <c r="O21" s="463"/>
      <c r="P21" s="463"/>
      <c r="Q21" s="463"/>
      <c r="R21" s="463"/>
      <c r="S21" s="463"/>
    </row>
    <row r="23" spans="1:19">
      <c r="A23" s="158" t="s">
        <v>477</v>
      </c>
      <c r="B23" s="397"/>
      <c r="C23" s="397"/>
      <c r="D23" s="397"/>
      <c r="E23" s="397"/>
      <c r="F23" s="397"/>
      <c r="G23" s="397"/>
      <c r="H23" s="397"/>
      <c r="I23" s="397"/>
      <c r="J23" s="397"/>
      <c r="K23" s="397"/>
      <c r="L23" s="397"/>
      <c r="M23" s="397"/>
      <c r="N23" s="397"/>
      <c r="O23" s="397"/>
      <c r="P23" s="397"/>
      <c r="Q23" s="397"/>
      <c r="R23" s="397"/>
      <c r="S23" s="397"/>
    </row>
    <row r="24" spans="1:19">
      <c r="A24" s="158" t="s">
        <v>478</v>
      </c>
      <c r="B24" s="397"/>
      <c r="C24" s="397"/>
      <c r="D24" s="397"/>
      <c r="E24" s="397"/>
      <c r="F24" s="397"/>
      <c r="G24" s="397"/>
      <c r="H24" s="397"/>
      <c r="I24" s="397"/>
      <c r="J24" s="397"/>
      <c r="K24" s="397"/>
      <c r="L24" s="397"/>
      <c r="M24" s="397"/>
      <c r="N24" s="397"/>
      <c r="O24" s="397"/>
      <c r="P24" s="397"/>
      <c r="Q24" s="397"/>
      <c r="R24" s="397"/>
      <c r="S24" s="397"/>
    </row>
    <row r="25" spans="1:19">
      <c r="A25" s="159" t="s">
        <v>380</v>
      </c>
      <c r="B25" s="397"/>
      <c r="C25" s="397"/>
      <c r="D25" s="397"/>
      <c r="E25" s="397"/>
      <c r="F25" s="397"/>
      <c r="G25" s="397"/>
      <c r="H25" s="397"/>
      <c r="I25" s="397"/>
      <c r="J25" s="397"/>
      <c r="K25" s="397"/>
      <c r="L25" s="397"/>
      <c r="M25" s="397"/>
      <c r="N25" s="397"/>
      <c r="O25" s="397"/>
      <c r="P25" s="397"/>
      <c r="Q25" s="397"/>
      <c r="R25" s="397"/>
      <c r="S25" s="397"/>
    </row>
    <row r="26" spans="1:19">
      <c r="A26" s="159" t="s">
        <v>456</v>
      </c>
      <c r="B26" s="397"/>
      <c r="C26" s="397"/>
      <c r="D26" s="397"/>
      <c r="E26" s="397"/>
      <c r="F26" s="397"/>
      <c r="G26" s="397"/>
      <c r="H26" s="397"/>
      <c r="I26" s="397"/>
      <c r="J26" s="397"/>
      <c r="K26" s="397"/>
      <c r="L26" s="397"/>
      <c r="M26" s="397"/>
      <c r="N26" s="397"/>
      <c r="O26" s="397"/>
      <c r="P26" s="397"/>
      <c r="Q26" s="397"/>
      <c r="R26" s="397"/>
      <c r="S26" s="397"/>
    </row>
    <row r="27" spans="1:19">
      <c r="A27" s="159" t="s">
        <v>457</v>
      </c>
      <c r="B27" s="397"/>
      <c r="C27" s="397"/>
      <c r="D27" s="397"/>
      <c r="E27" s="397"/>
      <c r="F27" s="397"/>
      <c r="G27" s="397"/>
      <c r="H27" s="397"/>
      <c r="I27" s="397"/>
      <c r="J27" s="397"/>
      <c r="K27" s="397"/>
      <c r="L27" s="397"/>
      <c r="M27" s="397"/>
      <c r="N27" s="397"/>
      <c r="O27" s="397"/>
      <c r="P27" s="397"/>
      <c r="Q27" s="397"/>
      <c r="R27" s="397"/>
      <c r="S27" s="397"/>
    </row>
    <row r="31" spans="1:19">
      <c r="A31" s="4" t="s">
        <v>500</v>
      </c>
    </row>
    <row r="32" spans="1:19">
      <c r="A32" t="s">
        <v>501</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8" t="s">
        <v>328</v>
      </c>
      <c r="J2" s="429"/>
      <c r="K2" s="429"/>
      <c r="L2" s="429"/>
      <c r="M2" s="429"/>
      <c r="N2" s="429"/>
      <c r="O2" s="429"/>
      <c r="P2" s="429"/>
      <c r="Q2" s="429"/>
      <c r="R2" s="429"/>
      <c r="S2" s="429"/>
      <c r="T2" s="429"/>
      <c r="U2" s="430"/>
    </row>
    <row r="3" spans="1:21" ht="13.5" customHeight="1" outlineLevel="1" thickBot="1">
      <c r="A3" s="3"/>
      <c r="B3" s="7"/>
      <c r="F3" s="24"/>
      <c r="G3" s="10"/>
      <c r="I3" s="431" t="s">
        <v>329</v>
      </c>
      <c r="J3" s="432"/>
      <c r="K3" s="432"/>
      <c r="L3" s="432"/>
      <c r="M3" s="432"/>
      <c r="N3" s="433"/>
      <c r="O3" s="1"/>
      <c r="P3" s="437" t="s">
        <v>330</v>
      </c>
      <c r="Q3" s="438"/>
      <c r="R3" s="438"/>
      <c r="S3" s="438"/>
      <c r="T3" s="438"/>
      <c r="U3" s="439"/>
    </row>
    <row r="4" spans="1:21" ht="56.25" customHeight="1" outlineLevel="1">
      <c r="A4" s="31" t="s">
        <v>151</v>
      </c>
      <c r="B4" s="86"/>
      <c r="E4" s="53" t="s">
        <v>331</v>
      </c>
      <c r="F4" s="91"/>
      <c r="G4" s="28"/>
      <c r="H4" s="10"/>
      <c r="I4" s="434"/>
      <c r="J4" s="435"/>
      <c r="K4" s="435"/>
      <c r="L4" s="435"/>
      <c r="M4" s="435"/>
      <c r="N4" s="436"/>
      <c r="P4" s="440"/>
      <c r="Q4" s="441"/>
      <c r="R4" s="441"/>
      <c r="S4" s="441"/>
      <c r="T4" s="441"/>
      <c r="U4" s="442"/>
    </row>
    <row r="5" spans="1:21" outlineLevel="1">
      <c r="A5" s="13" t="s">
        <v>332</v>
      </c>
      <c r="B5" s="88"/>
      <c r="E5" s="14"/>
      <c r="H5" s="10"/>
      <c r="I5" s="470"/>
      <c r="J5" s="455"/>
      <c r="K5" s="455"/>
      <c r="L5" s="455"/>
      <c r="M5" s="455"/>
      <c r="N5" s="456"/>
      <c r="P5" s="470"/>
      <c r="Q5" s="455"/>
      <c r="R5" s="455"/>
      <c r="S5" s="455"/>
      <c r="T5" s="455"/>
      <c r="U5" s="456"/>
    </row>
    <row r="6" spans="1:21" outlineLevel="1">
      <c r="A6" s="13" t="s">
        <v>335</v>
      </c>
      <c r="B6" s="88"/>
      <c r="E6" s="53" t="s">
        <v>337</v>
      </c>
      <c r="F6" s="90"/>
      <c r="H6" s="10"/>
      <c r="I6" s="457"/>
      <c r="J6" s="458"/>
      <c r="K6" s="458"/>
      <c r="L6" s="458"/>
      <c r="M6" s="458"/>
      <c r="N6" s="459"/>
      <c r="P6" s="457"/>
      <c r="Q6" s="458"/>
      <c r="R6" s="458"/>
      <c r="S6" s="458"/>
      <c r="T6" s="458"/>
      <c r="U6" s="459"/>
    </row>
    <row r="7" spans="1:21" outlineLevel="1">
      <c r="A7" s="13" t="s">
        <v>339</v>
      </c>
      <c r="B7" s="88"/>
      <c r="E7" s="14"/>
      <c r="H7" s="10"/>
      <c r="I7" s="457"/>
      <c r="J7" s="458"/>
      <c r="K7" s="458"/>
      <c r="L7" s="458"/>
      <c r="M7" s="458"/>
      <c r="N7" s="459"/>
      <c r="P7" s="457"/>
      <c r="Q7" s="458"/>
      <c r="R7" s="458"/>
      <c r="S7" s="458"/>
      <c r="T7" s="458"/>
      <c r="U7" s="459"/>
    </row>
    <row r="8" spans="1:21" ht="41" outlineLevel="1" thickBot="1">
      <c r="A8" s="34" t="s">
        <v>340</v>
      </c>
      <c r="B8" s="89"/>
      <c r="E8" s="14"/>
      <c r="H8" s="10"/>
      <c r="I8" s="457"/>
      <c r="J8" s="458"/>
      <c r="K8" s="458"/>
      <c r="L8" s="458"/>
      <c r="M8" s="458"/>
      <c r="N8" s="459"/>
      <c r="P8" s="457"/>
      <c r="Q8" s="458"/>
      <c r="R8" s="458"/>
      <c r="S8" s="458"/>
      <c r="T8" s="458"/>
      <c r="U8" s="459"/>
    </row>
    <row r="9" spans="1:21" outlineLevel="1">
      <c r="E9" s="14"/>
      <c r="H9" s="10"/>
      <c r="I9" s="457"/>
      <c r="J9" s="458"/>
      <c r="K9" s="458"/>
      <c r="L9" s="458"/>
      <c r="M9" s="458"/>
      <c r="N9" s="459"/>
      <c r="P9" s="457"/>
      <c r="Q9" s="458"/>
      <c r="R9" s="458"/>
      <c r="S9" s="458"/>
      <c r="T9" s="458"/>
      <c r="U9" s="459"/>
    </row>
    <row r="10" spans="1:21" ht="14" outlineLevel="1" thickBot="1">
      <c r="A10" s="32" t="s">
        <v>342</v>
      </c>
      <c r="B10" s="35">
        <f>Baseline!B10</f>
        <v>2027</v>
      </c>
      <c r="E10" s="14"/>
      <c r="H10" s="10"/>
      <c r="I10" s="457"/>
      <c r="J10" s="458"/>
      <c r="K10" s="458"/>
      <c r="L10" s="458"/>
      <c r="M10" s="458"/>
      <c r="N10" s="459"/>
      <c r="P10" s="457"/>
      <c r="Q10" s="458"/>
      <c r="R10" s="458"/>
      <c r="S10" s="458"/>
      <c r="T10" s="458"/>
      <c r="U10" s="459"/>
    </row>
    <row r="11" spans="1:21" outlineLevel="1">
      <c r="A11" s="16"/>
      <c r="H11" s="10"/>
      <c r="I11" s="457"/>
      <c r="J11" s="458"/>
      <c r="K11" s="458"/>
      <c r="L11" s="458"/>
      <c r="M11" s="458"/>
      <c r="N11" s="459"/>
      <c r="P11" s="457"/>
      <c r="Q11" s="458"/>
      <c r="R11" s="458"/>
      <c r="S11" s="458"/>
      <c r="T11" s="458"/>
      <c r="U11" s="459"/>
    </row>
    <row r="12" spans="1:21" ht="40.5" outlineLevel="1">
      <c r="A12" s="26" t="s">
        <v>343</v>
      </c>
      <c r="B12" s="26" t="s">
        <v>344</v>
      </c>
      <c r="C12" s="26" t="s">
        <v>345</v>
      </c>
      <c r="D12" s="26" t="s">
        <v>346</v>
      </c>
      <c r="E12" s="26" t="s">
        <v>347</v>
      </c>
      <c r="F12" s="26" t="s">
        <v>348</v>
      </c>
      <c r="G12" s="26" t="s">
        <v>349</v>
      </c>
      <c r="I12" s="457"/>
      <c r="J12" s="458"/>
      <c r="K12" s="458"/>
      <c r="L12" s="458"/>
      <c r="M12" s="458"/>
      <c r="N12" s="459"/>
      <c r="P12" s="457"/>
      <c r="Q12" s="458"/>
      <c r="R12" s="458"/>
      <c r="S12" s="458"/>
      <c r="T12" s="458"/>
      <c r="U12" s="459"/>
    </row>
    <row r="13" spans="1:21" outlineLevel="1">
      <c r="A13" s="58">
        <v>2035</v>
      </c>
      <c r="B13" s="21">
        <f t="shared" ref="B13:B18" si="0">INDEX($E$204:$AW$204,1,MATCH($A13,$E$53:$BB$53,0))</f>
        <v>0</v>
      </c>
      <c r="C13" s="21">
        <f>B13-Baseline!B13</f>
        <v>1524.8817160092594</v>
      </c>
      <c r="D13" s="21">
        <f t="shared" ref="D13:D18" si="1">INDEX($E$205:$AW$205,1,MATCH($A13,$E$53:$BB$53,0))</f>
        <v>0</v>
      </c>
      <c r="E13" s="21">
        <f>D13-Baseline!D13</f>
        <v>1173.6613378135628</v>
      </c>
      <c r="F13" s="21">
        <f t="shared" ref="F13:F18" si="2">INDEX($E$206:$AW$206,1,MATCH($A13,$E$53:$BB$53,0))</f>
        <v>0</v>
      </c>
      <c r="G13" s="21">
        <f>F13-Baseline!F13</f>
        <v>1876.0948718253867</v>
      </c>
      <c r="I13" s="457"/>
      <c r="J13" s="458"/>
      <c r="K13" s="458"/>
      <c r="L13" s="458"/>
      <c r="M13" s="458"/>
      <c r="N13" s="459"/>
      <c r="P13" s="457"/>
      <c r="Q13" s="458"/>
      <c r="R13" s="458"/>
      <c r="S13" s="458"/>
      <c r="T13" s="458"/>
      <c r="U13" s="459"/>
    </row>
    <row r="14" spans="1:21" outlineLevel="1">
      <c r="A14" s="58">
        <v>2040</v>
      </c>
      <c r="B14" s="21">
        <f t="shared" si="0"/>
        <v>0</v>
      </c>
      <c r="C14" s="21">
        <f>B14-Baseline!B14</f>
        <v>2332.2198396644544</v>
      </c>
      <c r="D14" s="21">
        <f t="shared" si="1"/>
        <v>0</v>
      </c>
      <c r="E14" s="21">
        <f>D14-Baseline!D14</f>
        <v>1794.0588919922643</v>
      </c>
      <c r="F14" s="21">
        <f t="shared" si="2"/>
        <v>0</v>
      </c>
      <c r="G14" s="21">
        <f>F14-Baseline!F14</f>
        <v>2870.897181813531</v>
      </c>
      <c r="I14" s="457"/>
      <c r="J14" s="458"/>
      <c r="K14" s="458"/>
      <c r="L14" s="458"/>
      <c r="M14" s="458"/>
      <c r="N14" s="459"/>
      <c r="P14" s="457"/>
      <c r="Q14" s="458"/>
      <c r="R14" s="458"/>
      <c r="S14" s="458"/>
      <c r="T14" s="458"/>
      <c r="U14" s="459"/>
    </row>
    <row r="15" spans="1:21" outlineLevel="1">
      <c r="A15" s="58">
        <v>2045</v>
      </c>
      <c r="B15" s="21">
        <f t="shared" si="0"/>
        <v>0</v>
      </c>
      <c r="C15" s="21">
        <f>B15-Baseline!B15</f>
        <v>3116.6619559559194</v>
      </c>
      <c r="D15" s="21">
        <f t="shared" si="1"/>
        <v>0</v>
      </c>
      <c r="E15" s="21">
        <f>D15-Baseline!D15</f>
        <v>2396.2971961792782</v>
      </c>
      <c r="F15" s="21">
        <f t="shared" si="2"/>
        <v>0</v>
      </c>
      <c r="G15" s="21">
        <f>F15-Baseline!F15</f>
        <v>3837.2860203509608</v>
      </c>
      <c r="I15" s="457"/>
      <c r="J15" s="458"/>
      <c r="K15" s="458"/>
      <c r="L15" s="458"/>
      <c r="M15" s="458"/>
      <c r="N15" s="459"/>
      <c r="P15" s="457"/>
      <c r="Q15" s="458"/>
      <c r="R15" s="458"/>
      <c r="S15" s="458"/>
      <c r="T15" s="458"/>
      <c r="U15" s="459"/>
    </row>
    <row r="16" spans="1:21" outlineLevel="1">
      <c r="A16" s="58">
        <v>2050</v>
      </c>
      <c r="B16" s="21">
        <f t="shared" si="0"/>
        <v>0</v>
      </c>
      <c r="C16" s="21">
        <f>B16-Baseline!B16</f>
        <v>3881.6850518374595</v>
      </c>
      <c r="D16" s="21">
        <f t="shared" si="1"/>
        <v>0</v>
      </c>
      <c r="E16" s="21">
        <f>D16-Baseline!D16</f>
        <v>2983.7110924044928</v>
      </c>
      <c r="F16" s="21">
        <f t="shared" si="2"/>
        <v>0</v>
      </c>
      <c r="G16" s="21">
        <f>F16-Baseline!F16</f>
        <v>4779.4878706492082</v>
      </c>
      <c r="I16" s="457"/>
      <c r="J16" s="458"/>
      <c r="K16" s="458"/>
      <c r="L16" s="458"/>
      <c r="M16" s="458"/>
      <c r="N16" s="459"/>
      <c r="P16" s="457"/>
      <c r="Q16" s="458"/>
      <c r="R16" s="458"/>
      <c r="S16" s="458"/>
      <c r="T16" s="458"/>
      <c r="U16" s="459"/>
    </row>
    <row r="17" spans="1:21" outlineLevel="1">
      <c r="A17" s="58">
        <v>2060</v>
      </c>
      <c r="B17" s="21">
        <f t="shared" si="0"/>
        <v>0</v>
      </c>
      <c r="C17" s="21">
        <f>B17-Baseline!B17</f>
        <v>5369.7445207339597</v>
      </c>
      <c r="D17" s="21">
        <f t="shared" si="1"/>
        <v>0</v>
      </c>
      <c r="E17" s="21">
        <f>D17-Baseline!D17</f>
        <v>4128.3348251586895</v>
      </c>
      <c r="F17" s="21">
        <f t="shared" si="2"/>
        <v>0</v>
      </c>
      <c r="G17" s="21">
        <f>F17-Baseline!F17</f>
        <v>6607.7923490841167</v>
      </c>
      <c r="I17" s="457"/>
      <c r="J17" s="458"/>
      <c r="K17" s="458"/>
      <c r="L17" s="458"/>
      <c r="M17" s="458"/>
      <c r="N17" s="459"/>
      <c r="P17" s="457"/>
      <c r="Q17" s="458"/>
      <c r="R17" s="458"/>
      <c r="S17" s="458"/>
      <c r="T17" s="458"/>
      <c r="U17" s="459"/>
    </row>
    <row r="18" spans="1:21" outlineLevel="1">
      <c r="A18" s="58">
        <v>2070</v>
      </c>
      <c r="B18" s="21">
        <f t="shared" si="0"/>
        <v>0</v>
      </c>
      <c r="C18" s="21">
        <f>B18-Baseline!B18</f>
        <v>6865.0771101996579</v>
      </c>
      <c r="D18" s="21">
        <f t="shared" si="1"/>
        <v>0</v>
      </c>
      <c r="E18" s="21">
        <f>D18-Baseline!D18</f>
        <v>5285.8053503522506</v>
      </c>
      <c r="F18" s="21">
        <f t="shared" si="2"/>
        <v>0</v>
      </c>
      <c r="G18" s="21">
        <f>F18-Baseline!F18</f>
        <v>8435.1826391379909</v>
      </c>
      <c r="I18" s="460"/>
      <c r="J18" s="461"/>
      <c r="K18" s="461"/>
      <c r="L18" s="461"/>
      <c r="M18" s="461"/>
      <c r="N18" s="462"/>
      <c r="P18" s="460"/>
      <c r="Q18" s="461"/>
      <c r="R18" s="461"/>
      <c r="S18" s="461"/>
      <c r="T18" s="461"/>
      <c r="U18" s="462"/>
    </row>
    <row r="19" spans="1:21" ht="14" outlineLevel="1" thickBot="1">
      <c r="A19" s="418"/>
      <c r="B19" s="418"/>
      <c r="I19" s="250"/>
      <c r="J19" s="251"/>
      <c r="K19" s="251"/>
      <c r="L19" s="251"/>
      <c r="M19" s="251"/>
      <c r="N19" s="251"/>
      <c r="P19" s="249"/>
      <c r="Q19" s="249"/>
      <c r="R19" s="249"/>
      <c r="S19" s="249"/>
      <c r="T19" s="249"/>
      <c r="U19" s="232"/>
    </row>
    <row r="20" spans="1:21" ht="26.25" customHeight="1" outlineLevel="1">
      <c r="A20" s="54" t="s">
        <v>350</v>
      </c>
      <c r="B20" s="55">
        <f>Baseline!B20</f>
        <v>1</v>
      </c>
      <c r="E20" s="154"/>
      <c r="I20" s="452" t="s">
        <v>351</v>
      </c>
      <c r="J20" s="453"/>
      <c r="K20" s="453"/>
      <c r="L20" s="453"/>
      <c r="M20" s="453"/>
      <c r="N20" s="454"/>
      <c r="P20" s="452" t="s">
        <v>352</v>
      </c>
      <c r="Q20" s="453"/>
      <c r="R20" s="453"/>
      <c r="S20" s="453"/>
      <c r="T20" s="453"/>
      <c r="U20" s="454"/>
    </row>
    <row r="21" spans="1:21" ht="12.75" customHeight="1" outlineLevel="1">
      <c r="A21" s="154"/>
      <c r="B21" s="155"/>
      <c r="I21" s="470"/>
      <c r="J21" s="455"/>
      <c r="K21" s="455"/>
      <c r="L21" s="455"/>
      <c r="M21" s="455"/>
      <c r="N21" s="456"/>
      <c r="P21" s="470"/>
      <c r="Q21" s="455"/>
      <c r="R21" s="455"/>
      <c r="S21" s="455"/>
      <c r="T21" s="455"/>
      <c r="U21" s="456"/>
    </row>
    <row r="22" spans="1:21" ht="12.75" customHeight="1" outlineLevel="1">
      <c r="A22" s="154"/>
      <c r="B22" s="155"/>
      <c r="I22" s="457"/>
      <c r="J22" s="458"/>
      <c r="K22" s="458"/>
      <c r="L22" s="458"/>
      <c r="M22" s="458"/>
      <c r="N22" s="459"/>
      <c r="P22" s="457"/>
      <c r="Q22" s="458"/>
      <c r="R22" s="458"/>
      <c r="S22" s="458"/>
      <c r="T22" s="458"/>
      <c r="U22" s="459"/>
    </row>
    <row r="23" spans="1:21" outlineLevel="1">
      <c r="A23" s="154"/>
      <c r="B23" s="400" t="s">
        <v>354</v>
      </c>
      <c r="C23" s="401"/>
      <c r="D23" s="401"/>
      <c r="E23" s="401"/>
      <c r="F23" s="401"/>
      <c r="G23" s="402"/>
      <c r="I23" s="457"/>
      <c r="J23" s="458"/>
      <c r="K23" s="458"/>
      <c r="L23" s="458"/>
      <c r="M23" s="458"/>
      <c r="N23" s="459"/>
      <c r="P23" s="457"/>
      <c r="Q23" s="458"/>
      <c r="R23" s="458"/>
      <c r="S23" s="458"/>
      <c r="T23" s="458"/>
      <c r="U23" s="459"/>
    </row>
    <row r="24" spans="1:21" outlineLevel="1">
      <c r="B24" s="17">
        <v>2027</v>
      </c>
      <c r="C24" s="17">
        <v>2028</v>
      </c>
      <c r="D24" s="17">
        <v>2029</v>
      </c>
      <c r="E24" s="17">
        <v>2030</v>
      </c>
      <c r="F24" s="17">
        <v>2031</v>
      </c>
      <c r="G24" s="17" t="s">
        <v>355</v>
      </c>
      <c r="I24" s="457"/>
      <c r="J24" s="458"/>
      <c r="K24" s="458"/>
      <c r="L24" s="458"/>
      <c r="M24" s="458"/>
      <c r="N24" s="459"/>
      <c r="P24" s="457"/>
      <c r="Q24" s="458"/>
      <c r="R24" s="458"/>
      <c r="S24" s="458"/>
      <c r="T24" s="458"/>
      <c r="U24" s="459"/>
    </row>
    <row r="25" spans="1:21" ht="14" outlineLevel="1" thickBot="1">
      <c r="B25" s="30" t="s">
        <v>356</v>
      </c>
      <c r="C25" s="30" t="s">
        <v>356</v>
      </c>
      <c r="D25" s="30" t="s">
        <v>356</v>
      </c>
      <c r="E25" s="30" t="s">
        <v>356</v>
      </c>
      <c r="F25" s="30" t="s">
        <v>356</v>
      </c>
      <c r="G25" s="30" t="s">
        <v>356</v>
      </c>
      <c r="I25" s="457"/>
      <c r="J25" s="458"/>
      <c r="K25" s="458"/>
      <c r="L25" s="458"/>
      <c r="M25" s="458"/>
      <c r="N25" s="459"/>
      <c r="P25" s="457"/>
      <c r="Q25" s="458"/>
      <c r="R25" s="458"/>
      <c r="S25" s="458"/>
      <c r="T25" s="458"/>
      <c r="U25" s="459"/>
    </row>
    <row r="26" spans="1:21" outlineLevel="1">
      <c r="A26" s="54" t="s">
        <v>357</v>
      </c>
      <c r="B26" s="21">
        <f>E64</f>
        <v>0</v>
      </c>
      <c r="C26" s="21">
        <f>F64</f>
        <v>0</v>
      </c>
      <c r="D26" s="21">
        <f>G64</f>
        <v>0</v>
      </c>
      <c r="E26" s="21">
        <f>H64</f>
        <v>0</v>
      </c>
      <c r="F26" s="21">
        <f>I64</f>
        <v>0</v>
      </c>
      <c r="G26" s="21">
        <f>SUM(J64:BB64)</f>
        <v>0</v>
      </c>
      <c r="I26" s="457"/>
      <c r="J26" s="458"/>
      <c r="K26" s="458"/>
      <c r="L26" s="458"/>
      <c r="M26" s="458"/>
      <c r="N26" s="459"/>
      <c r="P26" s="457"/>
      <c r="Q26" s="458"/>
      <c r="R26" s="458"/>
      <c r="S26" s="458"/>
      <c r="T26" s="458"/>
      <c r="U26" s="459"/>
    </row>
    <row r="27" spans="1:21" outlineLevel="1">
      <c r="A27" s="54" t="s">
        <v>358</v>
      </c>
      <c r="B27" s="21">
        <f>E71+E77</f>
        <v>0</v>
      </c>
      <c r="C27" s="21">
        <f>F71+F77</f>
        <v>0</v>
      </c>
      <c r="D27" s="21">
        <f>G71+G77</f>
        <v>0</v>
      </c>
      <c r="E27" s="21">
        <f>H71+H77</f>
        <v>0</v>
      </c>
      <c r="F27" s="21">
        <f>I71+I77</f>
        <v>0</v>
      </c>
      <c r="G27" s="21">
        <f>SUM(J71:BB71)+SUM(J77:BB77)</f>
        <v>0</v>
      </c>
      <c r="I27" s="457"/>
      <c r="J27" s="458"/>
      <c r="K27" s="458"/>
      <c r="L27" s="458"/>
      <c r="M27" s="458"/>
      <c r="N27" s="459"/>
      <c r="P27" s="457"/>
      <c r="Q27" s="458"/>
      <c r="R27" s="458"/>
      <c r="S27" s="458"/>
      <c r="T27" s="458"/>
      <c r="U27" s="459"/>
    </row>
    <row r="28" spans="1:21" outlineLevel="1">
      <c r="A28" s="154"/>
      <c r="B28" s="248"/>
      <c r="C28" s="248"/>
      <c r="D28" s="248"/>
      <c r="E28" s="248"/>
      <c r="F28" s="248"/>
      <c r="G28" s="248"/>
      <c r="I28" s="457"/>
      <c r="J28" s="458"/>
      <c r="K28" s="458"/>
      <c r="L28" s="458"/>
      <c r="M28" s="458"/>
      <c r="N28" s="459"/>
      <c r="P28" s="457"/>
      <c r="Q28" s="458"/>
      <c r="R28" s="458"/>
      <c r="S28" s="458"/>
      <c r="T28" s="458"/>
      <c r="U28" s="459"/>
    </row>
    <row r="29" spans="1:21" ht="14" outlineLevel="1" thickBot="1">
      <c r="A29" s="154"/>
      <c r="B29" s="248"/>
      <c r="C29" s="248"/>
      <c r="D29" s="248"/>
      <c r="E29" s="248"/>
      <c r="F29" s="248"/>
      <c r="G29" s="248"/>
      <c r="I29" s="457"/>
      <c r="J29" s="458"/>
      <c r="K29" s="458"/>
      <c r="L29" s="458"/>
      <c r="M29" s="458"/>
      <c r="N29" s="459"/>
      <c r="P29" s="457"/>
      <c r="Q29" s="458"/>
      <c r="R29" s="458"/>
      <c r="S29" s="458"/>
      <c r="T29" s="458"/>
      <c r="U29" s="459"/>
    </row>
    <row r="30" spans="1:21" ht="14" outlineLevel="1" thickBot="1">
      <c r="A30" s="308"/>
      <c r="B30" s="309" t="s">
        <v>359</v>
      </c>
      <c r="C30" s="310" t="s">
        <v>360</v>
      </c>
      <c r="D30" s="404" t="s">
        <v>314</v>
      </c>
      <c r="E30" s="405"/>
      <c r="F30" s="405"/>
      <c r="G30" s="406"/>
      <c r="I30" s="457"/>
      <c r="J30" s="458"/>
      <c r="K30" s="458"/>
      <c r="L30" s="458"/>
      <c r="M30" s="458"/>
      <c r="N30" s="459"/>
      <c r="P30" s="457"/>
      <c r="Q30" s="458"/>
      <c r="R30" s="458"/>
      <c r="S30" s="458"/>
      <c r="T30" s="458"/>
      <c r="U30" s="459"/>
    </row>
    <row r="31" spans="1:21" outlineLevel="1">
      <c r="A31" s="424" t="s">
        <v>361</v>
      </c>
      <c r="B31" s="311"/>
      <c r="C31" s="307"/>
      <c r="D31" s="426"/>
      <c r="E31" s="426"/>
      <c r="F31" s="426"/>
      <c r="G31" s="427"/>
      <c r="I31" s="457"/>
      <c r="J31" s="458"/>
      <c r="K31" s="458"/>
      <c r="L31" s="458"/>
      <c r="M31" s="458"/>
      <c r="N31" s="459"/>
      <c r="P31" s="457"/>
      <c r="Q31" s="458"/>
      <c r="R31" s="458"/>
      <c r="S31" s="458"/>
      <c r="T31" s="458"/>
      <c r="U31" s="459"/>
    </row>
    <row r="32" spans="1:21" outlineLevel="1">
      <c r="A32" s="424"/>
      <c r="B32" s="312"/>
      <c r="C32" s="252"/>
      <c r="D32" s="409"/>
      <c r="E32" s="409"/>
      <c r="F32" s="409"/>
      <c r="G32" s="410"/>
      <c r="I32" s="457"/>
      <c r="J32" s="458"/>
      <c r="K32" s="458"/>
      <c r="L32" s="458"/>
      <c r="M32" s="458"/>
      <c r="N32" s="459"/>
      <c r="P32" s="457"/>
      <c r="Q32" s="458"/>
      <c r="R32" s="458"/>
      <c r="S32" s="458"/>
      <c r="T32" s="458"/>
      <c r="U32" s="459"/>
    </row>
    <row r="33" spans="1:21" outlineLevel="1">
      <c r="A33" s="424"/>
      <c r="B33" s="312"/>
      <c r="C33" s="252"/>
      <c r="D33" s="409"/>
      <c r="E33" s="409"/>
      <c r="F33" s="409"/>
      <c r="G33" s="410"/>
      <c r="I33" s="457"/>
      <c r="J33" s="458"/>
      <c r="K33" s="458"/>
      <c r="L33" s="458"/>
      <c r="M33" s="458"/>
      <c r="N33" s="459"/>
      <c r="P33" s="457"/>
      <c r="Q33" s="458"/>
      <c r="R33" s="458"/>
      <c r="S33" s="458"/>
      <c r="T33" s="458"/>
      <c r="U33" s="459"/>
    </row>
    <row r="34" spans="1:21" outlineLevel="1">
      <c r="A34" s="424"/>
      <c r="B34" s="312"/>
      <c r="C34" s="252"/>
      <c r="D34" s="409"/>
      <c r="E34" s="409"/>
      <c r="F34" s="409"/>
      <c r="G34" s="410"/>
      <c r="I34" s="457"/>
      <c r="J34" s="458"/>
      <c r="K34" s="458"/>
      <c r="L34" s="458"/>
      <c r="M34" s="458"/>
      <c r="N34" s="459"/>
      <c r="P34" s="457"/>
      <c r="Q34" s="458"/>
      <c r="R34" s="458"/>
      <c r="S34" s="458"/>
      <c r="T34" s="458"/>
      <c r="U34" s="459"/>
    </row>
    <row r="35" spans="1:21" outlineLevel="1">
      <c r="A35" s="424"/>
      <c r="B35" s="312"/>
      <c r="C35" s="252"/>
      <c r="D35" s="409"/>
      <c r="E35" s="409"/>
      <c r="F35" s="409"/>
      <c r="G35" s="410"/>
      <c r="I35" s="457"/>
      <c r="J35" s="458"/>
      <c r="K35" s="458"/>
      <c r="L35" s="458"/>
      <c r="M35" s="458"/>
      <c r="N35" s="459"/>
      <c r="P35" s="457"/>
      <c r="Q35" s="458"/>
      <c r="R35" s="458"/>
      <c r="S35" s="458"/>
      <c r="T35" s="458"/>
      <c r="U35" s="459"/>
    </row>
    <row r="36" spans="1:21" outlineLevel="1">
      <c r="A36" s="424"/>
      <c r="B36" s="312"/>
      <c r="C36" s="252"/>
      <c r="D36" s="409"/>
      <c r="E36" s="409"/>
      <c r="F36" s="409"/>
      <c r="G36" s="410"/>
      <c r="I36" s="457"/>
      <c r="J36" s="458"/>
      <c r="K36" s="458"/>
      <c r="L36" s="458"/>
      <c r="M36" s="458"/>
      <c r="N36" s="459"/>
      <c r="P36" s="457"/>
      <c r="Q36" s="458"/>
      <c r="R36" s="458"/>
      <c r="S36" s="458"/>
      <c r="T36" s="458"/>
      <c r="U36" s="459"/>
    </row>
    <row r="37" spans="1:21" outlineLevel="1">
      <c r="A37" s="424"/>
      <c r="B37" s="312"/>
      <c r="C37" s="252"/>
      <c r="D37" s="409"/>
      <c r="E37" s="409"/>
      <c r="F37" s="409"/>
      <c r="G37" s="410"/>
      <c r="I37" s="457"/>
      <c r="J37" s="458"/>
      <c r="K37" s="458"/>
      <c r="L37" s="458"/>
      <c r="M37" s="458"/>
      <c r="N37" s="459"/>
      <c r="P37" s="457"/>
      <c r="Q37" s="458"/>
      <c r="R37" s="458"/>
      <c r="S37" s="458"/>
      <c r="T37" s="458"/>
      <c r="U37" s="459"/>
    </row>
    <row r="38" spans="1:21" outlineLevel="1">
      <c r="A38" s="424"/>
      <c r="B38" s="312"/>
      <c r="C38" s="252"/>
      <c r="D38" s="409"/>
      <c r="E38" s="409"/>
      <c r="F38" s="409"/>
      <c r="G38" s="410"/>
      <c r="I38" s="457"/>
      <c r="J38" s="458"/>
      <c r="K38" s="458"/>
      <c r="L38" s="458"/>
      <c r="M38" s="458"/>
      <c r="N38" s="459"/>
      <c r="P38" s="457"/>
      <c r="Q38" s="458"/>
      <c r="R38" s="458"/>
      <c r="S38" s="458"/>
      <c r="T38" s="458"/>
      <c r="U38" s="459"/>
    </row>
    <row r="39" spans="1:21" outlineLevel="1">
      <c r="A39" s="424"/>
      <c r="B39" s="312"/>
      <c r="C39" s="252"/>
      <c r="D39" s="409"/>
      <c r="E39" s="409"/>
      <c r="F39" s="409"/>
      <c r="G39" s="410"/>
      <c r="I39" s="457"/>
      <c r="J39" s="458"/>
      <c r="K39" s="458"/>
      <c r="L39" s="458"/>
      <c r="M39" s="458"/>
      <c r="N39" s="459"/>
      <c r="P39" s="457"/>
      <c r="Q39" s="458"/>
      <c r="R39" s="458"/>
      <c r="S39" s="458"/>
      <c r="T39" s="458"/>
      <c r="U39" s="459"/>
    </row>
    <row r="40" spans="1:21" ht="14" outlineLevel="1" thickBot="1">
      <c r="A40" s="425"/>
      <c r="B40" s="313"/>
      <c r="C40" s="314"/>
      <c r="D40" s="407"/>
      <c r="E40" s="407"/>
      <c r="F40" s="407"/>
      <c r="G40" s="408"/>
      <c r="I40" s="457"/>
      <c r="J40" s="458"/>
      <c r="K40" s="458"/>
      <c r="L40" s="458"/>
      <c r="M40" s="458"/>
      <c r="N40" s="459"/>
      <c r="P40" s="457"/>
      <c r="Q40" s="458"/>
      <c r="R40" s="458"/>
      <c r="S40" s="458"/>
      <c r="T40" s="458"/>
      <c r="U40" s="459"/>
    </row>
    <row r="41" spans="1:21" outlineLevel="1">
      <c r="A41" s="154"/>
      <c r="B41" s="248"/>
      <c r="C41" s="248"/>
      <c r="D41" s="248"/>
      <c r="E41" s="248"/>
      <c r="F41" s="248"/>
      <c r="G41" s="248"/>
      <c r="I41" s="457"/>
      <c r="J41" s="458"/>
      <c r="K41" s="458"/>
      <c r="L41" s="458"/>
      <c r="M41" s="458"/>
      <c r="N41" s="459"/>
      <c r="P41" s="457"/>
      <c r="Q41" s="458"/>
      <c r="R41" s="458"/>
      <c r="S41" s="458"/>
      <c r="T41" s="458"/>
      <c r="U41" s="459"/>
    </row>
    <row r="42" spans="1:21" outlineLevel="1">
      <c r="A42" s="154"/>
      <c r="B42" s="248"/>
      <c r="C42" s="248"/>
      <c r="D42" s="248"/>
      <c r="E42" s="248"/>
      <c r="F42" s="248"/>
      <c r="G42" s="248"/>
      <c r="I42" s="457"/>
      <c r="J42" s="458"/>
      <c r="K42" s="458"/>
      <c r="L42" s="458"/>
      <c r="M42" s="458"/>
      <c r="N42" s="459"/>
      <c r="P42" s="457"/>
      <c r="Q42" s="458"/>
      <c r="R42" s="458"/>
      <c r="S42" s="458"/>
      <c r="T42" s="458"/>
      <c r="U42" s="459"/>
    </row>
    <row r="43" spans="1:21" outlineLevel="1">
      <c r="A43" s="154"/>
      <c r="B43" s="248"/>
      <c r="C43" s="248"/>
      <c r="D43" s="248"/>
      <c r="E43" s="248"/>
      <c r="F43" s="248"/>
      <c r="G43" s="248"/>
      <c r="I43" s="457"/>
      <c r="J43" s="458"/>
      <c r="K43" s="458"/>
      <c r="L43" s="458"/>
      <c r="M43" s="458"/>
      <c r="N43" s="459"/>
      <c r="P43" s="457"/>
      <c r="Q43" s="458"/>
      <c r="R43" s="458"/>
      <c r="S43" s="458"/>
      <c r="T43" s="458"/>
      <c r="U43" s="459"/>
    </row>
    <row r="44" spans="1:21" outlineLevel="1">
      <c r="A44" s="154"/>
      <c r="B44" s="248"/>
      <c r="C44" s="248"/>
      <c r="D44" s="248"/>
      <c r="E44" s="248"/>
      <c r="F44" s="248"/>
      <c r="G44" s="248"/>
      <c r="I44" s="457"/>
      <c r="J44" s="458"/>
      <c r="K44" s="458"/>
      <c r="L44" s="458"/>
      <c r="M44" s="458"/>
      <c r="N44" s="459"/>
      <c r="P44" s="457"/>
      <c r="Q44" s="458"/>
      <c r="R44" s="458"/>
      <c r="S44" s="458"/>
      <c r="T44" s="458"/>
      <c r="U44" s="459"/>
    </row>
    <row r="45" spans="1:21" outlineLevel="1">
      <c r="A45" s="154"/>
      <c r="B45" s="248"/>
      <c r="C45" s="248"/>
      <c r="D45" s="248"/>
      <c r="E45" s="248"/>
      <c r="F45" s="248"/>
      <c r="G45" s="248"/>
      <c r="I45" s="460"/>
      <c r="J45" s="461"/>
      <c r="K45" s="461"/>
      <c r="L45" s="461"/>
      <c r="M45" s="461"/>
      <c r="N45" s="462"/>
      <c r="P45" s="460"/>
      <c r="Q45" s="461"/>
      <c r="R45" s="461"/>
      <c r="S45" s="461"/>
      <c r="T45" s="461"/>
      <c r="U45" s="462"/>
    </row>
    <row r="46" spans="1:21" outlineLevel="1">
      <c r="A46" s="154"/>
      <c r="B46" s="248"/>
      <c r="C46" s="248"/>
      <c r="D46" s="248"/>
      <c r="E46" s="248"/>
      <c r="F46" s="248"/>
      <c r="G46" s="248"/>
    </row>
    <row r="47" spans="1:21">
      <c r="A47" s="154"/>
      <c r="B47" s="155"/>
    </row>
    <row r="48" spans="1:21" ht="15">
      <c r="A48" s="12" t="s">
        <v>364</v>
      </c>
    </row>
    <row r="49" spans="1:54" ht="15" outlineLevel="1">
      <c r="A49" s="12"/>
    </row>
    <row r="50" spans="1:54" ht="14" outlineLevel="1" thickBot="1">
      <c r="A50" s="4" t="s">
        <v>365</v>
      </c>
    </row>
    <row r="51" spans="1:54" outlineLevel="2">
      <c r="B51" s="19"/>
      <c r="C51" s="19"/>
      <c r="D51" s="19"/>
      <c r="E51" s="411" t="s">
        <v>261</v>
      </c>
      <c r="F51" s="399"/>
      <c r="G51" s="399"/>
      <c r="H51" s="399"/>
      <c r="I51" s="399"/>
      <c r="J51" s="399" t="s">
        <v>262</v>
      </c>
      <c r="K51" s="399"/>
      <c r="L51" s="399"/>
      <c r="M51" s="399"/>
      <c r="N51" s="399"/>
      <c r="O51" s="399" t="s">
        <v>263</v>
      </c>
      <c r="P51" s="399"/>
      <c r="Q51" s="399"/>
      <c r="R51" s="399"/>
      <c r="S51" s="399"/>
      <c r="T51" s="399" t="s">
        <v>264</v>
      </c>
      <c r="U51" s="399"/>
      <c r="V51" s="399"/>
      <c r="W51" s="399"/>
      <c r="X51" s="399"/>
      <c r="Y51" s="399" t="s">
        <v>366</v>
      </c>
      <c r="Z51" s="399"/>
      <c r="AA51" s="399"/>
      <c r="AB51" s="399"/>
      <c r="AC51" s="399"/>
      <c r="AD51" s="399" t="s">
        <v>367</v>
      </c>
      <c r="AE51" s="399"/>
      <c r="AF51" s="399"/>
      <c r="AG51" s="399"/>
      <c r="AH51" s="399"/>
      <c r="AI51" s="399" t="s">
        <v>368</v>
      </c>
      <c r="AJ51" s="399"/>
      <c r="AK51" s="399"/>
      <c r="AL51" s="399"/>
      <c r="AM51" s="399"/>
      <c r="AN51" s="399" t="s">
        <v>369</v>
      </c>
      <c r="AO51" s="399"/>
      <c r="AP51" s="399"/>
      <c r="AQ51" s="399"/>
      <c r="AR51" s="399"/>
      <c r="AS51" s="399" t="s">
        <v>370</v>
      </c>
      <c r="AT51" s="399"/>
      <c r="AU51" s="399"/>
      <c r="AV51" s="399"/>
      <c r="AW51" s="399"/>
      <c r="AX51" s="399" t="s">
        <v>371</v>
      </c>
      <c r="AY51" s="399"/>
      <c r="AZ51" s="399"/>
      <c r="BA51" s="399"/>
      <c r="BB51" s="40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359</v>
      </c>
      <c r="C53" s="19" t="s">
        <v>372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19" t="s">
        <v>373</v>
      </c>
      <c r="B54" s="127"/>
      <c r="C54" s="127"/>
      <c r="D54" s="124" t="s">
        <v>374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0"/>
      <c r="B55" s="36"/>
      <c r="C55" s="121"/>
      <c r="D55" s="2" t="s">
        <v>374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0"/>
      <c r="B56" s="36"/>
      <c r="C56" s="121"/>
      <c r="D56" s="2" t="s">
        <v>374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0"/>
      <c r="B57" s="36"/>
      <c r="C57" s="121"/>
      <c r="D57" s="2" t="s">
        <v>374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0"/>
      <c r="B58" s="36"/>
      <c r="C58" s="121"/>
      <c r="D58" s="2" t="s">
        <v>374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0"/>
      <c r="B59" s="36"/>
      <c r="C59" s="121"/>
      <c r="D59" s="2" t="s">
        <v>374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0"/>
      <c r="B60" s="36"/>
      <c r="C60" s="121"/>
      <c r="D60" s="2" t="s">
        <v>374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0"/>
      <c r="B61" s="36"/>
      <c r="C61" s="121"/>
      <c r="D61" s="2" t="s">
        <v>374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0"/>
      <c r="B62" s="36"/>
      <c r="C62" s="121"/>
      <c r="D62" s="2" t="s">
        <v>374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0"/>
      <c r="B63" s="36"/>
      <c r="C63" s="121"/>
      <c r="D63" s="2" t="s">
        <v>374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1"/>
      <c r="B64" s="122" t="s">
        <v>375</v>
      </c>
      <c r="C64" s="296" t="s">
        <v>376</v>
      </c>
      <c r="D64" s="123" t="s">
        <v>374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2" t="s">
        <v>377</v>
      </c>
      <c r="B66" s="266"/>
      <c r="C66" s="267"/>
      <c r="D66" s="268" t="s">
        <v>374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13"/>
      <c r="B67" s="252"/>
      <c r="C67" s="267"/>
      <c r="D67" s="269" t="s">
        <v>374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13"/>
      <c r="B68" s="252"/>
      <c r="C68" s="267"/>
      <c r="D68" s="269" t="s">
        <v>374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13"/>
      <c r="B69" s="252"/>
      <c r="C69" s="267"/>
      <c r="D69" s="269" t="s">
        <v>374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13"/>
      <c r="B70" s="252"/>
      <c r="C70" s="267"/>
      <c r="D70" s="269" t="s">
        <v>374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14"/>
      <c r="B71" s="122" t="s">
        <v>378</v>
      </c>
      <c r="C71" s="123"/>
      <c r="D71" s="270" t="s">
        <v>374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2" t="s">
        <v>379</v>
      </c>
      <c r="B75" s="127" t="s">
        <v>380</v>
      </c>
      <c r="C75" s="274"/>
      <c r="D75" s="124" t="s">
        <v>374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13"/>
      <c r="B76" s="121"/>
      <c r="C76" s="272"/>
      <c r="D76" s="2" t="s">
        <v>374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14"/>
      <c r="B77" s="273" t="s">
        <v>381</v>
      </c>
      <c r="C77" s="271"/>
      <c r="D77" s="123" t="s">
        <v>374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383</v>
      </c>
      <c r="C81" s="6" t="s">
        <v>384</v>
      </c>
      <c r="D81" t="s">
        <v>385</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386</v>
      </c>
      <c r="C82" t="s">
        <v>387</v>
      </c>
      <c r="D82" t="s">
        <v>374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388</v>
      </c>
      <c r="C83" t="s">
        <v>389</v>
      </c>
      <c r="D83" t="s">
        <v>374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390</v>
      </c>
      <c r="C84" t="s">
        <v>391</v>
      </c>
      <c r="D84" t="s">
        <v>374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392</v>
      </c>
      <c r="C85" t="s">
        <v>393</v>
      </c>
      <c r="D85" t="s">
        <v>374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394</v>
      </c>
      <c r="C86" t="s">
        <v>395</v>
      </c>
      <c r="D86" t="s">
        <v>374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396</v>
      </c>
      <c r="C87" t="s">
        <v>397</v>
      </c>
      <c r="D87" t="s">
        <v>374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398</v>
      </c>
      <c r="C88" t="s">
        <v>399</v>
      </c>
      <c r="D88" t="s">
        <v>374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400</v>
      </c>
      <c r="C89" t="s">
        <v>401</v>
      </c>
      <c r="D89" t="s">
        <v>374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402</v>
      </c>
      <c r="C90" t="s">
        <v>403</v>
      </c>
      <c r="D90" t="s">
        <v>374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404</v>
      </c>
      <c r="C91" t="s">
        <v>405</v>
      </c>
      <c r="D91" t="s">
        <v>374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406</v>
      </c>
      <c r="C92" t="s">
        <v>407</v>
      </c>
      <c r="D92" t="s">
        <v>374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408</v>
      </c>
      <c r="C93" t="s">
        <v>409</v>
      </c>
      <c r="D93" t="s">
        <v>374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410</v>
      </c>
      <c r="C94" t="s">
        <v>411</v>
      </c>
      <c r="D94" t="s">
        <v>374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412</v>
      </c>
      <c r="C95" t="s">
        <v>413</v>
      </c>
      <c r="D95" t="s">
        <v>374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414</v>
      </c>
      <c r="C96" t="s">
        <v>415</v>
      </c>
      <c r="D96" t="s">
        <v>374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416</v>
      </c>
      <c r="C97" t="s">
        <v>417</v>
      </c>
      <c r="D97" t="s">
        <v>374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418</v>
      </c>
      <c r="C98" t="s">
        <v>419</v>
      </c>
      <c r="D98" t="s">
        <v>374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420</v>
      </c>
      <c r="C99" t="s">
        <v>421</v>
      </c>
      <c r="D99" t="s">
        <v>374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422</v>
      </c>
      <c r="C100" t="s">
        <v>423</v>
      </c>
      <c r="D100" t="s">
        <v>374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424</v>
      </c>
      <c r="C101" t="s">
        <v>425</v>
      </c>
      <c r="D101" t="s">
        <v>374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426</v>
      </c>
      <c r="C102" t="s">
        <v>427</v>
      </c>
      <c r="D102" t="s">
        <v>374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428</v>
      </c>
      <c r="C103" t="s">
        <v>429</v>
      </c>
      <c r="D103" t="s">
        <v>374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430</v>
      </c>
      <c r="C104" t="s">
        <v>431</v>
      </c>
      <c r="D104" t="s">
        <v>374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432</v>
      </c>
      <c r="C105" t="s">
        <v>433</v>
      </c>
      <c r="D105" t="s">
        <v>374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434</v>
      </c>
      <c r="C106" t="s">
        <v>435</v>
      </c>
      <c r="D106" t="s">
        <v>374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436</v>
      </c>
      <c r="C107" t="s">
        <v>437</v>
      </c>
      <c r="D107" t="s">
        <v>374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505</v>
      </c>
      <c r="C108" t="s">
        <v>506</v>
      </c>
      <c r="D108" t="s">
        <v>374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507</v>
      </c>
      <c r="C109" t="s">
        <v>508</v>
      </c>
      <c r="D109" t="s">
        <v>374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509</v>
      </c>
      <c r="C110" t="s">
        <v>510</v>
      </c>
      <c r="D110" t="s">
        <v>374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511</v>
      </c>
      <c r="C111" t="s">
        <v>512</v>
      </c>
      <c r="D111" t="s">
        <v>374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513</v>
      </c>
      <c r="C112" t="s">
        <v>514</v>
      </c>
      <c r="D112" t="s">
        <v>374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515</v>
      </c>
      <c r="C113" t="s">
        <v>516</v>
      </c>
      <c r="D113" t="s">
        <v>374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517</v>
      </c>
      <c r="C114" t="s">
        <v>518</v>
      </c>
      <c r="D114" t="s">
        <v>374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519</v>
      </c>
      <c r="C115" t="s">
        <v>520</v>
      </c>
      <c r="D115" t="s">
        <v>374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521</v>
      </c>
      <c r="C116" t="s">
        <v>522</v>
      </c>
      <c r="D116" t="s">
        <v>374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523</v>
      </c>
      <c r="C117" t="s">
        <v>524</v>
      </c>
      <c r="D117" t="s">
        <v>374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525</v>
      </c>
      <c r="C118" t="s">
        <v>526</v>
      </c>
      <c r="D118" t="s">
        <v>374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527</v>
      </c>
      <c r="C119" t="s">
        <v>528</v>
      </c>
      <c r="D119" t="s">
        <v>374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529</v>
      </c>
      <c r="C120" t="s">
        <v>530</v>
      </c>
      <c r="D120" t="s">
        <v>374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531</v>
      </c>
      <c r="C121" t="s">
        <v>532</v>
      </c>
      <c r="D121" t="s">
        <v>374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533</v>
      </c>
      <c r="C122" t="s">
        <v>534</v>
      </c>
      <c r="D122" t="s">
        <v>374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535</v>
      </c>
      <c r="C123" t="s">
        <v>536</v>
      </c>
      <c r="D123" t="s">
        <v>374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537</v>
      </c>
      <c r="C124" t="s">
        <v>538</v>
      </c>
      <c r="D124" t="s">
        <v>374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539</v>
      </c>
      <c r="C125" t="s">
        <v>540</v>
      </c>
      <c r="D125" t="s">
        <v>374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541</v>
      </c>
      <c r="C126" t="s">
        <v>542</v>
      </c>
      <c r="D126" t="s">
        <v>374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543</v>
      </c>
      <c r="C127" t="s">
        <v>544</v>
      </c>
      <c r="D127" t="s">
        <v>374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438</v>
      </c>
      <c r="C128" t="s">
        <v>439</v>
      </c>
      <c r="D128" t="s">
        <v>374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440</v>
      </c>
      <c r="C129" t="s">
        <v>441</v>
      </c>
      <c r="D129" t="s">
        <v>374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442</v>
      </c>
      <c r="C130" t="s">
        <v>443</v>
      </c>
      <c r="D130" t="s">
        <v>374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444</v>
      </c>
      <c r="C131" t="s">
        <v>445</v>
      </c>
      <c r="D131" t="s">
        <v>374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446</v>
      </c>
      <c r="C132" t="s">
        <v>447</v>
      </c>
      <c r="D132" t="s">
        <v>374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448</v>
      </c>
      <c r="C133" s="7" t="s">
        <v>449</v>
      </c>
      <c r="D133" s="7" t="s">
        <v>374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15" t="s">
        <v>455</v>
      </c>
      <c r="B143" s="135" t="s">
        <v>273</v>
      </c>
      <c r="C143" s="135" t="s">
        <v>380</v>
      </c>
      <c r="D143" s="135" t="s">
        <v>374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16"/>
      <c r="B144" s="135" t="s">
        <v>273</v>
      </c>
      <c r="C144" s="135"/>
      <c r="D144" s="135" t="s">
        <v>374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16"/>
      <c r="B145" s="135" t="s">
        <v>273</v>
      </c>
      <c r="C145" s="135"/>
      <c r="D145" s="135" t="s">
        <v>374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16"/>
      <c r="B146" s="135" t="s">
        <v>276</v>
      </c>
      <c r="C146" s="135" t="s">
        <v>456</v>
      </c>
      <c r="D146" s="135" t="s">
        <v>374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16"/>
      <c r="B147" s="135" t="s">
        <v>276</v>
      </c>
      <c r="C147" s="135" t="s">
        <v>457</v>
      </c>
      <c r="D147" s="135" t="s">
        <v>374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16"/>
      <c r="B148" s="135" t="s">
        <v>276</v>
      </c>
      <c r="C148" s="135"/>
      <c r="D148" s="135" t="s">
        <v>374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16"/>
      <c r="B149" s="135" t="s">
        <v>276</v>
      </c>
      <c r="C149" s="135"/>
      <c r="D149" s="135" t="s">
        <v>374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16"/>
      <c r="B150" s="135" t="s">
        <v>279</v>
      </c>
      <c r="C150" s="315" t="s">
        <v>458</v>
      </c>
      <c r="D150" s="135" t="s">
        <v>374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16"/>
      <c r="B151" s="135" t="s">
        <v>279</v>
      </c>
      <c r="C151" s="315" t="s">
        <v>459</v>
      </c>
      <c r="D151" s="135" t="s">
        <v>374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16"/>
      <c r="B152" s="135" t="s">
        <v>279</v>
      </c>
      <c r="C152" s="315" t="s">
        <v>460</v>
      </c>
      <c r="D152" s="135" t="s">
        <v>374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16"/>
      <c r="B153" s="135" t="s">
        <v>461</v>
      </c>
      <c r="C153" s="135"/>
      <c r="D153" s="135" t="s">
        <v>374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17"/>
      <c r="B154" s="135" t="s">
        <v>461</v>
      </c>
      <c r="C154" s="135"/>
      <c r="D154" s="135" t="s">
        <v>374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454</v>
      </c>
      <c r="C157" s="134" t="s">
        <v>152</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15" t="s">
        <v>462</v>
      </c>
      <c r="B158" s="135" t="s">
        <v>273</v>
      </c>
      <c r="C158" s="315" t="s">
        <v>380</v>
      </c>
      <c r="D158" s="135" t="s">
        <v>463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16"/>
      <c r="B159" s="135" t="s">
        <v>273</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16"/>
      <c r="B160" s="135" t="s">
        <v>273</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16"/>
      <c r="B161" s="135" t="s">
        <v>276</v>
      </c>
      <c r="C161" s="315" t="s">
        <v>456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16"/>
      <c r="B162" s="135" t="s">
        <v>276</v>
      </c>
      <c r="C162" s="315" t="s">
        <v>457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16"/>
      <c r="B163" s="135" t="s">
        <v>276</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16"/>
      <c r="B164" s="135" t="s">
        <v>276</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16"/>
      <c r="B165" s="135" t="s">
        <v>461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16"/>
      <c r="B166" s="135" t="s">
        <v>461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16"/>
      <c r="B167" s="135" t="s">
        <v>461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16"/>
      <c r="B168" s="135" t="s">
        <v>461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17"/>
      <c r="B169" s="135" t="s">
        <v>461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15" t="s">
        <v>467</v>
      </c>
      <c r="B172" s="135" t="s">
        <v>273</v>
      </c>
      <c r="C172" s="135" t="s">
        <v>380</v>
      </c>
      <c r="D172" s="135" t="s">
        <v>374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16"/>
      <c r="B173" s="135" t="s">
        <v>273</v>
      </c>
      <c r="C173" s="135"/>
      <c r="D173" s="135" t="s">
        <v>374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17"/>
      <c r="B174" s="135" t="s">
        <v>273</v>
      </c>
      <c r="C174" s="135"/>
      <c r="D174" s="135" t="s">
        <v>374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15" t="s">
        <v>468</v>
      </c>
      <c r="B176" s="135" t="s">
        <v>273</v>
      </c>
      <c r="C176" s="135" t="s">
        <v>380</v>
      </c>
      <c r="D176" s="135" t="s">
        <v>374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16"/>
      <c r="B177" s="135" t="s">
        <v>273</v>
      </c>
      <c r="C177" s="135"/>
      <c r="D177" s="135" t="s">
        <v>374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17"/>
      <c r="B178" s="135" t="s">
        <v>273</v>
      </c>
      <c r="C178" s="135"/>
      <c r="D178" s="135" t="s">
        <v>374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469</v>
      </c>
      <c r="B182" s="19"/>
      <c r="C182" s="19"/>
      <c r="D182" s="19"/>
      <c r="E182" s="15"/>
    </row>
    <row r="183" spans="1:54" ht="15" outlineLevel="1">
      <c r="A183" s="12"/>
      <c r="B183" s="19"/>
      <c r="C183" s="19"/>
      <c r="D183" s="19"/>
      <c r="E183" s="15"/>
    </row>
    <row r="184" spans="1:54" s="4" customFormat="1" outlineLevel="1">
      <c r="A184" s="4" t="s">
        <v>470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2" t="s">
        <v>471</v>
      </c>
      <c r="B186" s="150" t="s">
        <v>472</v>
      </c>
      <c r="C186" s="6" t="s">
        <v>473</v>
      </c>
      <c r="D186" s="10" t="s">
        <v>385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23"/>
      <c r="B187" s="150" t="s">
        <v>474</v>
      </c>
      <c r="C187" s="6" t="s">
        <v>475</v>
      </c>
      <c r="D187" s="10" t="s">
        <v>385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15" t="s">
        <v>476</v>
      </c>
      <c r="B190" s="150" t="s">
        <v>477</v>
      </c>
      <c r="C190" s="19"/>
      <c r="D190" s="135" t="s">
        <v>374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16"/>
      <c r="B191" s="150" t="s">
        <v>478</v>
      </c>
      <c r="C191" s="19"/>
      <c r="D191" s="135" t="s">
        <v>374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16"/>
      <c r="B192" s="150" t="s">
        <v>548</v>
      </c>
      <c r="C192" s="19"/>
      <c r="D192" s="135" t="s">
        <v>374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16"/>
      <c r="B193" s="150" t="s">
        <v>479</v>
      </c>
      <c r="C193" s="19"/>
      <c r="D193" s="135" t="s">
        <v>374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16"/>
      <c r="B194" s="150" t="s">
        <v>480</v>
      </c>
      <c r="C194" s="19"/>
      <c r="D194" s="135" t="s">
        <v>374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16"/>
      <c r="B195" s="150" t="s">
        <v>481</v>
      </c>
      <c r="C195" s="19"/>
      <c r="D195" s="135" t="s">
        <v>374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16"/>
      <c r="B196" s="150" t="s">
        <v>276</v>
      </c>
      <c r="C196" s="19"/>
      <c r="D196" s="135" t="s">
        <v>374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16"/>
      <c r="B197" s="150" t="s">
        <v>279</v>
      </c>
      <c r="C197" s="19"/>
      <c r="D197" s="135" t="s">
        <v>374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17"/>
      <c r="B198" s="150" t="s">
        <v>461</v>
      </c>
      <c r="C198" s="19"/>
      <c r="D198" s="135" t="s">
        <v>374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15" t="s">
        <v>482</v>
      </c>
      <c r="B200" s="150" t="s">
        <v>483</v>
      </c>
      <c r="C200" s="19"/>
      <c r="D200" s="135" t="s">
        <v>374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16"/>
      <c r="B201" s="150" t="s">
        <v>484</v>
      </c>
      <c r="C201" s="19"/>
      <c r="D201" s="135" t="s">
        <v>374</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17"/>
      <c r="B202" s="150" t="s">
        <v>485</v>
      </c>
      <c r="C202" s="19"/>
      <c r="D202" s="135" t="s">
        <v>374</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15" t="s">
        <v>486</v>
      </c>
      <c r="B204" s="150" t="s">
        <v>487</v>
      </c>
      <c r="C204" s="19"/>
      <c r="D204" s="135" t="s">
        <v>374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16"/>
      <c r="B205" s="150" t="s">
        <v>488</v>
      </c>
      <c r="C205" s="19"/>
      <c r="D205" s="135" t="s">
        <v>374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17"/>
      <c r="B206" s="150" t="s">
        <v>489</v>
      </c>
      <c r="C206" s="19"/>
      <c r="D206" s="135" t="s">
        <v>374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549</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5" t="s">
        <v>476</v>
      </c>
      <c r="B210" s="150" t="s">
        <v>550</v>
      </c>
      <c r="C210" s="19"/>
      <c r="D210" s="135" t="s">
        <v>374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6"/>
      <c r="B211" s="150" t="s">
        <v>478</v>
      </c>
      <c r="C211" s="19"/>
      <c r="D211" s="135" t="s">
        <v>374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6"/>
      <c r="B212" s="150" t="s">
        <v>548</v>
      </c>
      <c r="C212" s="19"/>
      <c r="D212" s="135" t="s">
        <v>374</v>
      </c>
      <c r="E212" s="21">
        <f>E192-Baseline!E192</f>
        <v>13.395791080726287</v>
      </c>
      <c r="F212" s="21">
        <f>F77*F186-Baseline!F77*Baseline!F186</f>
        <v>13.11121172144996</v>
      </c>
      <c r="G212" s="21">
        <f>G77*G186-Baseline!G77*Baseline!G186</f>
        <v>12.833489317928361</v>
      </c>
      <c r="H212" s="21">
        <f>H77*H186-Baseline!H77*Baseline!H186</f>
        <v>12.562461068144286</v>
      </c>
      <c r="I212" s="21">
        <f>I77*I186-Baseline!I77*Baseline!I186</f>
        <v>12.297968140204622</v>
      </c>
      <c r="J212" s="21">
        <f>J77*J186-Baseline!J77*Baseline!J186</f>
        <v>12.039855555399189</v>
      </c>
      <c r="K212" s="21">
        <f>K77*K186-Baseline!K77*Baseline!K186</f>
        <v>11.787972134888637</v>
      </c>
      <c r="L212" s="21">
        <f>L77*L186-Baseline!L77*Baseline!L186</f>
        <v>11.542170359964663</v>
      </c>
      <c r="M212" s="21">
        <f>M77*M186-Baseline!M77*Baseline!M186</f>
        <v>11.30230631974683</v>
      </c>
      <c r="N212" s="21">
        <f>N77*N186-Baseline!N77*Baseline!N186</f>
        <v>11.068239616796067</v>
      </c>
      <c r="O212" s="21">
        <f>O77*O186-Baseline!O77*Baseline!O186</f>
        <v>10.839833266666343</v>
      </c>
      <c r="P212" s="21">
        <f>P77*P186-Baseline!P77*Baseline!P186</f>
        <v>10.616953644718548</v>
      </c>
      <c r="Q212" s="21">
        <f>Q77*Q186-Baseline!Q77*Baseline!Q186</f>
        <v>10.399470365223952</v>
      </c>
      <c r="R212" s="21">
        <f>R77*R186-Baseline!R77*Baseline!R186</f>
        <v>10.187256242835906</v>
      </c>
      <c r="S212" s="21">
        <f>S77*S186-Baseline!S77*Baseline!S186</f>
        <v>9.9801871927866443</v>
      </c>
      <c r="T212" s="21">
        <f>T77*T186-Baseline!T77*Baseline!T186</f>
        <v>9.7781421598269738</v>
      </c>
      <c r="U212" s="21">
        <f>U77*U186-Baseline!U77*Baseline!U186</f>
        <v>9.5810030438403402</v>
      </c>
      <c r="V212" s="21">
        <f>V77*V186-Baseline!V77*Baseline!V186</f>
        <v>9.3886546397679744</v>
      </c>
      <c r="W212" s="21">
        <f>W77*W186-Baseline!W77*Baseline!W186</f>
        <v>9.2009845563123616</v>
      </c>
      <c r="X212" s="21">
        <f>X77*X186-Baseline!X77*Baseline!X186</f>
        <v>9.0178831456985051</v>
      </c>
      <c r="Y212" s="21">
        <f>Y77*Y186-Baseline!Y77*Baseline!Y186</f>
        <v>8.8392434574042085</v>
      </c>
      <c r="Z212" s="21">
        <f>Z77*Z186-Baseline!Z77*Baseline!Z186</f>
        <v>8.6649611483753812</v>
      </c>
      <c r="AA212" s="21">
        <f>AA77*AA186-Baseline!AA77*Baseline!AA186</f>
        <v>8.4949344337064137</v>
      </c>
      <c r="AB212" s="21">
        <f>AB77*AB186-Baseline!AB77*Baseline!AB186</f>
        <v>8.3290640280501602</v>
      </c>
      <c r="AC212" s="21">
        <f>AC77*AC186-Baseline!AC77*Baseline!AC186</f>
        <v>8.1672530797492158</v>
      </c>
      <c r="AD212" s="21">
        <f>AD77*AD186-Baseline!AD77*Baseline!AD186</f>
        <v>8.0094071057979068</v>
      </c>
      <c r="AE212" s="21">
        <f>AE77*AE186-Baseline!AE77*Baseline!AE186</f>
        <v>7.8554339553067729</v>
      </c>
      <c r="AF212" s="21">
        <f>AF77*AF186-Baseline!AF77*Baseline!AF186</f>
        <v>7.7052437296719472</v>
      </c>
      <c r="AG212" s="21">
        <f>AG77*AG186-Baseline!AG77*Baseline!AG186</f>
        <v>7.5587487524356263</v>
      </c>
      <c r="AH212" s="21">
        <f>AH77*AH186-Baseline!AH77*Baseline!AH186</f>
        <v>7.4158634918167827</v>
      </c>
      <c r="AI212" s="21">
        <f>AI77*AI186-Baseline!AI77*Baseline!AI186</f>
        <v>7.2765045295754627</v>
      </c>
      <c r="AJ212" s="21">
        <f>AJ77*AJ186-Baseline!AJ77*Baseline!AJ186</f>
        <v>7.1752535592864115</v>
      </c>
      <c r="AK212" s="21">
        <f>AK77*AK186-Baseline!AK77*Baseline!AK186</f>
        <v>7.0762464231070252</v>
      </c>
      <c r="AL212" s="21">
        <f>AL77*AL186-Baseline!AL77*Baseline!AL186</f>
        <v>6.9794452607544999</v>
      </c>
      <c r="AM212" s="21">
        <f>AM77*AM186-Baseline!AM77*Baseline!AM186</f>
        <v>6.8848130447435061</v>
      </c>
      <c r="AN212" s="21">
        <f>AN77*AN186-Baseline!AN77*Baseline!AN186</f>
        <v>6.7923135877540179</v>
      </c>
      <c r="AO212" s="21">
        <f>AO77*AO186-Baseline!AO77*Baseline!AO186</f>
        <v>6.7019115184765434</v>
      </c>
      <c r="AP212" s="21">
        <f>AP77*AP186-Baseline!AP77*Baseline!AP186</f>
        <v>6.6135722644248949</v>
      </c>
      <c r="AQ212" s="21">
        <f>AQ77*AQ186-Baseline!AQ77*Baseline!AQ186</f>
        <v>6.5272620508216734</v>
      </c>
      <c r="AR212" s="21">
        <f>AR77*AR186-Baseline!AR77*Baseline!AR186</f>
        <v>6.4429478751989135</v>
      </c>
      <c r="AS212" s="21">
        <f>AS77*AS186-Baseline!AS77*Baseline!AS186</f>
        <v>6.3605975020602221</v>
      </c>
      <c r="AT212" s="21">
        <f>AT77*AT186-Baseline!AT77*Baseline!AT186</f>
        <v>6.2801794444922781</v>
      </c>
      <c r="AU212" s="21">
        <f>AU77*AU186-Baseline!AU77*Baseline!AU186</f>
        <v>6.2016629594274724</v>
      </c>
      <c r="AV212" s="21">
        <f>AV77*AV186-Baseline!AV77*Baseline!AV186</f>
        <v>6.1250180281179185</v>
      </c>
      <c r="AW212" s="21">
        <f>AW77*AW186-Baseline!AW77*Baseline!AW186</f>
        <v>6.0502153527708584</v>
      </c>
      <c r="AX212" s="21">
        <f>AX77*AX186-Baseline!AX77*Baseline!AX186</f>
        <v>5.9772263367212775</v>
      </c>
      <c r="AY212" s="21">
        <f>AY77*AY186-Baseline!AY77*Baseline!AY186</f>
        <v>5.9060230777808904</v>
      </c>
      <c r="AZ212" s="21">
        <f>AZ77*AZ186-Baseline!AZ77*Baseline!AZ186</f>
        <v>5.8365783590011224</v>
      </c>
      <c r="BA212" s="21">
        <f>BA77*BA186-Baseline!BA77*Baseline!BA186</f>
        <v>5.7688656323107317</v>
      </c>
      <c r="BB212" s="21">
        <f>BB77*BB186-Baseline!BB77*Baseline!BB186</f>
        <v>5.7019384709077094</v>
      </c>
    </row>
    <row r="213" spans="1:54" outlineLevel="2">
      <c r="A213" s="466"/>
      <c r="B213" s="150" t="s">
        <v>479</v>
      </c>
      <c r="C213" s="19"/>
      <c r="D213" s="135" t="s">
        <v>374</v>
      </c>
      <c r="E213" s="21">
        <f>E193-Baseline!E193</f>
        <v>79.873705533769922</v>
      </c>
      <c r="F213" s="21">
        <f>F193-Baseline!F193</f>
        <v>79.567921031638107</v>
      </c>
      <c r="G213" s="21">
        <f>G193-Baseline!G193</f>
        <v>78.97177483791026</v>
      </c>
      <c r="H213" s="21">
        <f>H193-Baseline!H193</f>
        <v>78.370245373210224</v>
      </c>
      <c r="I213" s="21">
        <f>I193-Baseline!I193</f>
        <v>78.024985957962912</v>
      </c>
      <c r="J213" s="21">
        <f>J193-Baseline!J193</f>
        <v>77.664760530708932</v>
      </c>
      <c r="K213" s="21">
        <f>K193-Baseline!K193</f>
        <v>77.04047721964244</v>
      </c>
      <c r="L213" s="21">
        <f>L193-Baseline!L193</f>
        <v>76.658614359239621</v>
      </c>
      <c r="M213" s="21">
        <f>M193-Baseline!M193</f>
        <v>76.26466041041391</v>
      </c>
      <c r="N213" s="21">
        <f>N193-Baseline!N193</f>
        <v>75.624683760640877</v>
      </c>
      <c r="O213" s="21">
        <f>O193-Baseline!O193</f>
        <v>75.214141369650136</v>
      </c>
      <c r="P213" s="21">
        <f>P193-Baseline!P193</f>
        <v>74.794067528529524</v>
      </c>
      <c r="Q213" s="21">
        <f>Q193-Baseline!Q193</f>
        <v>74.365288957358956</v>
      </c>
      <c r="R213" s="21">
        <f>R193-Baseline!R193</f>
        <v>74.144765765514549</v>
      </c>
      <c r="S213" s="21">
        <f>S193-Baseline!S193</f>
        <v>73.696536582102638</v>
      </c>
      <c r="T213" s="21">
        <f>T193-Baseline!T193</f>
        <v>73.24200078584478</v>
      </c>
      <c r="U213" s="21">
        <f>U193-Baseline!U193</f>
        <v>72.781860316902709</v>
      </c>
      <c r="V213" s="21">
        <f>V193-Baseline!V193</f>
        <v>72.516009100233802</v>
      </c>
      <c r="W213" s="21">
        <f>W193-Baseline!W193</f>
        <v>72.04267251533463</v>
      </c>
      <c r="X213" s="21">
        <f>X193-Baseline!X193</f>
        <v>71.757123067061698</v>
      </c>
      <c r="Y213" s="21">
        <f>Y193-Baseline!Y193</f>
        <v>71.273459556173677</v>
      </c>
      <c r="Z213" s="21">
        <f>Z193-Baseline!Z193</f>
        <v>70.971350874411314</v>
      </c>
      <c r="AA213" s="21">
        <f>AA193-Baseline!AA193</f>
        <v>70.660262336345752</v>
      </c>
      <c r="AB213" s="21">
        <f>AB193-Baseline!AB193</f>
        <v>70.340980859029685</v>
      </c>
      <c r="AC213" s="21">
        <f>AC193-Baseline!AC193</f>
        <v>69.974651629954863</v>
      </c>
      <c r="AD213" s="21">
        <f>AD193-Baseline!AD193</f>
        <v>69.612164248876255</v>
      </c>
      <c r="AE213" s="21">
        <f>AE193-Baseline!AE193</f>
        <v>69.261165995532338</v>
      </c>
      <c r="AF213" s="21">
        <f>AF193-Baseline!AF193</f>
        <v>68.899962779749657</v>
      </c>
      <c r="AG213" s="21">
        <f>AG193-Baseline!AG193</f>
        <v>68.531383091313486</v>
      </c>
      <c r="AH213" s="21">
        <f>AH193-Baseline!AH193</f>
        <v>68.158593525151517</v>
      </c>
      <c r="AI213" s="21">
        <f>AI193-Baseline!AI193</f>
        <v>67.785577316805131</v>
      </c>
      <c r="AJ213" s="21">
        <f>AJ193-Baseline!AJ193</f>
        <v>67.737880683545342</v>
      </c>
      <c r="AK213" s="21">
        <f>AK193-Baseline!AK193</f>
        <v>67.685337511942492</v>
      </c>
      <c r="AL213" s="21">
        <f>AL193-Baseline!AL193</f>
        <v>67.629392179426944</v>
      </c>
      <c r="AM213" s="21">
        <f>AM193-Baseline!AM193</f>
        <v>67.570858640388906</v>
      </c>
      <c r="AN213" s="21">
        <f>AN193-Baseline!AN193</f>
        <v>67.510087906154567</v>
      </c>
      <c r="AO213" s="21">
        <f>AO193-Baseline!AO193</f>
        <v>67.447231928967</v>
      </c>
      <c r="AP213" s="21">
        <f>AP193-Baseline!AP193</f>
        <v>67.38277265170629</v>
      </c>
      <c r="AQ213" s="21">
        <f>AQ193-Baseline!AQ193</f>
        <v>67.317256937596454</v>
      </c>
      <c r="AR213" s="21">
        <f>AR193-Baseline!AR193</f>
        <v>67.25108146831252</v>
      </c>
      <c r="AS213" s="21">
        <f>AS193-Baseline!AS193</f>
        <v>67.184613413539367</v>
      </c>
      <c r="AT213" s="21">
        <f>AT193-Baseline!AT193</f>
        <v>67.118243906590976</v>
      </c>
      <c r="AU213" s="21">
        <f>AU193-Baseline!AU193</f>
        <v>67.052382722769039</v>
      </c>
      <c r="AV213" s="21">
        <f>AV193-Baseline!AV193</f>
        <v>66.987417088224603</v>
      </c>
      <c r="AW213" s="21">
        <f>AW193-Baseline!AW193</f>
        <v>66.923715352613854</v>
      </c>
      <c r="AX213" s="21">
        <f>AX193-Baseline!AX193</f>
        <v>66.861644668920277</v>
      </c>
      <c r="AY213" s="21">
        <f>AY193-Baseline!AY193</f>
        <v>66.801570185537585</v>
      </c>
      <c r="AZ213" s="21">
        <f>AZ193-Baseline!AZ193</f>
        <v>66.743850135370323</v>
      </c>
      <c r="BA213" s="21">
        <f>BA193-Baseline!BA193</f>
        <v>66.688834537740064</v>
      </c>
      <c r="BB213" s="21">
        <f>BB193-Baseline!BB193</f>
        <v>66.626111740771364</v>
      </c>
    </row>
    <row r="214" spans="1:54" outlineLevel="2">
      <c r="A214" s="466"/>
      <c r="B214" s="150" t="s">
        <v>480</v>
      </c>
      <c r="C214" s="19"/>
      <c r="D214" s="135" t="s">
        <v>374</v>
      </c>
      <c r="E214" s="21">
        <f>E194-Baseline!E194</f>
        <v>40.000058251314144</v>
      </c>
      <c r="F214" s="21">
        <f>F194-Baseline!F194</f>
        <v>39.746496933934608</v>
      </c>
      <c r="G214" s="21">
        <f>G194-Baseline!G194</f>
        <v>39.497040058082554</v>
      </c>
      <c r="H214" s="21">
        <f>H194-Baseline!H194</f>
        <v>39.25168413539334</v>
      </c>
      <c r="I214" s="21">
        <f>I194-Baseline!I194</f>
        <v>39.010426595523917</v>
      </c>
      <c r="J214" s="21">
        <f>J194-Baseline!J194</f>
        <v>38.773265783971752</v>
      </c>
      <c r="K214" s="21">
        <f>K194-Baseline!K194</f>
        <v>38.540201023112793</v>
      </c>
      <c r="L214" s="21">
        <f>L194-Baseline!L194</f>
        <v>38.311232572339676</v>
      </c>
      <c r="M214" s="21">
        <f>M194-Baseline!M194</f>
        <v>38.086361705127175</v>
      </c>
      <c r="N214" s="21">
        <f>N194-Baseline!N194</f>
        <v>37.865590699769683</v>
      </c>
      <c r="O214" s="21">
        <f>O194-Baseline!O194</f>
        <v>37.648922823247787</v>
      </c>
      <c r="P214" s="21">
        <f>P194-Baseline!P194</f>
        <v>37.436362467464619</v>
      </c>
      <c r="Q214" s="21">
        <f>Q194-Baseline!Q194</f>
        <v>37.227914999304382</v>
      </c>
      <c r="R214" s="21">
        <f>R194-Baseline!R194</f>
        <v>37.023586915414</v>
      </c>
      <c r="S214" s="21">
        <f>S194-Baseline!S194</f>
        <v>36.815100550624742</v>
      </c>
      <c r="T214" s="21">
        <f>T194-Baseline!T194</f>
        <v>36.610839963795812</v>
      </c>
      <c r="U214" s="21">
        <f>U194-Baseline!U194</f>
        <v>36.41081217033733</v>
      </c>
      <c r="V214" s="21">
        <f>V194-Baseline!V194</f>
        <v>36.215025427154103</v>
      </c>
      <c r="W214" s="21">
        <f>W194-Baseline!W194</f>
        <v>36.023489084054916</v>
      </c>
      <c r="X214" s="21">
        <f>X194-Baseline!X194</f>
        <v>35.836213751621479</v>
      </c>
      <c r="Y214" s="21">
        <f>Y194-Baseline!Y194</f>
        <v>35.653211296704875</v>
      </c>
      <c r="Z214" s="21">
        <f>Z194-Baseline!Z194</f>
        <v>35.474494801807055</v>
      </c>
      <c r="AA214" s="21">
        <f>AA194-Baseline!AA194</f>
        <v>35.300078637578146</v>
      </c>
      <c r="AB214" s="21">
        <f>AB194-Baseline!AB194</f>
        <v>35.129978548985036</v>
      </c>
      <c r="AC214" s="21">
        <f>AC194-Baseline!AC194</f>
        <v>34.941727651726353</v>
      </c>
      <c r="AD214" s="21">
        <f>AD194-Baseline!AD194</f>
        <v>34.755216692148558</v>
      </c>
      <c r="AE214" s="21">
        <f>AE194-Baseline!AE194</f>
        <v>34.568288114874861</v>
      </c>
      <c r="AF214" s="21">
        <f>AF194-Baseline!AF194</f>
        <v>34.379552577237128</v>
      </c>
      <c r="AG214" s="21">
        <f>AG194-Baseline!AG194</f>
        <v>34.188399478166779</v>
      </c>
      <c r="AH214" s="21">
        <f>AH194-Baseline!AH194</f>
        <v>33.995189793336316</v>
      </c>
      <c r="AI214" s="21">
        <f>AI194-Baseline!AI194</f>
        <v>33.801608002757291</v>
      </c>
      <c r="AJ214" s="21">
        <f>AJ194-Baseline!AJ194</f>
        <v>33.770373094985118</v>
      </c>
      <c r="AK214" s="21">
        <f>AK194-Baseline!AK194</f>
        <v>33.737309324081124</v>
      </c>
      <c r="AL214" s="21">
        <f>AL194-Baseline!AL194</f>
        <v>33.702708090680723</v>
      </c>
      <c r="AM214" s="21">
        <f>AM194-Baseline!AM194</f>
        <v>33.666904746377888</v>
      </c>
      <c r="AN214" s="21">
        <f>AN194-Baseline!AN194</f>
        <v>33.630142442175163</v>
      </c>
      <c r="AO214" s="21">
        <f>AO194-Baseline!AO194</f>
        <v>33.592548971606902</v>
      </c>
      <c r="AP214" s="21">
        <f>AP194-Baseline!AP194</f>
        <v>33.554343811810156</v>
      </c>
      <c r="AQ214" s="21">
        <f>AQ194-Baseline!AQ194</f>
        <v>33.515752774442937</v>
      </c>
      <c r="AR214" s="21">
        <f>AR194-Baseline!AR194</f>
        <v>33.476980731655381</v>
      </c>
      <c r="AS214" s="21">
        <f>AS194-Baseline!AS194</f>
        <v>33.438216704296792</v>
      </c>
      <c r="AT214" s="21">
        <f>AT194-Baseline!AT194</f>
        <v>33.399649142005359</v>
      </c>
      <c r="AU214" s="21">
        <f>AU194-Baseline!AU194</f>
        <v>33.361471703638657</v>
      </c>
      <c r="AV214" s="21">
        <f>AV194-Baseline!AV194</f>
        <v>33.32387136410015</v>
      </c>
      <c r="AW214" s="21">
        <f>AW194-Baseline!AW194</f>
        <v>33.287029295117797</v>
      </c>
      <c r="AX214" s="21">
        <f>AX194-Baseline!AX194</f>
        <v>33.251123711948836</v>
      </c>
      <c r="AY214" s="21">
        <f>AY194-Baseline!AY194</f>
        <v>33.21633085718441</v>
      </c>
      <c r="AZ214" s="21">
        <f>AZ194-Baseline!AZ194</f>
        <v>33.182824191265404</v>
      </c>
      <c r="BA214" s="21">
        <f>BA194-Baseline!BA194</f>
        <v>33.150773762951864</v>
      </c>
      <c r="BB214" s="21">
        <f>BB194-Baseline!BB194</f>
        <v>33.115000737372014</v>
      </c>
    </row>
    <row r="215" spans="1:54" outlineLevel="2">
      <c r="A215" s="466"/>
      <c r="B215" s="150" t="s">
        <v>481</v>
      </c>
      <c r="C215" s="19"/>
      <c r="D215" s="135" t="s">
        <v>374</v>
      </c>
      <c r="E215" s="21">
        <f>E195-Baseline!E195</f>
        <v>120.00017472551762</v>
      </c>
      <c r="F215" s="21">
        <f>F195-Baseline!F195</f>
        <v>119.23949077398287</v>
      </c>
      <c r="G215" s="21">
        <f>G195-Baseline!G195</f>
        <v>118.49112017424768</v>
      </c>
      <c r="H215" s="21">
        <f>H195-Baseline!H195</f>
        <v>117.75505240618003</v>
      </c>
      <c r="I215" s="21">
        <f>I195-Baseline!I195</f>
        <v>117.03127978657173</v>
      </c>
      <c r="J215" s="21">
        <f>J195-Baseline!J195</f>
        <v>116.31979732636762</v>
      </c>
      <c r="K215" s="21">
        <f>K195-Baseline!K195</f>
        <v>115.6206030693384</v>
      </c>
      <c r="L215" s="21">
        <f>L195-Baseline!L195</f>
        <v>114.933697717019</v>
      </c>
      <c r="M215" s="21">
        <f>M195-Baseline!M195</f>
        <v>114.25908509139894</v>
      </c>
      <c r="N215" s="21">
        <f>N195-Baseline!N195</f>
        <v>113.59677207582313</v>
      </c>
      <c r="O215" s="21">
        <f>O195-Baseline!O195</f>
        <v>112.94676846974335</v>
      </c>
      <c r="P215" s="21">
        <f>P195-Baseline!P195</f>
        <v>112.30908742492218</v>
      </c>
      <c r="Q215" s="21">
        <f>Q195-Baseline!Q195</f>
        <v>111.68374499791315</v>
      </c>
      <c r="R215" s="21">
        <f>R195-Baseline!R195</f>
        <v>111.070760746242</v>
      </c>
      <c r="S215" s="21">
        <f>S195-Baseline!S195</f>
        <v>110.44530163069705</v>
      </c>
      <c r="T215" s="21">
        <f>T195-Baseline!T195</f>
        <v>109.83251987063898</v>
      </c>
      <c r="U215" s="21">
        <f>U195-Baseline!U195</f>
        <v>109.2324365313421</v>
      </c>
      <c r="V215" s="21">
        <f>V195-Baseline!V195</f>
        <v>108.64507626154032</v>
      </c>
      <c r="W215" s="21">
        <f>W195-Baseline!W195</f>
        <v>108.07046725216478</v>
      </c>
      <c r="X215" s="21">
        <f>X195-Baseline!X195</f>
        <v>107.50864125486443</v>
      </c>
      <c r="Y215" s="21">
        <f>Y195-Baseline!Y195</f>
        <v>106.95963389011463</v>
      </c>
      <c r="Z215" s="21">
        <f>Z195-Baseline!Z195</f>
        <v>106.42348438703479</v>
      </c>
      <c r="AA215" s="21">
        <f>AA195-Baseline!AA195</f>
        <v>105.90023593076003</v>
      </c>
      <c r="AB215" s="21">
        <f>AB195-Baseline!AB195</f>
        <v>105.38993564695511</v>
      </c>
      <c r="AC215" s="21">
        <f>AC195-Baseline!AC195</f>
        <v>104.82518295616934</v>
      </c>
      <c r="AD215" s="21">
        <f>AD195-Baseline!AD195</f>
        <v>104.26565007852675</v>
      </c>
      <c r="AE215" s="21">
        <f>AE195-Baseline!AE195</f>
        <v>103.70486434799132</v>
      </c>
      <c r="AF215" s="21">
        <f>AF195-Baseline!AF195</f>
        <v>103.13865773661814</v>
      </c>
      <c r="AG215" s="21">
        <f>AG195-Baseline!AG195</f>
        <v>102.56519843801775</v>
      </c>
      <c r="AH215" s="21">
        <f>AH195-Baseline!AH195</f>
        <v>101.98556938431631</v>
      </c>
      <c r="AI215" s="21">
        <f>AI195-Baseline!AI195</f>
        <v>101.40482401314748</v>
      </c>
      <c r="AJ215" s="21">
        <f>AJ195-Baseline!AJ195</f>
        <v>101.31111929024209</v>
      </c>
      <c r="AK215" s="21">
        <f>AK195-Baseline!AK195</f>
        <v>101.21192797781222</v>
      </c>
      <c r="AL215" s="21">
        <f>AL195-Baseline!AL195</f>
        <v>101.10812427786473</v>
      </c>
      <c r="AM215" s="21">
        <f>AM195-Baseline!AM195</f>
        <v>101.00071424537489</v>
      </c>
      <c r="AN215" s="21">
        <f>AN195-Baseline!AN195</f>
        <v>100.89042733310423</v>
      </c>
      <c r="AO215" s="21">
        <f>AO195-Baseline!AO195</f>
        <v>100.77764692170422</v>
      </c>
      <c r="AP215" s="21">
        <f>AP195-Baseline!AP195</f>
        <v>100.66303144261413</v>
      </c>
      <c r="AQ215" s="21">
        <f>AQ195-Baseline!AQ195</f>
        <v>100.5472583308172</v>
      </c>
      <c r="AR215" s="21">
        <f>AR195-Baseline!AR195</f>
        <v>100.43094220275589</v>
      </c>
      <c r="AS215" s="21">
        <f>AS195-Baseline!AS195</f>
        <v>100.31465012096363</v>
      </c>
      <c r="AT215" s="21">
        <f>AT195-Baseline!AT195</f>
        <v>100.19894743436592</v>
      </c>
      <c r="AU215" s="21">
        <f>AU195-Baseline!AU195</f>
        <v>100.08441511953762</v>
      </c>
      <c r="AV215" s="21">
        <f>AV195-Baseline!AV195</f>
        <v>99.971614101187797</v>
      </c>
      <c r="AW215" s="21">
        <f>AW195-Baseline!AW195</f>
        <v>99.861087894499136</v>
      </c>
      <c r="AX215" s="21">
        <f>AX195-Baseline!AX195</f>
        <v>99.753371145243733</v>
      </c>
      <c r="AY215" s="21">
        <f>AY195-Baseline!AY195</f>
        <v>99.648992581196538</v>
      </c>
      <c r="AZ215" s="21">
        <f>AZ195-Baseline!AZ195</f>
        <v>99.548472583680052</v>
      </c>
      <c r="BA215" s="21">
        <f>BA195-Baseline!BA195</f>
        <v>99.452321298974567</v>
      </c>
      <c r="BB215" s="21">
        <f>BB195-Baseline!BB195</f>
        <v>99.345002222463251</v>
      </c>
    </row>
    <row r="216" spans="1:54" outlineLevel="2">
      <c r="A216" s="466"/>
      <c r="B216" s="150" t="s">
        <v>276</v>
      </c>
      <c r="C216" s="19"/>
      <c r="D216" s="135" t="s">
        <v>374</v>
      </c>
      <c r="E216" s="21">
        <f>E196-Baseline!E196</f>
        <v>7.9961784895118608</v>
      </c>
      <c r="F216" s="21">
        <f>F196-Baseline!F196</f>
        <v>8.1250695017624484</v>
      </c>
      <c r="G216" s="21">
        <f>G196-Baseline!G196</f>
        <v>8.2574953307652041</v>
      </c>
      <c r="H216" s="21">
        <f>H196-Baseline!H196</f>
        <v>8.3935605498042616</v>
      </c>
      <c r="I216" s="21">
        <f>I196-Baseline!I196</f>
        <v>8.5333731113109188</v>
      </c>
      <c r="J216" s="21">
        <f>J196-Baseline!J196</f>
        <v>8.6770445201186099</v>
      </c>
      <c r="K216" s="21">
        <f>K196-Baseline!K196</f>
        <v>8.8246899899000475</v>
      </c>
      <c r="L216" s="21">
        <f>L196-Baseline!L196</f>
        <v>8.9764284449444052</v>
      </c>
      <c r="M216" s="21">
        <f>M196-Baseline!M196</f>
        <v>9.1323827968424176</v>
      </c>
      <c r="N216" s="21">
        <f>N196-Baseline!N196</f>
        <v>9.2926799392895099</v>
      </c>
      <c r="O216" s="21">
        <f>O196-Baseline!O196</f>
        <v>9.4574510100385751</v>
      </c>
      <c r="P216" s="21">
        <f>P196-Baseline!P196</f>
        <v>9.6268314329509188</v>
      </c>
      <c r="Q216" s="21">
        <f>Q196-Baseline!Q196</f>
        <v>9.800961119853616</v>
      </c>
      <c r="R216" s="21">
        <f>R196-Baseline!R196</f>
        <v>9.9799846094237825</v>
      </c>
      <c r="S216" s="21">
        <f>S196-Baseline!S196</f>
        <v>10.164051240187177</v>
      </c>
      <c r="T216" s="21">
        <f>T196-Baseline!T196</f>
        <v>10.3533152809811</v>
      </c>
      <c r="U216" s="21">
        <f>U196-Baseline!U196</f>
        <v>10.547936126144208</v>
      </c>
      <c r="V216" s="21">
        <f>V196-Baseline!V196</f>
        <v>10.748078462182024</v>
      </c>
      <c r="W216" s="21">
        <f>W196-Baseline!W196</f>
        <v>10.953912475150567</v>
      </c>
      <c r="X216" s="21">
        <f>X196-Baseline!X196</f>
        <v>11.165613956891752</v>
      </c>
      <c r="Y216" s="21">
        <f>Y196-Baseline!Y196</f>
        <v>11.383364602100215</v>
      </c>
      <c r="Z216" s="21">
        <f>Z196-Baseline!Z196</f>
        <v>11.607352165088624</v>
      </c>
      <c r="AA216" s="21">
        <f>AA196-Baseline!AA196</f>
        <v>11.837770630105105</v>
      </c>
      <c r="AB216" s="21">
        <f>AB196-Baseline!AB196</f>
        <v>12.074820476364772</v>
      </c>
      <c r="AC216" s="21">
        <f>AC196-Baseline!AC196</f>
        <v>12.318708912002203</v>
      </c>
      <c r="AD216" s="21">
        <f>AD196-Baseline!AD196</f>
        <v>12.569650049953351</v>
      </c>
      <c r="AE216" s="21">
        <f>AE196-Baseline!AE196</f>
        <v>12.827865165717483</v>
      </c>
      <c r="AF216" s="21">
        <f>AF196-Baseline!AF196</f>
        <v>13.093582965258371</v>
      </c>
      <c r="AG216" s="21">
        <f>AG196-Baseline!AG196</f>
        <v>13.367039847487572</v>
      </c>
      <c r="AH216" s="21">
        <f>AH196-Baseline!AH196</f>
        <v>13.648480113190903</v>
      </c>
      <c r="AI216" s="21">
        <f>AI196-Baseline!AI196</f>
        <v>13.938156311159139</v>
      </c>
      <c r="AJ216" s="21">
        <f>AJ196-Baseline!AJ196</f>
        <v>14.266408366860993</v>
      </c>
      <c r="AK216" s="21">
        <f>AK196-Baseline!AK196</f>
        <v>14.604789106062071</v>
      </c>
      <c r="AL216" s="21">
        <f>AL196-Baseline!AL196</f>
        <v>14.95363914929629</v>
      </c>
      <c r="AM216" s="21">
        <f>AM196-Baseline!AM196</f>
        <v>15.313311195405111</v>
      </c>
      <c r="AN216" s="21">
        <f>AN196-Baseline!AN196</f>
        <v>15.684170496997934</v>
      </c>
      <c r="AO216" s="21">
        <f>AO196-Baseline!AO196</f>
        <v>16.066595294028094</v>
      </c>
      <c r="AP216" s="21">
        <f>AP196-Baseline!AP196</f>
        <v>16.460977322615559</v>
      </c>
      <c r="AQ216" s="21">
        <f>AQ196-Baseline!AQ196</f>
        <v>16.867722287973045</v>
      </c>
      <c r="AR216" s="21">
        <f>AR196-Baseline!AR196</f>
        <v>17.287250363967743</v>
      </c>
      <c r="AS216" s="21">
        <f>AS196-Baseline!AS196</f>
        <v>17.719996752466706</v>
      </c>
      <c r="AT216" s="21">
        <f>AT196-Baseline!AT196</f>
        <v>18.166412182946218</v>
      </c>
      <c r="AU216" s="21">
        <f>AU196-Baseline!AU196</f>
        <v>18.62696354900406</v>
      </c>
      <c r="AV216" s="21">
        <f>AV196-Baseline!AV196</f>
        <v>19.102134450157703</v>
      </c>
      <c r="AW216" s="21">
        <f>AW196-Baseline!AW196</f>
        <v>19.592425809827382</v>
      </c>
      <c r="AX216" s="21">
        <f>AX196-Baseline!AX196</f>
        <v>20.0983565365968</v>
      </c>
      <c r="AY216" s="21">
        <f>AY196-Baseline!AY196</f>
        <v>20.620464162439031</v>
      </c>
      <c r="AZ216" s="21">
        <f>AZ196-Baseline!AZ196</f>
        <v>21.159305536501922</v>
      </c>
      <c r="BA216" s="21">
        <f>BA196-Baseline!BA196</f>
        <v>21.715457520712661</v>
      </c>
      <c r="BB216" s="21">
        <f>BB196-Baseline!BB196</f>
        <v>22.286227424637637</v>
      </c>
    </row>
    <row r="217" spans="1:54" outlineLevel="2">
      <c r="A217" s="466"/>
      <c r="B217" s="150" t="s">
        <v>279</v>
      </c>
      <c r="C217" s="19"/>
      <c r="D217" s="135"/>
      <c r="E217" s="21">
        <f>E197-Baseline!E197</f>
        <v>73.156397429000009</v>
      </c>
      <c r="F217" s="21">
        <f>F197-Baseline!F197</f>
        <v>72.4565680115942</v>
      </c>
      <c r="G217" s="21">
        <f>G197-Baseline!G197</f>
        <v>71.774500119022619</v>
      </c>
      <c r="H217" s="21">
        <f>H197-Baseline!H197</f>
        <v>71.109779814815383</v>
      </c>
      <c r="I217" s="21">
        <f>I197-Baseline!I197</f>
        <v>70.462006055618289</v>
      </c>
      <c r="J217" s="21">
        <f>J197-Baseline!J197</f>
        <v>69.830790288373535</v>
      </c>
      <c r="K217" s="21">
        <f>K197-Baseline!K197</f>
        <v>69.21575610822623</v>
      </c>
      <c r="L217" s="21">
        <f>L197-Baseline!L197</f>
        <v>68.61653892649899</v>
      </c>
      <c r="M217" s="21">
        <f>M197-Baseline!M197</f>
        <v>68.032785568200651</v>
      </c>
      <c r="N217" s="21">
        <f>N197-Baseline!N197</f>
        <v>67.464154010029461</v>
      </c>
      <c r="O217" s="21">
        <f>O197-Baseline!O197</f>
        <v>66.910313002430669</v>
      </c>
      <c r="P217" s="21">
        <f>P197-Baseline!P197</f>
        <v>66.370941798021661</v>
      </c>
      <c r="Q217" s="21">
        <f>Q197-Baseline!Q197</f>
        <v>65.84572981662582</v>
      </c>
      <c r="R217" s="21">
        <f>R197-Baseline!R197</f>
        <v>65.334376398596163</v>
      </c>
      <c r="S217" s="21">
        <f>S197-Baseline!S197</f>
        <v>64.836590476084638</v>
      </c>
      <c r="T217" s="21">
        <f>T197-Baseline!T197</f>
        <v>64.352090339059103</v>
      </c>
      <c r="U217" s="21">
        <f>U197-Baseline!U197</f>
        <v>63.880603338050229</v>
      </c>
      <c r="V217" s="21">
        <f>V197-Baseline!V197</f>
        <v>63.421865644443614</v>
      </c>
      <c r="W217" s="21">
        <f>W197-Baseline!W197</f>
        <v>62.975622016229643</v>
      </c>
      <c r="X217" s="21">
        <f>X197-Baseline!X197</f>
        <v>62.541625533560655</v>
      </c>
      <c r="Y217" s="21">
        <f>Y197-Baseline!Y197</f>
        <v>62.119637387407579</v>
      </c>
      <c r="Z217" s="21">
        <f>Z197-Baseline!Z197</f>
        <v>61.709426629995264</v>
      </c>
      <c r="AA217" s="21">
        <f>AA197-Baseline!AA197</f>
        <v>61.310769979599698</v>
      </c>
      <c r="AB217" s="21">
        <f>AB197-Baseline!AB197</f>
        <v>60.923451614169771</v>
      </c>
      <c r="AC217" s="21">
        <f>AC197-Baseline!AC197</f>
        <v>60.547262955866913</v>
      </c>
      <c r="AD217" s="21">
        <f>AD197-Baseline!AD197</f>
        <v>60.182002444452884</v>
      </c>
      <c r="AE217" s="21">
        <f>AE197-Baseline!AE197</f>
        <v>59.827475405713898</v>
      </c>
      <c r="AF217" s="21">
        <f>AF197-Baseline!AF197</f>
        <v>59.483493874993343</v>
      </c>
      <c r="AG217" s="21">
        <f>AG197-Baseline!AG197</f>
        <v>59.149876317600082</v>
      </c>
      <c r="AH217" s="21">
        <f>AH197-Baseline!AH197</f>
        <v>58.826447533713001</v>
      </c>
      <c r="AI217" s="21">
        <f>AI197-Baseline!AI197</f>
        <v>58.513038505407437</v>
      </c>
      <c r="AJ217" s="21">
        <f>AJ197-Baseline!AJ197</f>
        <v>58.492056498931269</v>
      </c>
      <c r="AK217" s="21">
        <f>AK197-Baseline!AK197</f>
        <v>58.479285892554621</v>
      </c>
      <c r="AL217" s="21">
        <f>AL197-Baseline!AL197</f>
        <v>58.474700630478836</v>
      </c>
      <c r="AM217" s="21">
        <f>AM197-Baseline!AM197</f>
        <v>58.478278735408402</v>
      </c>
      <c r="AN217" s="21">
        <f>AN197-Baseline!AN197</f>
        <v>58.49000207821345</v>
      </c>
      <c r="AO217" s="21">
        <f>AO197-Baseline!AO197</f>
        <v>58.509856405138827</v>
      </c>
      <c r="AP217" s="21">
        <f>AP197-Baseline!AP197</f>
        <v>58.537831331202042</v>
      </c>
      <c r="AQ217" s="21">
        <f>AQ197-Baseline!AQ197</f>
        <v>58.573920252701221</v>
      </c>
      <c r="AR217" s="21">
        <f>AR197-Baseline!AR197</f>
        <v>58.61812042658633</v>
      </c>
      <c r="AS217" s="21">
        <f>AS197-Baseline!AS197</f>
        <v>58.670432818713607</v>
      </c>
      <c r="AT217" s="21">
        <f>AT197-Baseline!AT197</f>
        <v>58.730862167479224</v>
      </c>
      <c r="AU217" s="21">
        <f>AU197-Baseline!AU197</f>
        <v>58.799416973110539</v>
      </c>
      <c r="AV217" s="21">
        <f>AV197-Baseline!AV197</f>
        <v>58.876109441816475</v>
      </c>
      <c r="AW217" s="21">
        <f>AW197-Baseline!AW197</f>
        <v>58.960955473995661</v>
      </c>
      <c r="AX217" s="21">
        <f>AX197-Baseline!AX197</f>
        <v>59.053974660216774</v>
      </c>
      <c r="AY217" s="21">
        <f>AY197-Baseline!AY197</f>
        <v>59.155190289547924</v>
      </c>
      <c r="AZ217" s="21">
        <f>AZ197-Baseline!AZ197</f>
        <v>59.264629356174979</v>
      </c>
      <c r="BA217" s="21">
        <f>BA197-Baseline!BA197</f>
        <v>59.382322461196061</v>
      </c>
      <c r="BB217" s="21">
        <f>BB197-Baseline!BB197</f>
        <v>59.500342475062588</v>
      </c>
    </row>
    <row r="218" spans="1:54" outlineLevel="2">
      <c r="A218" s="467"/>
      <c r="B218" s="150" t="s">
        <v>461</v>
      </c>
      <c r="C218" s="19"/>
      <c r="D218" s="135" t="s">
        <v>374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5" t="s">
        <v>482</v>
      </c>
      <c r="B220" s="150" t="s">
        <v>483</v>
      </c>
      <c r="C220" s="19"/>
      <c r="D220" s="135" t="s">
        <v>374</v>
      </c>
      <c r="E220" s="21">
        <f>SUM(E210:E213,E216:E218)</f>
        <v>174.42207253300808</v>
      </c>
      <c r="F220" s="21">
        <f t="shared" ref="F220:BB220" si="31">SUM(F210:F213,F216:F218)</f>
        <v>173.26077026644472</v>
      </c>
      <c r="G220" s="21">
        <f t="shared" si="31"/>
        <v>171.83725960562646</v>
      </c>
      <c r="H220" s="21">
        <f t="shared" si="31"/>
        <v>170.43604680597417</v>
      </c>
      <c r="I220" s="21">
        <f t="shared" si="31"/>
        <v>169.31833326509673</v>
      </c>
      <c r="J220" s="21">
        <f t="shared" si="31"/>
        <v>168.21245089460027</v>
      </c>
      <c r="K220" s="21">
        <f t="shared" si="31"/>
        <v>166.86889545265734</v>
      </c>
      <c r="L220" s="21">
        <f t="shared" si="31"/>
        <v>165.79375209064767</v>
      </c>
      <c r="M220" s="21">
        <f t="shared" si="31"/>
        <v>164.73213509520383</v>
      </c>
      <c r="N220" s="21">
        <f t="shared" si="31"/>
        <v>163.4497573267559</v>
      </c>
      <c r="O220" s="21">
        <f t="shared" si="31"/>
        <v>162.42173864878572</v>
      </c>
      <c r="P220" s="21">
        <f t="shared" si="31"/>
        <v>161.40879440422066</v>
      </c>
      <c r="Q220" s="21">
        <f t="shared" si="31"/>
        <v>160.41145025906235</v>
      </c>
      <c r="R220" s="21">
        <f t="shared" si="31"/>
        <v>159.64638301637041</v>
      </c>
      <c r="S220" s="21">
        <f t="shared" si="31"/>
        <v>158.67736549116108</v>
      </c>
      <c r="T220" s="21">
        <f t="shared" si="31"/>
        <v>157.72554856571196</v>
      </c>
      <c r="U220" s="21">
        <f t="shared" si="31"/>
        <v>156.79140282493748</v>
      </c>
      <c r="V220" s="21">
        <f t="shared" si="31"/>
        <v>156.07460784662743</v>
      </c>
      <c r="W220" s="21">
        <f t="shared" si="31"/>
        <v>155.17319156302719</v>
      </c>
      <c r="X220" s="21">
        <f t="shared" si="31"/>
        <v>154.48224570321261</v>
      </c>
      <c r="Y220" s="21">
        <f t="shared" si="31"/>
        <v>153.61570500308568</v>
      </c>
      <c r="Z220" s="21">
        <f t="shared" si="31"/>
        <v>152.95309081787059</v>
      </c>
      <c r="AA220" s="21">
        <f t="shared" si="31"/>
        <v>152.30373737975697</v>
      </c>
      <c r="AB220" s="21">
        <f t="shared" si="31"/>
        <v>151.66831697761438</v>
      </c>
      <c r="AC220" s="21">
        <f t="shared" si="31"/>
        <v>151.0078765775732</v>
      </c>
      <c r="AD220" s="21">
        <f t="shared" si="31"/>
        <v>150.3732238490804</v>
      </c>
      <c r="AE220" s="21">
        <f t="shared" si="31"/>
        <v>149.77194052227048</v>
      </c>
      <c r="AF220" s="21">
        <f t="shared" si="31"/>
        <v>149.18228334967333</v>
      </c>
      <c r="AG220" s="21">
        <f t="shared" si="31"/>
        <v>148.60704800883676</v>
      </c>
      <c r="AH220" s="21">
        <f t="shared" si="31"/>
        <v>148.04938466387219</v>
      </c>
      <c r="AI220" s="21">
        <f t="shared" si="31"/>
        <v>147.51327666294716</v>
      </c>
      <c r="AJ220" s="21">
        <f t="shared" si="31"/>
        <v>147.67159910862404</v>
      </c>
      <c r="AK220" s="21">
        <f t="shared" si="31"/>
        <v>147.84565893366621</v>
      </c>
      <c r="AL220" s="21">
        <f t="shared" si="31"/>
        <v>148.03717721995656</v>
      </c>
      <c r="AM220" s="21">
        <f t="shared" si="31"/>
        <v>148.24726161594592</v>
      </c>
      <c r="AN220" s="21">
        <f t="shared" si="31"/>
        <v>148.47657406911998</v>
      </c>
      <c r="AO220" s="21">
        <f t="shared" si="31"/>
        <v>148.72559514661046</v>
      </c>
      <c r="AP220" s="21">
        <f t="shared" si="31"/>
        <v>148.9951535699488</v>
      </c>
      <c r="AQ220" s="21">
        <f t="shared" si="31"/>
        <v>149.2861615290924</v>
      </c>
      <c r="AR220" s="21">
        <f t="shared" si="31"/>
        <v>149.59940013406549</v>
      </c>
      <c r="AS220" s="21">
        <f t="shared" si="31"/>
        <v>149.9356404867799</v>
      </c>
      <c r="AT220" s="21">
        <f t="shared" si="31"/>
        <v>150.29569770150869</v>
      </c>
      <c r="AU220" s="21">
        <f t="shared" si="31"/>
        <v>150.68042620431112</v>
      </c>
      <c r="AV220" s="21">
        <f t="shared" si="31"/>
        <v>151.0906790083167</v>
      </c>
      <c r="AW220" s="21">
        <f t="shared" si="31"/>
        <v>151.52731198920776</v>
      </c>
      <c r="AX220" s="21">
        <f t="shared" si="31"/>
        <v>151.99120220245513</v>
      </c>
      <c r="AY220" s="21">
        <f t="shared" si="31"/>
        <v>152.48324771530542</v>
      </c>
      <c r="AZ220" s="21">
        <f t="shared" si="31"/>
        <v>153.00436338704833</v>
      </c>
      <c r="BA220" s="21">
        <f t="shared" si="31"/>
        <v>153.55548015195953</v>
      </c>
      <c r="BB220" s="21">
        <f t="shared" si="31"/>
        <v>154.11462011137928</v>
      </c>
    </row>
    <row r="221" spans="1:54" outlineLevel="2">
      <c r="A221" s="466"/>
      <c r="B221" s="150" t="s">
        <v>484</v>
      </c>
      <c r="C221" s="19"/>
      <c r="D221" s="135" t="s">
        <v>374</v>
      </c>
      <c r="E221" s="21">
        <f>SUM(E210:E212,E214,E216:E218)</f>
        <v>134.5484252505523</v>
      </c>
      <c r="F221" s="21">
        <f t="shared" ref="F221:BB221" si="32">SUM(F210:F212,F214,F216:F218)</f>
        <v>133.43934616874122</v>
      </c>
      <c r="G221" s="21">
        <f t="shared" si="32"/>
        <v>132.36252482579874</v>
      </c>
      <c r="H221" s="21">
        <f t="shared" si="32"/>
        <v>131.31748556815728</v>
      </c>
      <c r="I221" s="21">
        <f t="shared" si="32"/>
        <v>130.30377390265775</v>
      </c>
      <c r="J221" s="21">
        <f t="shared" si="32"/>
        <v>129.32095614786309</v>
      </c>
      <c r="K221" s="21">
        <f t="shared" si="32"/>
        <v>128.36861925612772</v>
      </c>
      <c r="L221" s="21">
        <f t="shared" si="32"/>
        <v>127.44637030374773</v>
      </c>
      <c r="M221" s="21">
        <f t="shared" si="32"/>
        <v>126.55383638991708</v>
      </c>
      <c r="N221" s="21">
        <f t="shared" si="32"/>
        <v>125.69066426588472</v>
      </c>
      <c r="O221" s="21">
        <f t="shared" si="32"/>
        <v>124.85652010238337</v>
      </c>
      <c r="P221" s="21">
        <f t="shared" si="32"/>
        <v>124.05108934315575</v>
      </c>
      <c r="Q221" s="21">
        <f t="shared" si="32"/>
        <v>123.27407630100777</v>
      </c>
      <c r="R221" s="21">
        <f t="shared" si="32"/>
        <v>122.52520416626984</v>
      </c>
      <c r="S221" s="21">
        <f t="shared" si="32"/>
        <v>121.79592945968321</v>
      </c>
      <c r="T221" s="21">
        <f t="shared" si="32"/>
        <v>121.09438774366299</v>
      </c>
      <c r="U221" s="21">
        <f t="shared" si="32"/>
        <v>120.42035467837211</v>
      </c>
      <c r="V221" s="21">
        <f t="shared" si="32"/>
        <v>119.77362417354772</v>
      </c>
      <c r="W221" s="21">
        <f t="shared" si="32"/>
        <v>119.15400813174749</v>
      </c>
      <c r="X221" s="21">
        <f t="shared" si="32"/>
        <v>118.5613363877724</v>
      </c>
      <c r="Y221" s="21">
        <f t="shared" si="32"/>
        <v>117.99545674361687</v>
      </c>
      <c r="Z221" s="21">
        <f t="shared" si="32"/>
        <v>117.45623474526633</v>
      </c>
      <c r="AA221" s="21">
        <f t="shared" si="32"/>
        <v>116.94355368098937</v>
      </c>
      <c r="AB221" s="21">
        <f t="shared" si="32"/>
        <v>116.45731466756973</v>
      </c>
      <c r="AC221" s="21">
        <f t="shared" si="32"/>
        <v>115.97495259934468</v>
      </c>
      <c r="AD221" s="21">
        <f t="shared" si="32"/>
        <v>115.5162762923527</v>
      </c>
      <c r="AE221" s="21">
        <f t="shared" si="32"/>
        <v>115.07906264161301</v>
      </c>
      <c r="AF221" s="21">
        <f t="shared" si="32"/>
        <v>114.66187314716079</v>
      </c>
      <c r="AG221" s="21">
        <f t="shared" si="32"/>
        <v>114.26406439569007</v>
      </c>
      <c r="AH221" s="21">
        <f t="shared" si="32"/>
        <v>113.88598093205701</v>
      </c>
      <c r="AI221" s="21">
        <f t="shared" si="32"/>
        <v>113.52930734889932</v>
      </c>
      <c r="AJ221" s="21">
        <f t="shared" si="32"/>
        <v>113.7040915200638</v>
      </c>
      <c r="AK221" s="21">
        <f t="shared" si="32"/>
        <v>113.89763074580483</v>
      </c>
      <c r="AL221" s="21">
        <f t="shared" si="32"/>
        <v>114.11049313121035</v>
      </c>
      <c r="AM221" s="21">
        <f t="shared" si="32"/>
        <v>114.34330772193491</v>
      </c>
      <c r="AN221" s="21">
        <f t="shared" si="32"/>
        <v>114.59662860514057</v>
      </c>
      <c r="AO221" s="21">
        <f t="shared" si="32"/>
        <v>114.87091218925036</v>
      </c>
      <c r="AP221" s="21">
        <f t="shared" si="32"/>
        <v>115.16672473005265</v>
      </c>
      <c r="AQ221" s="21">
        <f t="shared" si="32"/>
        <v>115.48465736593889</v>
      </c>
      <c r="AR221" s="21">
        <f t="shared" si="32"/>
        <v>115.82529939740837</v>
      </c>
      <c r="AS221" s="21">
        <f t="shared" si="32"/>
        <v>116.18924377753733</v>
      </c>
      <c r="AT221" s="21">
        <f t="shared" si="32"/>
        <v>116.57710293692307</v>
      </c>
      <c r="AU221" s="21">
        <f t="shared" si="32"/>
        <v>116.98951518518072</v>
      </c>
      <c r="AV221" s="21">
        <f t="shared" si="32"/>
        <v>117.42713328419225</v>
      </c>
      <c r="AW221" s="21">
        <f t="shared" si="32"/>
        <v>117.8906259317117</v>
      </c>
      <c r="AX221" s="21">
        <f t="shared" si="32"/>
        <v>118.38068124548369</v>
      </c>
      <c r="AY221" s="21">
        <f t="shared" si="32"/>
        <v>118.89800838695226</v>
      </c>
      <c r="AZ221" s="21">
        <f t="shared" si="32"/>
        <v>119.44333744294343</v>
      </c>
      <c r="BA221" s="21">
        <f t="shared" si="32"/>
        <v>120.01741937717131</v>
      </c>
      <c r="BB221" s="21">
        <f t="shared" si="32"/>
        <v>120.60350910797995</v>
      </c>
    </row>
    <row r="222" spans="1:54" outlineLevel="2">
      <c r="A222" s="467"/>
      <c r="B222" s="150" t="s">
        <v>485</v>
      </c>
      <c r="C222" s="19"/>
      <c r="D222" s="135" t="s">
        <v>374</v>
      </c>
      <c r="E222" s="21">
        <f>SUM(E210:E212,E215:E218)</f>
        <v>214.54854172475578</v>
      </c>
      <c r="F222" s="21">
        <f t="shared" ref="F222:BB222" si="33">SUM(F210:F212,F215:F218)</f>
        <v>212.93234000878948</v>
      </c>
      <c r="G222" s="21">
        <f t="shared" si="33"/>
        <v>211.35660494196389</v>
      </c>
      <c r="H222" s="21">
        <f t="shared" si="33"/>
        <v>209.82085383894395</v>
      </c>
      <c r="I222" s="21">
        <f t="shared" si="33"/>
        <v>208.32462709370554</v>
      </c>
      <c r="J222" s="21">
        <f t="shared" si="33"/>
        <v>206.86748769025894</v>
      </c>
      <c r="K222" s="21">
        <f t="shared" si="33"/>
        <v>205.44902130235332</v>
      </c>
      <c r="L222" s="21">
        <f t="shared" si="33"/>
        <v>204.06883544842708</v>
      </c>
      <c r="M222" s="21">
        <f t="shared" si="33"/>
        <v>202.72655977618882</v>
      </c>
      <c r="N222" s="21">
        <f t="shared" si="33"/>
        <v>201.42184564193815</v>
      </c>
      <c r="O222" s="21">
        <f t="shared" si="33"/>
        <v>200.15436574887894</v>
      </c>
      <c r="P222" s="21">
        <f t="shared" si="33"/>
        <v>198.92381430061329</v>
      </c>
      <c r="Q222" s="21">
        <f t="shared" si="33"/>
        <v>197.72990629961652</v>
      </c>
      <c r="R222" s="21">
        <f t="shared" si="33"/>
        <v>196.57237799709785</v>
      </c>
      <c r="S222" s="21">
        <f t="shared" si="33"/>
        <v>195.42613053975552</v>
      </c>
      <c r="T222" s="21">
        <f t="shared" si="33"/>
        <v>194.31606765050617</v>
      </c>
      <c r="U222" s="21">
        <f t="shared" si="33"/>
        <v>193.2419790393769</v>
      </c>
      <c r="V222" s="21">
        <f t="shared" si="33"/>
        <v>192.20367500793395</v>
      </c>
      <c r="W222" s="21">
        <f t="shared" si="33"/>
        <v>191.20098629985733</v>
      </c>
      <c r="X222" s="21">
        <f t="shared" si="33"/>
        <v>190.23376389101534</v>
      </c>
      <c r="Y222" s="21">
        <f t="shared" si="33"/>
        <v>189.30187933702663</v>
      </c>
      <c r="Z222" s="21">
        <f t="shared" si="33"/>
        <v>188.40522433049406</v>
      </c>
      <c r="AA222" s="21">
        <f t="shared" si="33"/>
        <v>187.54371097417123</v>
      </c>
      <c r="AB222" s="21">
        <f t="shared" si="33"/>
        <v>186.71727176553981</v>
      </c>
      <c r="AC222" s="21">
        <f t="shared" si="33"/>
        <v>185.85840790378768</v>
      </c>
      <c r="AD222" s="21">
        <f t="shared" si="33"/>
        <v>185.0267096787309</v>
      </c>
      <c r="AE222" s="21">
        <f t="shared" si="33"/>
        <v>184.21563887472948</v>
      </c>
      <c r="AF222" s="21">
        <f t="shared" si="33"/>
        <v>183.4209783065418</v>
      </c>
      <c r="AG222" s="21">
        <f t="shared" si="33"/>
        <v>182.64086335554103</v>
      </c>
      <c r="AH222" s="21">
        <f t="shared" si="33"/>
        <v>181.87636052303699</v>
      </c>
      <c r="AI222" s="21">
        <f t="shared" si="33"/>
        <v>181.13252335928951</v>
      </c>
      <c r="AJ222" s="21">
        <f t="shared" si="33"/>
        <v>181.24483771532078</v>
      </c>
      <c r="AK222" s="21">
        <f t="shared" si="33"/>
        <v>181.37224939953595</v>
      </c>
      <c r="AL222" s="21">
        <f t="shared" si="33"/>
        <v>181.51590931839436</v>
      </c>
      <c r="AM222" s="21">
        <f t="shared" si="33"/>
        <v>181.6771172209319</v>
      </c>
      <c r="AN222" s="21">
        <f t="shared" si="33"/>
        <v>181.85691349606964</v>
      </c>
      <c r="AO222" s="21">
        <f t="shared" si="33"/>
        <v>182.05601013934768</v>
      </c>
      <c r="AP222" s="21">
        <f t="shared" si="33"/>
        <v>182.27541236085662</v>
      </c>
      <c r="AQ222" s="21">
        <f t="shared" si="33"/>
        <v>182.51616292231313</v>
      </c>
      <c r="AR222" s="21">
        <f t="shared" si="33"/>
        <v>182.77926086850886</v>
      </c>
      <c r="AS222" s="21">
        <f t="shared" si="33"/>
        <v>183.06567719420417</v>
      </c>
      <c r="AT222" s="21">
        <f t="shared" si="33"/>
        <v>183.37640122928363</v>
      </c>
      <c r="AU222" s="21">
        <f t="shared" si="33"/>
        <v>183.71245860107967</v>
      </c>
      <c r="AV222" s="21">
        <f t="shared" si="33"/>
        <v>184.07487602127989</v>
      </c>
      <c r="AW222" s="21">
        <f t="shared" si="33"/>
        <v>184.46468453109304</v>
      </c>
      <c r="AX222" s="21">
        <f t="shared" si="33"/>
        <v>184.88292867877857</v>
      </c>
      <c r="AY222" s="21">
        <f t="shared" si="33"/>
        <v>185.33067011096438</v>
      </c>
      <c r="AZ222" s="21">
        <f t="shared" si="33"/>
        <v>185.80898583535807</v>
      </c>
      <c r="BA222" s="21">
        <f t="shared" si="33"/>
        <v>186.31896691319403</v>
      </c>
      <c r="BB222" s="21">
        <f t="shared" si="33"/>
        <v>186.83351059307117</v>
      </c>
    </row>
    <row r="223" spans="1:54" outlineLevel="2">
      <c r="B223" s="19"/>
      <c r="C223" s="19"/>
      <c r="D223" s="19"/>
      <c r="E223" s="15"/>
    </row>
    <row r="224" spans="1:54" outlineLevel="2">
      <c r="A224" s="465" t="s">
        <v>486</v>
      </c>
      <c r="B224" s="150" t="s">
        <v>483</v>
      </c>
      <c r="C224" s="19"/>
      <c r="D224" s="135" t="s">
        <v>374</v>
      </c>
      <c r="E224" s="21">
        <f>E204-Baseline!E204</f>
        <v>174.42207253300808</v>
      </c>
      <c r="F224" s="21">
        <f>F204-Baseline!F204</f>
        <v>347.68284279945283</v>
      </c>
      <c r="G224" s="21">
        <f>G204-Baseline!G204</f>
        <v>519.52010240507934</v>
      </c>
      <c r="H224" s="21">
        <f>H204-Baseline!H204</f>
        <v>689.95614921105357</v>
      </c>
      <c r="I224" s="21">
        <f>I204-Baseline!I204</f>
        <v>859.2744824761503</v>
      </c>
      <c r="J224" s="21">
        <f>J204-Baseline!J204</f>
        <v>1027.4869333707506</v>
      </c>
      <c r="K224" s="21">
        <f>K204-Baseline!K204</f>
        <v>1194.355828823408</v>
      </c>
      <c r="L224" s="21">
        <f>L204-Baseline!L204</f>
        <v>1360.1495809140556</v>
      </c>
      <c r="M224" s="21">
        <f>M204-Baseline!M204</f>
        <v>1524.8817160092594</v>
      </c>
      <c r="N224" s="21">
        <f>N204-Baseline!N204</f>
        <v>1688.3314733360153</v>
      </c>
      <c r="O224" s="21">
        <f>O204-Baseline!O204</f>
        <v>1850.7532119848011</v>
      </c>
      <c r="P224" s="21">
        <f>P204-Baseline!P204</f>
        <v>2012.1620063890218</v>
      </c>
      <c r="Q224" s="21">
        <f>Q204-Baseline!Q204</f>
        <v>2172.5734566480842</v>
      </c>
      <c r="R224" s="21">
        <f>R204-Baseline!R204</f>
        <v>2332.2198396644544</v>
      </c>
      <c r="S224" s="21">
        <f>S204-Baseline!S204</f>
        <v>2490.8972051556157</v>
      </c>
      <c r="T224" s="21">
        <f>T204-Baseline!T204</f>
        <v>2648.6227537213276</v>
      </c>
      <c r="U224" s="21">
        <f>U204-Baseline!U204</f>
        <v>2805.4141565462651</v>
      </c>
      <c r="V224" s="21">
        <f>V204-Baseline!V204</f>
        <v>2961.4887643928923</v>
      </c>
      <c r="W224" s="21">
        <f>W204-Baseline!W204</f>
        <v>3116.6619559559194</v>
      </c>
      <c r="X224" s="21">
        <f>X204-Baseline!X204</f>
        <v>3271.1442016591322</v>
      </c>
      <c r="Y224" s="21">
        <f>Y204-Baseline!Y204</f>
        <v>3424.7599066622179</v>
      </c>
      <c r="Z224" s="21">
        <f>Z204-Baseline!Z204</f>
        <v>3577.7129974800882</v>
      </c>
      <c r="AA224" s="21">
        <f>AA204-Baseline!AA204</f>
        <v>3730.0167348598452</v>
      </c>
      <c r="AB224" s="21">
        <f>AB204-Baseline!AB204</f>
        <v>3881.6850518374595</v>
      </c>
      <c r="AC224" s="21">
        <f>AC204-Baseline!AC204</f>
        <v>4032.6929284150328</v>
      </c>
      <c r="AD224" s="21">
        <f>AD204-Baseline!AD204</f>
        <v>4183.066152264113</v>
      </c>
      <c r="AE224" s="21">
        <f>AE204-Baseline!AE204</f>
        <v>4332.8380927863836</v>
      </c>
      <c r="AF224" s="21">
        <f>AF204-Baseline!AF204</f>
        <v>4482.0203761360572</v>
      </c>
      <c r="AG224" s="21">
        <f>AG204-Baseline!AG204</f>
        <v>4630.6274241448937</v>
      </c>
      <c r="AH224" s="21">
        <f>AH204-Baseline!AH204</f>
        <v>4778.6768088087656</v>
      </c>
      <c r="AI224" s="21">
        <f>AI204-Baseline!AI204</f>
        <v>4926.1900854717123</v>
      </c>
      <c r="AJ224" s="21">
        <f>AJ204-Baseline!AJ204</f>
        <v>5073.8616845803363</v>
      </c>
      <c r="AK224" s="21">
        <f>AK204-Baseline!AK204</f>
        <v>5221.7073435140028</v>
      </c>
      <c r="AL224" s="21">
        <f>AL204-Baseline!AL204</f>
        <v>5369.7445207339597</v>
      </c>
      <c r="AM224" s="21">
        <f>AM204-Baseline!AM204</f>
        <v>5517.9917823499054</v>
      </c>
      <c r="AN224" s="21">
        <f>AN204-Baseline!AN204</f>
        <v>5666.4683564190254</v>
      </c>
      <c r="AO224" s="21">
        <f>AO204-Baseline!AO204</f>
        <v>5815.1939515656359</v>
      </c>
      <c r="AP224" s="21">
        <f>AP204-Baseline!AP204</f>
        <v>5964.1891051355851</v>
      </c>
      <c r="AQ224" s="21">
        <f>AQ204-Baseline!AQ204</f>
        <v>6113.4752666646773</v>
      </c>
      <c r="AR224" s="21">
        <f>AR204-Baseline!AR204</f>
        <v>6263.0746667987423</v>
      </c>
      <c r="AS224" s="21">
        <f>AS204-Baseline!AS204</f>
        <v>6413.0103072855218</v>
      </c>
      <c r="AT224" s="21">
        <f>AT204-Baseline!AT204</f>
        <v>6563.3060049870301</v>
      </c>
      <c r="AU224" s="21">
        <f>AU204-Baseline!AU204</f>
        <v>6713.9864311913416</v>
      </c>
      <c r="AV224" s="21">
        <f>AV204-Baseline!AV204</f>
        <v>6865.0771101996579</v>
      </c>
      <c r="AW224" s="21">
        <f>AW204-Baseline!AW204</f>
        <v>7016.604422188866</v>
      </c>
      <c r="AX224" s="21">
        <f>AX204-Baseline!AX204</f>
        <v>7168.5956243913215</v>
      </c>
      <c r="AY224" s="21">
        <f>AY204-Baseline!AY204</f>
        <v>7321.0788721066274</v>
      </c>
      <c r="AZ224" s="21">
        <f>AZ204-Baseline!AZ204</f>
        <v>7474.0832354936756</v>
      </c>
      <c r="BA224" s="21">
        <f>BA204-Baseline!BA204</f>
        <v>7627.6387156456349</v>
      </c>
      <c r="BB224" s="21">
        <f>BB204-Baseline!BB204</f>
        <v>7781.7533357570137</v>
      </c>
    </row>
    <row r="225" spans="1:54" outlineLevel="2">
      <c r="A225" s="466"/>
      <c r="B225" s="150" t="s">
        <v>484</v>
      </c>
      <c r="C225" s="19"/>
      <c r="D225" s="135" t="s">
        <v>374</v>
      </c>
      <c r="E225" s="21">
        <f>E205-Baseline!E205</f>
        <v>134.5484252505523</v>
      </c>
      <c r="F225" s="21">
        <f>F205-Baseline!F205</f>
        <v>267.98777141929349</v>
      </c>
      <c r="G225" s="21">
        <f>G205-Baseline!G205</f>
        <v>400.35029624509224</v>
      </c>
      <c r="H225" s="21">
        <f>H205-Baseline!H205</f>
        <v>531.66778181324958</v>
      </c>
      <c r="I225" s="21">
        <f>I205-Baseline!I205</f>
        <v>661.97155571590736</v>
      </c>
      <c r="J225" s="21">
        <f>J205-Baseline!J205</f>
        <v>791.29251186377041</v>
      </c>
      <c r="K225" s="21">
        <f>K205-Baseline!K205</f>
        <v>919.66113111989807</v>
      </c>
      <c r="L225" s="21">
        <f>L205-Baseline!L205</f>
        <v>1047.1075014236458</v>
      </c>
      <c r="M225" s="21">
        <f>M205-Baseline!M205</f>
        <v>1173.6613378135628</v>
      </c>
      <c r="N225" s="21">
        <f>N205-Baseline!N205</f>
        <v>1299.3520020794476</v>
      </c>
      <c r="O225" s="21">
        <f>O205-Baseline!O205</f>
        <v>1424.2085221818311</v>
      </c>
      <c r="P225" s="21">
        <f>P205-Baseline!P205</f>
        <v>1548.2596115249869</v>
      </c>
      <c r="Q225" s="21">
        <f>Q205-Baseline!Q205</f>
        <v>1671.5336878259945</v>
      </c>
      <c r="R225" s="21">
        <f>R205-Baseline!R205</f>
        <v>1794.0588919922643</v>
      </c>
      <c r="S225" s="21">
        <f>S205-Baseline!S205</f>
        <v>1915.8548214519476</v>
      </c>
      <c r="T225" s="21">
        <f>T205-Baseline!T205</f>
        <v>2036.9492091956106</v>
      </c>
      <c r="U225" s="21">
        <f>U205-Baseline!U205</f>
        <v>2157.3695638739828</v>
      </c>
      <c r="V225" s="21">
        <f>V205-Baseline!V205</f>
        <v>2277.1431880475307</v>
      </c>
      <c r="W225" s="21">
        <f>W205-Baseline!W205</f>
        <v>2396.2971961792782</v>
      </c>
      <c r="X225" s="21">
        <f>X205-Baseline!X205</f>
        <v>2514.8585325670506</v>
      </c>
      <c r="Y225" s="21">
        <f>Y205-Baseline!Y205</f>
        <v>2632.8539893106677</v>
      </c>
      <c r="Z225" s="21">
        <f>Z205-Baseline!Z205</f>
        <v>2750.3102240559338</v>
      </c>
      <c r="AA225" s="21">
        <f>AA205-Baseline!AA205</f>
        <v>2867.253777736923</v>
      </c>
      <c r="AB225" s="21">
        <f>AB205-Baseline!AB205</f>
        <v>2983.7110924044928</v>
      </c>
      <c r="AC225" s="21">
        <f>AC205-Baseline!AC205</f>
        <v>3099.6860450038375</v>
      </c>
      <c r="AD225" s="21">
        <f>AD205-Baseline!AD205</f>
        <v>3215.2023212961903</v>
      </c>
      <c r="AE225" s="21">
        <f>AE205-Baseline!AE205</f>
        <v>3330.2813839378032</v>
      </c>
      <c r="AF225" s="21">
        <f>AF205-Baseline!AF205</f>
        <v>3444.943257084964</v>
      </c>
      <c r="AG225" s="21">
        <f>AG205-Baseline!AG205</f>
        <v>3559.2073214806542</v>
      </c>
      <c r="AH225" s="21">
        <f>AH205-Baseline!AH205</f>
        <v>3673.0933024127112</v>
      </c>
      <c r="AI225" s="21">
        <f>AI205-Baseline!AI205</f>
        <v>3786.6226097616104</v>
      </c>
      <c r="AJ225" s="21">
        <f>AJ205-Baseline!AJ205</f>
        <v>3900.3267012816741</v>
      </c>
      <c r="AK225" s="21">
        <f>AK205-Baseline!AK205</f>
        <v>4014.2243320274788</v>
      </c>
      <c r="AL225" s="21">
        <f>AL205-Baseline!AL205</f>
        <v>4128.3348251586895</v>
      </c>
      <c r="AM225" s="21">
        <f>AM205-Baseline!AM205</f>
        <v>4242.6781328806246</v>
      </c>
      <c r="AN225" s="21">
        <f>AN205-Baseline!AN205</f>
        <v>4357.2747614857653</v>
      </c>
      <c r="AO225" s="21">
        <f>AO205-Baseline!AO205</f>
        <v>4472.145673675016</v>
      </c>
      <c r="AP225" s="21">
        <f>AP205-Baseline!AP205</f>
        <v>4587.312398405069</v>
      </c>
      <c r="AQ225" s="21">
        <f>AQ205-Baseline!AQ205</f>
        <v>4702.7970557710078</v>
      </c>
      <c r="AR225" s="21">
        <f>AR205-Baseline!AR205</f>
        <v>4818.6223551684161</v>
      </c>
      <c r="AS225" s="21">
        <f>AS205-Baseline!AS205</f>
        <v>4934.8115989459538</v>
      </c>
      <c r="AT225" s="21">
        <f>AT205-Baseline!AT205</f>
        <v>5051.3887018828773</v>
      </c>
      <c r="AU225" s="21">
        <f>AU205-Baseline!AU205</f>
        <v>5168.3782170680579</v>
      </c>
      <c r="AV225" s="21">
        <f>AV205-Baseline!AV205</f>
        <v>5285.8053503522506</v>
      </c>
      <c r="AW225" s="21">
        <f>AW205-Baseline!AW205</f>
        <v>5403.6959762839624</v>
      </c>
      <c r="AX225" s="21">
        <f>AX205-Baseline!AX205</f>
        <v>5522.0766575294465</v>
      </c>
      <c r="AY225" s="21">
        <f>AY205-Baseline!AY205</f>
        <v>5640.9746659163984</v>
      </c>
      <c r="AZ225" s="21">
        <f>AZ205-Baseline!AZ205</f>
        <v>5760.418003359342</v>
      </c>
      <c r="BA225" s="21">
        <f>BA205-Baseline!BA205</f>
        <v>5880.4354227365129</v>
      </c>
      <c r="BB225" s="21">
        <f>BB205-Baseline!BB205</f>
        <v>6001.0389318444932</v>
      </c>
    </row>
    <row r="226" spans="1:54" outlineLevel="2">
      <c r="A226" s="467"/>
      <c r="B226" s="150" t="s">
        <v>485</v>
      </c>
      <c r="C226" s="19"/>
      <c r="D226" s="135" t="s">
        <v>374</v>
      </c>
      <c r="E226" s="21">
        <f>E206-Baseline!E206</f>
        <v>214.54854172475578</v>
      </c>
      <c r="F226" s="21">
        <f>F206-Baseline!F206</f>
        <v>427.48088173354529</v>
      </c>
      <c r="G226" s="21">
        <f>G206-Baseline!G206</f>
        <v>638.83748667550913</v>
      </c>
      <c r="H226" s="21">
        <f>H206-Baseline!H206</f>
        <v>848.65834051445313</v>
      </c>
      <c r="I226" s="21">
        <f>I206-Baseline!I206</f>
        <v>1056.9829676081586</v>
      </c>
      <c r="J226" s="21">
        <f>J206-Baseline!J206</f>
        <v>1263.8504552984175</v>
      </c>
      <c r="K226" s="21">
        <f>K206-Baseline!K206</f>
        <v>1469.2994766007707</v>
      </c>
      <c r="L226" s="21">
        <f>L206-Baseline!L206</f>
        <v>1673.3683120491978</v>
      </c>
      <c r="M226" s="21">
        <f>M206-Baseline!M206</f>
        <v>1876.0948718253867</v>
      </c>
      <c r="N226" s="21">
        <f>N206-Baseline!N206</f>
        <v>2077.5167174673247</v>
      </c>
      <c r="O226" s="21">
        <f>O206-Baseline!O206</f>
        <v>2277.6710832162034</v>
      </c>
      <c r="P226" s="21">
        <f>P206-Baseline!P206</f>
        <v>2476.5948975168167</v>
      </c>
      <c r="Q226" s="21">
        <f>Q206-Baseline!Q206</f>
        <v>2674.3248038164334</v>
      </c>
      <c r="R226" s="21">
        <f>R206-Baseline!R206</f>
        <v>2870.897181813531</v>
      </c>
      <c r="S226" s="21">
        <f>S206-Baseline!S206</f>
        <v>3066.3233123532864</v>
      </c>
      <c r="T226" s="21">
        <f>T206-Baseline!T206</f>
        <v>3260.6393800037927</v>
      </c>
      <c r="U226" s="21">
        <f>U206-Baseline!U206</f>
        <v>3453.8813590431696</v>
      </c>
      <c r="V226" s="21">
        <f>V206-Baseline!V206</f>
        <v>3646.0850340511033</v>
      </c>
      <c r="W226" s="21">
        <f>W206-Baseline!W206</f>
        <v>3837.2860203509608</v>
      </c>
      <c r="X226" s="21">
        <f>X206-Baseline!X206</f>
        <v>4027.5197842419761</v>
      </c>
      <c r="Y226" s="21">
        <f>Y206-Baseline!Y206</f>
        <v>4216.8216635790031</v>
      </c>
      <c r="Z226" s="21">
        <f>Z206-Baseline!Z206</f>
        <v>4405.2268879094972</v>
      </c>
      <c r="AA226" s="21">
        <f>AA206-Baseline!AA206</f>
        <v>4592.7705988836688</v>
      </c>
      <c r="AB226" s="21">
        <f>AB206-Baseline!AB206</f>
        <v>4779.4878706492082</v>
      </c>
      <c r="AC226" s="21">
        <f>AC206-Baseline!AC206</f>
        <v>4965.3462785529955</v>
      </c>
      <c r="AD226" s="21">
        <f>AD206-Baseline!AD206</f>
        <v>5150.3729882317266</v>
      </c>
      <c r="AE226" s="21">
        <f>AE206-Baseline!AE206</f>
        <v>5334.5886271064564</v>
      </c>
      <c r="AF226" s="21">
        <f>AF206-Baseline!AF206</f>
        <v>5518.0096054129981</v>
      </c>
      <c r="AG226" s="21">
        <f>AG206-Baseline!AG206</f>
        <v>5700.6504687685392</v>
      </c>
      <c r="AH226" s="21">
        <f>AH206-Baseline!AH206</f>
        <v>5882.5268292915762</v>
      </c>
      <c r="AI226" s="21">
        <f>AI206-Baseline!AI206</f>
        <v>6063.6593526508659</v>
      </c>
      <c r="AJ226" s="21">
        <f>AJ206-Baseline!AJ206</f>
        <v>6244.9041903661864</v>
      </c>
      <c r="AK226" s="21">
        <f>AK206-Baseline!AK206</f>
        <v>6426.276439765722</v>
      </c>
      <c r="AL226" s="21">
        <f>AL206-Baseline!AL206</f>
        <v>6607.7923490841167</v>
      </c>
      <c r="AM226" s="21">
        <f>AM206-Baseline!AM206</f>
        <v>6789.4694663050486</v>
      </c>
      <c r="AN226" s="21">
        <f>AN206-Baseline!AN206</f>
        <v>6971.3263798011185</v>
      </c>
      <c r="AO226" s="21">
        <f>AO206-Baseline!AO206</f>
        <v>7153.3823899404661</v>
      </c>
      <c r="AP226" s="21">
        <f>AP206-Baseline!AP206</f>
        <v>7335.6578023013226</v>
      </c>
      <c r="AQ226" s="21">
        <f>AQ206-Baseline!AQ206</f>
        <v>7518.1739652236356</v>
      </c>
      <c r="AR226" s="21">
        <f>AR206-Baseline!AR206</f>
        <v>7700.9532260921442</v>
      </c>
      <c r="AS226" s="21">
        <f>AS206-Baseline!AS206</f>
        <v>7884.0189032863482</v>
      </c>
      <c r="AT226" s="21">
        <f>AT206-Baseline!AT206</f>
        <v>8067.3953045156322</v>
      </c>
      <c r="AU226" s="21">
        <f>AU206-Baseline!AU206</f>
        <v>8251.1077631167118</v>
      </c>
      <c r="AV226" s="21">
        <f>AV206-Baseline!AV206</f>
        <v>8435.1826391379909</v>
      </c>
      <c r="AW226" s="21">
        <f>AW206-Baseline!AW206</f>
        <v>8619.6473236690836</v>
      </c>
      <c r="AX226" s="21">
        <f>AX206-Baseline!AX206</f>
        <v>8804.5302523478622</v>
      </c>
      <c r="AY226" s="21">
        <f>AY206-Baseline!AY206</f>
        <v>8989.8609224588272</v>
      </c>
      <c r="AZ226" s="21">
        <f>AZ206-Baseline!AZ206</f>
        <v>9175.669908294185</v>
      </c>
      <c r="BA226" s="21">
        <f>BA206-Baseline!BA206</f>
        <v>9361.9888752073784</v>
      </c>
      <c r="BB226" s="21">
        <f>BB206-Baseline!BB206</f>
        <v>9548.8223858004494</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490</v>
      </c>
      <c r="C229" s="57"/>
      <c r="D229" s="56" t="s">
        <v>374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C10" sqref="C10:N10"/>
    </sheetView>
  </sheetViews>
  <sheetFormatPr defaultColWidth="9" defaultRowHeight="13.5"/>
  <cols>
    <col min="1" max="1" width="35.765625" style="41" bestFit="1" customWidth="1"/>
    <col min="2" max="2" width="49.61328125" style="41" customWidth="1"/>
    <col min="3" max="3" width="6.4609375" style="41" customWidth="1"/>
    <col min="4" max="4" width="12.4609375" style="41" customWidth="1"/>
    <col min="5" max="5" width="10" style="41" customWidth="1"/>
    <col min="6" max="13" width="14.4609375" style="41" customWidth="1"/>
    <col min="14" max="14" width="9.61328125" style="41" customWidth="1"/>
    <col min="15" max="16384" width="9" style="41"/>
  </cols>
  <sheetData>
    <row r="1" spans="1:14" s="341" customFormat="1" ht="56.9" customHeight="1"/>
    <row r="2" spans="1:14">
      <c r="A2" s="40"/>
    </row>
    <row r="3" spans="1:14">
      <c r="A3" s="40"/>
    </row>
    <row r="4" spans="1:14">
      <c r="A4" s="42" t="s">
        <v>77</v>
      </c>
      <c r="B4" s="42" t="s">
        <v>78</v>
      </c>
      <c r="C4" s="342" t="s">
        <v>79</v>
      </c>
      <c r="D4" s="342"/>
      <c r="E4" s="342"/>
      <c r="F4" s="342"/>
      <c r="G4" s="342"/>
      <c r="H4" s="342"/>
      <c r="I4" s="342"/>
      <c r="J4" s="342"/>
      <c r="K4" s="342"/>
      <c r="L4" s="342"/>
      <c r="M4" s="342"/>
      <c r="N4" s="342"/>
    </row>
    <row r="5" spans="1:14" ht="72.400000000000006" customHeight="1">
      <c r="A5" s="94" t="s">
        <v>80</v>
      </c>
      <c r="B5" s="43" t="s">
        <v>81</v>
      </c>
      <c r="C5" s="344" t="s">
        <v>82</v>
      </c>
      <c r="D5" s="347"/>
      <c r="E5" s="347"/>
      <c r="F5" s="347"/>
      <c r="G5" s="347"/>
      <c r="H5" s="347"/>
      <c r="I5" s="347"/>
      <c r="J5" s="347"/>
      <c r="K5" s="347"/>
      <c r="L5" s="347"/>
      <c r="M5" s="347"/>
      <c r="N5" s="348"/>
    </row>
    <row r="6" spans="1:14" ht="83.65" customHeight="1">
      <c r="A6" s="95" t="s">
        <v>83</v>
      </c>
      <c r="B6" s="43" t="s">
        <v>84</v>
      </c>
      <c r="C6" s="343" t="s">
        <v>85</v>
      </c>
      <c r="D6" s="339"/>
      <c r="E6" s="339"/>
      <c r="F6" s="339"/>
      <c r="G6" s="339"/>
      <c r="H6" s="339"/>
      <c r="I6" s="339"/>
      <c r="J6" s="339"/>
      <c r="K6" s="339"/>
      <c r="L6" s="339"/>
      <c r="M6" s="339"/>
      <c r="N6" s="339"/>
    </row>
    <row r="7" spans="1:14" ht="70.900000000000006" customHeight="1">
      <c r="A7" s="96" t="s">
        <v>13</v>
      </c>
      <c r="B7" s="43" t="s">
        <v>86</v>
      </c>
      <c r="C7" s="339" t="s">
        <v>87</v>
      </c>
      <c r="D7" s="339"/>
      <c r="E7" s="339"/>
      <c r="F7" s="339"/>
      <c r="G7" s="339"/>
      <c r="H7" s="339"/>
      <c r="I7" s="339"/>
      <c r="J7" s="339"/>
      <c r="K7" s="339"/>
      <c r="L7" s="339"/>
      <c r="M7" s="339"/>
      <c r="N7" s="339"/>
    </row>
    <row r="8" spans="1:14" ht="158.65" customHeight="1">
      <c r="A8" s="95" t="s">
        <v>88</v>
      </c>
      <c r="B8" s="43" t="s">
        <v>89</v>
      </c>
      <c r="C8" s="339" t="s">
        <v>90</v>
      </c>
      <c r="D8" s="339"/>
      <c r="E8" s="339"/>
      <c r="F8" s="339"/>
      <c r="G8" s="339"/>
      <c r="H8" s="339"/>
      <c r="I8" s="339"/>
      <c r="J8" s="339"/>
      <c r="K8" s="339"/>
      <c r="L8" s="339"/>
      <c r="M8" s="339"/>
      <c r="N8" s="339"/>
    </row>
    <row r="9" spans="1:14" ht="105" customHeight="1">
      <c r="A9" s="97" t="s">
        <v>91</v>
      </c>
      <c r="B9" s="43" t="s">
        <v>92</v>
      </c>
      <c r="C9" s="339" t="s">
        <v>93</v>
      </c>
      <c r="D9" s="339"/>
      <c r="E9" s="339"/>
      <c r="F9" s="339"/>
      <c r="G9" s="339"/>
      <c r="H9" s="339"/>
      <c r="I9" s="339"/>
      <c r="J9" s="339"/>
      <c r="K9" s="339"/>
      <c r="L9" s="339"/>
      <c r="M9" s="339"/>
      <c r="N9" s="339"/>
    </row>
    <row r="10" spans="1:14" ht="105" customHeight="1">
      <c r="A10" s="157" t="s">
        <v>94</v>
      </c>
      <c r="B10" s="43" t="s">
        <v>95</v>
      </c>
      <c r="C10" s="344"/>
      <c r="D10" s="345"/>
      <c r="E10" s="345"/>
      <c r="F10" s="345"/>
      <c r="G10" s="345"/>
      <c r="H10" s="345"/>
      <c r="I10" s="345"/>
      <c r="J10" s="345"/>
      <c r="K10" s="345"/>
      <c r="L10" s="345"/>
      <c r="M10" s="345"/>
      <c r="N10" s="346"/>
    </row>
    <row r="11" spans="1:14" ht="384" customHeight="1">
      <c r="A11" s="98" t="s">
        <v>96</v>
      </c>
      <c r="B11" s="43" t="s">
        <v>97</v>
      </c>
      <c r="C11" s="339" t="s">
        <v>98</v>
      </c>
      <c r="D11" s="340"/>
      <c r="E11" s="340"/>
      <c r="F11" s="340"/>
      <c r="G11" s="340"/>
      <c r="H11" s="340"/>
      <c r="I11" s="340"/>
      <c r="J11" s="340"/>
      <c r="K11" s="340"/>
      <c r="L11" s="340"/>
      <c r="M11" s="340"/>
      <c r="N11" s="340"/>
    </row>
    <row r="12" spans="1:14" ht="122.25" customHeight="1">
      <c r="A12" s="229" t="s">
        <v>99</v>
      </c>
      <c r="B12" s="156" t="s">
        <v>100</v>
      </c>
      <c r="C12" s="337" t="s">
        <v>101</v>
      </c>
      <c r="D12" s="338"/>
      <c r="E12" s="338"/>
      <c r="F12" s="338"/>
      <c r="G12" s="338"/>
      <c r="H12" s="338"/>
      <c r="I12" s="338"/>
      <c r="J12" s="338"/>
      <c r="K12" s="338"/>
      <c r="L12" s="338"/>
      <c r="M12" s="338"/>
      <c r="N12" s="338"/>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3.5"/>
  <cols>
    <col min="1" max="1" width="22" customWidth="1"/>
  </cols>
  <sheetData>
    <row r="1" spans="1:19">
      <c r="A1" s="4" t="s">
        <v>492</v>
      </c>
    </row>
    <row r="2" spans="1:19">
      <c r="A2" s="463" t="s">
        <v>493</v>
      </c>
      <c r="B2" s="463"/>
      <c r="C2" s="463"/>
      <c r="D2" s="463"/>
      <c r="E2" s="463"/>
      <c r="F2" s="463"/>
      <c r="G2" s="463"/>
      <c r="H2" s="463"/>
      <c r="I2" s="463"/>
      <c r="J2" s="463"/>
      <c r="K2" s="463"/>
      <c r="L2" s="463"/>
      <c r="M2" s="463"/>
      <c r="N2" s="463"/>
      <c r="O2" s="463"/>
      <c r="P2" s="463"/>
      <c r="Q2" s="463"/>
      <c r="R2" s="463"/>
      <c r="S2" s="463"/>
    </row>
    <row r="3" spans="1:19">
      <c r="A3" s="463"/>
      <c r="B3" s="463"/>
      <c r="C3" s="463"/>
      <c r="D3" s="463"/>
      <c r="E3" s="463"/>
      <c r="F3" s="463"/>
      <c r="G3" s="463"/>
      <c r="H3" s="463"/>
      <c r="I3" s="463"/>
      <c r="J3" s="463"/>
      <c r="K3" s="463"/>
      <c r="L3" s="463"/>
      <c r="M3" s="463"/>
      <c r="N3" s="463"/>
      <c r="O3" s="463"/>
      <c r="P3" s="463"/>
      <c r="Q3" s="463"/>
      <c r="R3" s="463"/>
      <c r="S3" s="463"/>
    </row>
    <row r="4" spans="1:19">
      <c r="A4" s="463"/>
      <c r="B4" s="463"/>
      <c r="C4" s="463"/>
      <c r="D4" s="463"/>
      <c r="E4" s="463"/>
      <c r="F4" s="463"/>
      <c r="G4" s="463"/>
      <c r="H4" s="463"/>
      <c r="I4" s="463"/>
      <c r="J4" s="463"/>
      <c r="K4" s="463"/>
      <c r="L4" s="463"/>
      <c r="M4" s="463"/>
      <c r="N4" s="463"/>
      <c r="O4" s="463"/>
      <c r="P4" s="463"/>
      <c r="Q4" s="463"/>
      <c r="R4" s="463"/>
      <c r="S4" s="463"/>
    </row>
    <row r="19" spans="1:19">
      <c r="A19" s="4" t="s">
        <v>495</v>
      </c>
    </row>
    <row r="20" spans="1:19">
      <c r="A20" s="463" t="s">
        <v>496</v>
      </c>
      <c r="B20" s="463"/>
      <c r="C20" s="463"/>
      <c r="D20" s="463"/>
      <c r="E20" s="463"/>
      <c r="F20" s="463"/>
      <c r="G20" s="463"/>
      <c r="H20" s="463"/>
      <c r="I20" s="463"/>
      <c r="J20" s="463"/>
      <c r="K20" s="463"/>
      <c r="L20" s="463"/>
      <c r="M20" s="463"/>
      <c r="N20" s="463"/>
      <c r="O20" s="463"/>
      <c r="P20" s="463"/>
      <c r="Q20" s="463"/>
      <c r="R20" s="463"/>
      <c r="S20" s="463"/>
    </row>
    <row r="21" spans="1:19" ht="25.5" customHeight="1">
      <c r="A21" s="463"/>
      <c r="B21" s="463"/>
      <c r="C21" s="463"/>
      <c r="D21" s="463"/>
      <c r="E21" s="463"/>
      <c r="F21" s="463"/>
      <c r="G21" s="463"/>
      <c r="H21" s="463"/>
      <c r="I21" s="463"/>
      <c r="J21" s="463"/>
      <c r="K21" s="463"/>
      <c r="L21" s="463"/>
      <c r="M21" s="463"/>
      <c r="N21" s="463"/>
      <c r="O21" s="463"/>
      <c r="P21" s="463"/>
      <c r="Q21" s="463"/>
      <c r="R21" s="463"/>
      <c r="S21" s="463"/>
    </row>
    <row r="23" spans="1:19">
      <c r="A23" s="158" t="s">
        <v>477</v>
      </c>
      <c r="B23" s="397"/>
      <c r="C23" s="397"/>
      <c r="D23" s="397"/>
      <c r="E23" s="397"/>
      <c r="F23" s="397"/>
      <c r="G23" s="397"/>
      <c r="H23" s="397"/>
      <c r="I23" s="397"/>
      <c r="J23" s="397"/>
      <c r="K23" s="397"/>
      <c r="L23" s="397"/>
      <c r="M23" s="397"/>
      <c r="N23" s="397"/>
      <c r="O23" s="397"/>
      <c r="P23" s="397"/>
      <c r="Q23" s="397"/>
      <c r="R23" s="397"/>
      <c r="S23" s="397"/>
    </row>
    <row r="24" spans="1:19">
      <c r="A24" s="158" t="s">
        <v>478</v>
      </c>
      <c r="B24" s="397"/>
      <c r="C24" s="397"/>
      <c r="D24" s="397"/>
      <c r="E24" s="397"/>
      <c r="F24" s="397"/>
      <c r="G24" s="397"/>
      <c r="H24" s="397"/>
      <c r="I24" s="397"/>
      <c r="J24" s="397"/>
      <c r="K24" s="397"/>
      <c r="L24" s="397"/>
      <c r="M24" s="397"/>
      <c r="N24" s="397"/>
      <c r="O24" s="397"/>
      <c r="P24" s="397"/>
      <c r="Q24" s="397"/>
      <c r="R24" s="397"/>
      <c r="S24" s="397"/>
    </row>
    <row r="25" spans="1:19">
      <c r="A25" s="159" t="s">
        <v>380</v>
      </c>
      <c r="B25" s="397"/>
      <c r="C25" s="397"/>
      <c r="D25" s="397"/>
      <c r="E25" s="397"/>
      <c r="F25" s="397"/>
      <c r="G25" s="397"/>
      <c r="H25" s="397"/>
      <c r="I25" s="397"/>
      <c r="J25" s="397"/>
      <c r="K25" s="397"/>
      <c r="L25" s="397"/>
      <c r="M25" s="397"/>
      <c r="N25" s="397"/>
      <c r="O25" s="397"/>
      <c r="P25" s="397"/>
      <c r="Q25" s="397"/>
      <c r="R25" s="397"/>
      <c r="S25" s="397"/>
    </row>
    <row r="26" spans="1:19">
      <c r="A26" s="159" t="s">
        <v>456</v>
      </c>
      <c r="B26" s="397"/>
      <c r="C26" s="397"/>
      <c r="D26" s="397"/>
      <c r="E26" s="397"/>
      <c r="F26" s="397"/>
      <c r="G26" s="397"/>
      <c r="H26" s="397"/>
      <c r="I26" s="397"/>
      <c r="J26" s="397"/>
      <c r="K26" s="397"/>
      <c r="L26" s="397"/>
      <c r="M26" s="397"/>
      <c r="N26" s="397"/>
      <c r="O26" s="397"/>
      <c r="P26" s="397"/>
      <c r="Q26" s="397"/>
      <c r="R26" s="397"/>
      <c r="S26" s="397"/>
    </row>
    <row r="27" spans="1:19">
      <c r="A27" s="159" t="s">
        <v>457</v>
      </c>
      <c r="B27" s="397"/>
      <c r="C27" s="397"/>
      <c r="D27" s="397"/>
      <c r="E27" s="397"/>
      <c r="F27" s="397"/>
      <c r="G27" s="397"/>
      <c r="H27" s="397"/>
      <c r="I27" s="397"/>
      <c r="J27" s="397"/>
      <c r="K27" s="397"/>
      <c r="L27" s="397"/>
      <c r="M27" s="397"/>
      <c r="N27" s="397"/>
      <c r="O27" s="397"/>
      <c r="P27" s="397"/>
      <c r="Q27" s="397"/>
      <c r="R27" s="397"/>
      <c r="S27" s="397"/>
    </row>
    <row r="31" spans="1:19">
      <c r="A31" s="4" t="s">
        <v>500</v>
      </c>
    </row>
    <row r="32" spans="1:19">
      <c r="A32" t="s">
        <v>501</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topLeftCell="AA7" zoomScale="80" zoomScaleNormal="80" workbookViewId="0">
      <selection activeCell="AD11" sqref="AD11:AF14"/>
    </sheetView>
  </sheetViews>
  <sheetFormatPr defaultColWidth="8.84375" defaultRowHeight="13.5"/>
  <cols>
    <col min="1" max="1" width="8.84375" style="41" customWidth="1"/>
    <col min="2" max="2" width="3.4609375" style="41" customWidth="1"/>
    <col min="3" max="3" width="10.23046875" style="41" bestFit="1" customWidth="1"/>
    <col min="4" max="4" width="43.4609375" style="41" customWidth="1"/>
    <col min="5" max="5" width="10.61328125" style="41" customWidth="1"/>
    <col min="6" max="6" width="12.3828125" style="41" customWidth="1"/>
    <col min="7" max="7" width="12.61328125" style="41" customWidth="1"/>
    <col min="8" max="8" width="11.3828125" style="41" customWidth="1"/>
    <col min="9" max="11" width="8.84375" style="41" customWidth="1"/>
    <col min="12" max="14" width="8.84375" style="67" customWidth="1"/>
    <col min="15" max="15" width="3.4609375" style="67" customWidth="1"/>
    <col min="22" max="22" width="3.4609375" style="67" customWidth="1"/>
    <col min="29" max="29" width="5.84375" customWidth="1"/>
    <col min="30" max="31" width="45.4609375" style="67" customWidth="1"/>
    <col min="32" max="32" width="59.15234375" style="41" customWidth="1"/>
    <col min="33" max="16384" width="8.84375" style="41"/>
  </cols>
  <sheetData>
    <row r="1" spans="2:33" ht="56.9"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349" t="s">
        <v>110</v>
      </c>
      <c r="J4" s="341"/>
      <c r="K4" s="341"/>
      <c r="L4" s="341"/>
      <c r="M4" s="341"/>
      <c r="N4" s="341"/>
      <c r="O4" s="41"/>
      <c r="P4" s="349" t="s">
        <v>111</v>
      </c>
      <c r="Q4" s="341"/>
      <c r="R4" s="341"/>
      <c r="S4" s="341"/>
      <c r="T4" s="341"/>
      <c r="U4" s="341"/>
      <c r="V4" s="41"/>
      <c r="W4" s="349" t="s">
        <v>112</v>
      </c>
      <c r="X4" s="341"/>
      <c r="Y4" s="341"/>
      <c r="Z4" s="341"/>
      <c r="AA4" s="341"/>
      <c r="AB4" s="341"/>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353" t="s">
        <v>114</v>
      </c>
      <c r="J6" s="354"/>
      <c r="K6" s="354"/>
      <c r="L6" s="354"/>
      <c r="M6" s="354"/>
      <c r="N6" s="355"/>
      <c r="O6" s="76"/>
      <c r="P6" s="353" t="s">
        <v>114</v>
      </c>
      <c r="Q6" s="354"/>
      <c r="R6" s="354"/>
      <c r="S6" s="354"/>
      <c r="T6" s="354"/>
      <c r="U6" s="355"/>
      <c r="V6" s="76"/>
      <c r="W6" s="353" t="s">
        <v>114</v>
      </c>
      <c r="X6" s="354"/>
      <c r="Y6" s="354"/>
      <c r="Z6" s="354"/>
      <c r="AA6" s="354"/>
      <c r="AB6" s="355"/>
      <c r="AC6" s="41"/>
      <c r="AD6" s="41"/>
      <c r="AG6" s="66"/>
    </row>
    <row r="7" spans="2:33" ht="33.75" customHeight="1">
      <c r="B7" s="64"/>
      <c r="C7" s="69" t="s">
        <v>115</v>
      </c>
      <c r="D7" s="69" t="s">
        <v>116</v>
      </c>
      <c r="E7" s="70" t="s">
        <v>117</v>
      </c>
      <c r="F7" s="350" t="s">
        <v>118</v>
      </c>
      <c r="G7" s="352"/>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3">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Baseline</v>
      </c>
      <c r="E9" s="37" t="str" cm="1">
        <f t="array" aca="1" ref="E9" ca="1">INDIRECT("'" &amp; $C9 &amp;"'!" &amp; "B7")</f>
        <v>N</v>
      </c>
      <c r="F9" s="37">
        <f ca="1">SUM(INDIRECT("'" &amp; $C9 &amp;"'!" &amp; "B26:F26"))</f>
        <v>0</v>
      </c>
      <c r="G9" s="37">
        <f ca="1">SUM(INDIRECT("'" &amp; $C9 &amp;"'!" &amp; "B27:F27"))</f>
        <v>-68.753876249106213</v>
      </c>
      <c r="H9" s="37" t="str" cm="1">
        <f t="array" aca="1" ref="H9" ca="1">INDIRECT("'" &amp; $C9 &amp;"'!" &amp; "B8")</f>
        <v>CV6.06, CV6.08</v>
      </c>
      <c r="I9" s="37" cm="1">
        <f t="array" aca="1" ref="I9" ca="1">INDIRECT("'" &amp; $C9 &amp;"'!" &amp; "B13")</f>
        <v>-1524.8817160092594</v>
      </c>
      <c r="J9" s="37" cm="1">
        <f t="array" aca="1" ref="J9" ca="1">INDIRECT("'" &amp; $C9 &amp;"'!" &amp; "B14")</f>
        <v>-2332.2198396644544</v>
      </c>
      <c r="K9" s="37" cm="1">
        <f t="array" aca="1" ref="K9" ca="1">INDIRECT("'" &amp; $C9 &amp;"'!" &amp; "B15")</f>
        <v>-3116.6619559559194</v>
      </c>
      <c r="L9" s="37" cm="1">
        <f t="array" aca="1" ref="L9" ca="1">INDIRECT("'" &amp; $C9 &amp;"'!" &amp; "B16")</f>
        <v>-3881.6850518374595</v>
      </c>
      <c r="M9" s="277" cm="1">
        <f t="array" aca="1" ref="M9" ca="1">INDIRECT("'" &amp; $C9 &amp;"'!" &amp; "B17")</f>
        <v>-5369.7445207339597</v>
      </c>
      <c r="N9" s="277" cm="1">
        <f t="array" aca="1" ref="N9" ca="1">INDIRECT("'" &amp; $C9 &amp;"'!" &amp; "B18")</f>
        <v>-6865.0771101996579</v>
      </c>
      <c r="O9" s="76"/>
      <c r="P9" s="37" cm="1">
        <f t="array" aca="1" ref="P9" ca="1">INDIRECT("'" &amp; $C9 &amp;"'!" &amp; "D13")</f>
        <v>-1173.6613378135628</v>
      </c>
      <c r="Q9" s="37" cm="1">
        <f t="array" aca="1" ref="Q9" ca="1">INDIRECT("'" &amp; $C9 &amp;"'!" &amp; "D14")</f>
        <v>-1794.0588919922643</v>
      </c>
      <c r="R9" s="37" cm="1">
        <f t="array" aca="1" ref="R9" ca="1">INDIRECT("'" &amp; $C9 &amp;"'!" &amp; "D15")</f>
        <v>-2396.2971961792782</v>
      </c>
      <c r="S9" s="37" cm="1">
        <f t="array" aca="1" ref="S9" ca="1">INDIRECT("'" &amp; $C9 &amp;"'!" &amp; "D16")</f>
        <v>-2983.7110924044928</v>
      </c>
      <c r="T9" s="277" cm="1">
        <f t="array" aca="1" ref="T9" ca="1">INDIRECT("'" &amp; $C9 &amp;"'!" &amp; "D17")</f>
        <v>-4128.3348251586895</v>
      </c>
      <c r="U9" s="277" cm="1">
        <f t="array" aca="1" ref="U9" ca="1">INDIRECT("'" &amp; $C9 &amp;"'!" &amp; "D18")</f>
        <v>-5285.8053503522506</v>
      </c>
      <c r="V9" s="76"/>
      <c r="W9" s="37" cm="1">
        <f t="array" aca="1" ref="W9" ca="1">INDIRECT("'" &amp; $C9 &amp;"'!" &amp; "F13")</f>
        <v>-1876.0948718253867</v>
      </c>
      <c r="X9" s="37" cm="1">
        <f t="array" aca="1" ref="X9" ca="1">INDIRECT("'" &amp; $C9 &amp;"'!" &amp; "F14")</f>
        <v>-2870.897181813531</v>
      </c>
      <c r="Y9" s="37" cm="1">
        <f t="array" aca="1" ref="Y9" ca="1">INDIRECT("'" &amp; $C9 &amp;"'!" &amp; "F15")</f>
        <v>-3837.2860203509608</v>
      </c>
      <c r="Z9" s="37" cm="1">
        <f t="array" aca="1" ref="Z9" ca="1">INDIRECT("'" &amp; $C9 &amp;"'!" &amp; "F16")</f>
        <v>-4779.4878706492082</v>
      </c>
      <c r="AA9" s="277" cm="1">
        <f t="array" aca="1" ref="AA9" ca="1">INDIRECT("'" &amp; $C9 &amp;"'!" &amp; "F17")</f>
        <v>-6607.7923490841167</v>
      </c>
      <c r="AB9" s="277" cm="1">
        <f t="array" aca="1" ref="AB9" ca="1">INDIRECT("'" &amp; $C9 &amp;"'!" &amp; "F18")</f>
        <v>-8435.1826391379909</v>
      </c>
      <c r="AC9" s="41"/>
      <c r="AD9" s="84" t="s">
        <v>126</v>
      </c>
      <c r="AE9" s="84" t="s">
        <v>127</v>
      </c>
      <c r="AF9" s="84" t="s">
        <v>128</v>
      </c>
      <c r="AG9" s="66"/>
    </row>
    <row r="10" spans="2:33">
      <c r="B10" s="64"/>
      <c r="C10" s="72" t="s">
        <v>129</v>
      </c>
      <c r="D10" s="37" t="str" cm="1">
        <f t="array" aca="1" ref="D10" ca="1">INDIRECT("'" &amp; $C10 &amp;"'!" &amp; "B4")</f>
        <v>Preferred</v>
      </c>
      <c r="E10" s="37" t="str" cm="1">
        <f t="array" aca="1" ref="E10" ca="1">IF(ISTEXT($D10),INDIRECT("'" &amp; $C10 &amp;"'!" &amp; "B7"),"")</f>
        <v>Y</v>
      </c>
      <c r="F10" s="37">
        <f t="shared" ref="F10:F19" ca="1" si="0">IF(ISTEXT($D10),SUM(INDIRECT("'" &amp; $C10 &amp;"'!" &amp; "B26:f26")),"")</f>
        <v>-16.47213301776598</v>
      </c>
      <c r="G10" s="37">
        <f t="shared" ref="G10:G19" ca="1" si="1">IF(ISTEXT($D10),SUM(INDIRECT("'" &amp; $C10 &amp;"'!" &amp; "B27:f27")),"")</f>
        <v>-68.660537017942289</v>
      </c>
      <c r="H10" s="37" t="str" cm="1">
        <f t="array" aca="1" ref="H10" ca="1">IF(ISTEXT($D10),INDIRECT("'" &amp; $C10 &amp;"'!" &amp; "B8"),"")</f>
        <v>CV6.06, CV6.08</v>
      </c>
      <c r="I10" s="37" cm="1">
        <f t="array" aca="1" ref="I10" ca="1">IF(ISTEXT($D10),INDIRECT("'" &amp; $C10 &amp;"'!" &amp; "B13"),"")</f>
        <v>-1530.6580853281023</v>
      </c>
      <c r="J10" s="37" cm="1">
        <f t="array" aca="1" ref="J10" ca="1">IF(ISTEXT($D10),INDIRECT("'" &amp; $C10 &amp;"'!" &amp; "B14"),"")</f>
        <v>-2339.9609978405515</v>
      </c>
      <c r="K10" s="37" cm="1">
        <f t="array" aca="1" ref="K10" ca="1">IF(ISTEXT($D10),INDIRECT("'" &amp; $C10 &amp;"'!" &amp; "B15"),"")</f>
        <v>-3124.2230909083046</v>
      </c>
      <c r="L10" s="37" cm="1">
        <f t="array" aca="1" ref="L10" ca="1">IF(ISTEXT($D10),INDIRECT("'" &amp; $C10 &amp;"'!" &amp; "B16"),"")</f>
        <v>-3887.68323995325</v>
      </c>
      <c r="M10" s="277" cm="1">
        <f t="array" aca="1" ref="M10" ca="1">IF(ISTEXT($D10),INDIRECT("'" &amp; $C10 &amp;"'!" &amp; "B17"),"")</f>
        <v>-5371.5443394626009</v>
      </c>
      <c r="N10" s="277" cm="1">
        <f t="array" aca="1" ref="N10" ca="1">IF(ISTEXT($D10),INDIRECT("'" &amp; $C10 &amp;"'!" &amp; "B18"),"")</f>
        <v>-6862.7032438583383</v>
      </c>
      <c r="O10" s="76"/>
      <c r="P10" s="37" cm="1">
        <f t="array" aca="1" ref="P10" ca="1">IF(ISTEXT($D10),INDIRECT("'" &amp; $C10 &amp;"'!" &amp; "D13"),"")</f>
        <v>-1180.217092284609</v>
      </c>
      <c r="Q10" s="37" cm="1">
        <f t="array" aca="1" ref="Q10" ca="1">IF(ISTEXT($D10),INDIRECT("'" &amp; $C10 &amp;"'!" &amp; "D14"),"")</f>
        <v>-1803.2084163984784</v>
      </c>
      <c r="R10" s="37" cm="1">
        <f t="array" aca="1" ref="R10" ca="1">IF(ISTEXT($D10),INDIRECT("'" &amp; $C10 &amp;"'!" &amp; "D15"),"")</f>
        <v>-2405.8815420144097</v>
      </c>
      <c r="S10" s="37" cm="1">
        <f t="array" aca="1" ref="S10" ca="1">IF(ISTEXT($D10),INDIRECT("'" &amp; $C10 &amp;"'!" &amp; "D16"),"")</f>
        <v>-2992.3337293657519</v>
      </c>
      <c r="T10" s="277" cm="1">
        <f t="array" aca="1" ref="T10" ca="1">IF(ISTEXT($D10),INDIRECT("'" &amp; $C10 &amp;"'!" &amp; "D17"),"")</f>
        <v>-4133.9277486907677</v>
      </c>
      <c r="U10" s="277" cm="1">
        <f t="array" aca="1" ref="U10" ca="1">IF(ISTEXT($D10),INDIRECT("'" &amp; $C10 &amp;"'!" &amp; "D18"),"")</f>
        <v>-5288.3832860225739</v>
      </c>
      <c r="V10" s="76"/>
      <c r="W10" s="37" cm="1">
        <f t="array" aca="1" ref="W10" ca="1">IF(ISTEXT($D10),INDIRECT("'" &amp; $C10 &amp;"'!" &amp; "F13"),"")</f>
        <v>-1881.0927689507671</v>
      </c>
      <c r="X10" s="37" cm="1">
        <f t="array" aca="1" ref="X10" ca="1">IF(ISTEXT($D10),INDIRECT("'" &amp; $C10 &amp;"'!" &amp; "F14"),"")</f>
        <v>-2877.2291264815049</v>
      </c>
      <c r="Y10" s="37" cm="1">
        <f t="array" aca="1" ref="Y10" ca="1">IF(ISTEXT($D10),INDIRECT("'" &amp; $C10 &amp;"'!" &amp; "F15"),"")</f>
        <v>-3842.823964387358</v>
      </c>
      <c r="Z10" s="37" cm="1">
        <f t="array" aca="1" ref="Z10" ca="1">IF(ISTEXT($D10),INDIRECT("'" &amp; $C10 &amp;"'!" &amp; "F16"),"")</f>
        <v>-4782.8630874162627</v>
      </c>
      <c r="AA10" s="277" cm="1">
        <f t="array" aca="1" ref="AA10" ca="1">IF(ISTEXT($D10),INDIRECT("'" &amp; $C10 &amp;"'!" &amp; "F17"),"")</f>
        <v>-6605.8114043712112</v>
      </c>
      <c r="AB10" s="277" cm="1">
        <f t="array" aca="1" ref="AB10" ca="1">IF(ISTEXT($D10),INDIRECT("'" &amp; $C10 &amp;"'!" &amp; "F18"),"")</f>
        <v>-8427.8892236435186</v>
      </c>
      <c r="AC10" s="41"/>
      <c r="AD10" s="84" t="s">
        <v>130</v>
      </c>
      <c r="AE10" s="84" t="s">
        <v>131</v>
      </c>
      <c r="AF10" s="84" t="s">
        <v>132</v>
      </c>
      <c r="AG10" s="66"/>
    </row>
    <row r="11" spans="2:33">
      <c r="B11" s="64"/>
      <c r="C11" s="72" t="s">
        <v>133</v>
      </c>
      <c r="D11" s="37" cm="1">
        <f t="array" aca="1" ref="D11" ca="1">INDIRECT("'" &amp; $C11 &amp;"'!" &amp; "B4")</f>
        <v>0</v>
      </c>
      <c r="E11" s="37" t="str" cm="1">
        <f t="array" aca="1" ref="E11" ca="1">IF(ISTEXT($D11),INDIRECT("'" &amp; $C11 &amp;"'!" &amp; "B7"),"")</f>
        <v/>
      </c>
      <c r="F11" s="37" t="str">
        <f t="shared" ca="1" si="0"/>
        <v/>
      </c>
      <c r="G11" s="37" t="str">
        <f t="shared" ca="1" si="1"/>
        <v/>
      </c>
      <c r="H11" s="37" t="str" cm="1">
        <f t="array" aca="1" ref="H11" ca="1">IF(ISTEXT($D11),INDIRECT("'" &amp; $C11 &amp;"'!" &amp; "B8"),"")</f>
        <v/>
      </c>
      <c r="I11" s="37" t="str" cm="1">
        <f t="array" aca="1" ref="I11" ca="1">IF(ISTEXT($D11),INDIRECT("'" &amp; $C11 &amp;"'!" &amp; "B13"),"")</f>
        <v/>
      </c>
      <c r="J11" s="37" t="str" cm="1">
        <f t="array" aca="1" ref="J11" ca="1">IF(ISTEXT($D11),INDIRECT("'" &amp; $C11 &amp;"'!" &amp; "B14"),"")</f>
        <v/>
      </c>
      <c r="K11" s="37" t="str" cm="1">
        <f t="array" aca="1" ref="K11" ca="1">IF(ISTEXT($D11),INDIRECT("'" &amp; $C11 &amp;"'!" &amp; "B15"),"")</f>
        <v/>
      </c>
      <c r="L11" s="37" t="str" cm="1">
        <f t="array" aca="1" ref="L11" ca="1">IF(ISTEXT($D11),INDIRECT("'" &amp; $C11 &amp;"'!" &amp; "B16"),"")</f>
        <v/>
      </c>
      <c r="M11" s="277" t="str" cm="1">
        <f t="array" aca="1" ref="M11" ca="1">IF(ISTEXT($D11),INDIRECT("'" &amp; $C11 &amp;"'!" &amp; "B17"),"")</f>
        <v/>
      </c>
      <c r="N11" s="277" t="str" cm="1">
        <f t="array" aca="1" ref="N11" ca="1">IF(ISTEXT($D11),INDIRECT("'" &amp; $C11 &amp;"'!" &amp; "B18"),"")</f>
        <v/>
      </c>
      <c r="O11" s="76"/>
      <c r="P11" s="37" t="str" cm="1">
        <f t="array" aca="1" ref="P11" ca="1">IF(ISTEXT($D11),INDIRECT("'" &amp; $C11 &amp;"'!" &amp; "D13"),"")</f>
        <v/>
      </c>
      <c r="Q11" s="37" t="str" cm="1">
        <f t="array" aca="1" ref="Q11" ca="1">IF(ISTEXT($D11),INDIRECT("'" &amp; $C11 &amp;"'!" &amp; "D14"),"")</f>
        <v/>
      </c>
      <c r="R11" s="37" t="str" cm="1">
        <f t="array" aca="1" ref="R11" ca="1">IF(ISTEXT($D11),INDIRECT("'" &amp; $C11 &amp;"'!" &amp; "D15"),"")</f>
        <v/>
      </c>
      <c r="S11" s="37" t="str" cm="1">
        <f t="array" aca="1" ref="S11" ca="1">IF(ISTEXT($D11),INDIRECT("'" &amp; $C11 &amp;"'!" &amp; "D16"),"")</f>
        <v/>
      </c>
      <c r="T11" s="277" t="str" cm="1">
        <f t="array" aca="1" ref="T11" ca="1">IF(ISTEXT($D11),INDIRECT("'" &amp; $C11 &amp;"'!" &amp; "D17"),"")</f>
        <v/>
      </c>
      <c r="U11" s="277" t="str" cm="1">
        <f t="array" aca="1" ref="U11" ca="1">IF(ISTEXT($D11),INDIRECT("'" &amp; $C11 &amp;"'!" &amp; "D18"),"")</f>
        <v/>
      </c>
      <c r="V11" s="76"/>
      <c r="W11" s="37" t="str" cm="1">
        <f t="array" aca="1" ref="W11" ca="1">IF(ISTEXT($D11),INDIRECT("'" &amp; $C11 &amp;"'!" &amp; "F13"),"")</f>
        <v/>
      </c>
      <c r="X11" s="37" t="str" cm="1">
        <f t="array" aca="1" ref="X11" ca="1">IF(ISTEXT($D11),INDIRECT("'" &amp; $C11 &amp;"'!" &amp; "F14"),"")</f>
        <v/>
      </c>
      <c r="Y11" s="37" t="str" cm="1">
        <f t="array" aca="1" ref="Y11" ca="1">IF(ISTEXT($D11),INDIRECT("'" &amp; $C11 &amp;"'!" &amp; "F15"),"")</f>
        <v/>
      </c>
      <c r="Z11" s="37" t="str" cm="1">
        <f t="array" aca="1" ref="Z11" ca="1">IF(ISTEXT($D11),INDIRECT("'" &amp; $C11 &amp;"'!" &amp; "F16"),"")</f>
        <v/>
      </c>
      <c r="AA11" s="277" t="str" cm="1">
        <f t="array" aca="1" ref="AA11" ca="1">IF(ISTEXT($D11),INDIRECT("'" &amp; $C11 &amp;"'!" &amp; "F17"),"")</f>
        <v/>
      </c>
      <c r="AB11" s="277" t="str" cm="1">
        <f t="array" aca="1" ref="AB11" ca="1">IF(ISTEXT($D11),INDIRECT("'" &amp; $C11 &amp;"'!" &amp; "F18"),"")</f>
        <v/>
      </c>
      <c r="AC11" s="41"/>
      <c r="AD11" s="84"/>
      <c r="AE11" s="84"/>
      <c r="AF11" s="84"/>
      <c r="AG11" s="66"/>
    </row>
    <row r="12" spans="2:33">
      <c r="B12" s="64"/>
      <c r="C12" s="72" t="s">
        <v>134</v>
      </c>
      <c r="D12" s="37" cm="1">
        <f t="array" aca="1" ref="D12" ca="1">INDIRECT("'" &amp; $C12 &amp;"'!" &amp; "B4")</f>
        <v>0</v>
      </c>
      <c r="E12" s="37" t="str" cm="1">
        <f t="array" aca="1" ref="E12" ca="1">IF(ISTEXT($D12),INDIRECT("'" &amp; $C12 &amp;"'!" &amp; "B7"),"")</f>
        <v/>
      </c>
      <c r="F12" s="37" t="str">
        <f t="shared" ca="1" si="0"/>
        <v/>
      </c>
      <c r="G12" s="37" t="str">
        <f t="shared" ca="1" si="1"/>
        <v/>
      </c>
      <c r="H12" s="37" t="str" cm="1">
        <f t="array" aca="1" ref="H12" ca="1">IF(ISTEXT($D12),INDIRECT("'" &amp; $C12 &amp;"'!" &amp; "B8"),"")</f>
        <v/>
      </c>
      <c r="I12" s="37" t="str" cm="1">
        <f t="array" aca="1" ref="I12" ca="1">IF(ISTEXT($D12),INDIRECT("'" &amp; $C12 &amp;"'!" &amp; "B13"),"")</f>
        <v/>
      </c>
      <c r="J12" s="37" t="str" cm="1">
        <f t="array" aca="1" ref="J12" ca="1">IF(ISTEXT($D12),INDIRECT("'" &amp; $C12 &amp;"'!" &amp; "B14"),"")</f>
        <v/>
      </c>
      <c r="K12" s="37" t="str" cm="1">
        <f t="array" aca="1" ref="K12" ca="1">IF(ISTEXT($D12),INDIRECT("'" &amp; $C12 &amp;"'!" &amp; "B15"),"")</f>
        <v/>
      </c>
      <c r="L12" s="37" t="str" cm="1">
        <f t="array" aca="1" ref="L12" ca="1">IF(ISTEXT($D12),INDIRECT("'" &amp; $C12 &amp;"'!" &amp; "B16"),"")</f>
        <v/>
      </c>
      <c r="M12" s="277" t="str" cm="1">
        <f t="array" aca="1" ref="M12" ca="1">IF(ISTEXT($D12),INDIRECT("'" &amp; $C12 &amp;"'!" &amp; "B17"),"")</f>
        <v/>
      </c>
      <c r="N12" s="277" t="str" cm="1">
        <f t="array" aca="1" ref="N12" ca="1">IF(ISTEXT($D12),INDIRECT("'" &amp; $C12 &amp;"'!" &amp; "B18"),"")</f>
        <v/>
      </c>
      <c r="O12" s="76"/>
      <c r="P12" s="37" t="str" cm="1">
        <f t="array" aca="1" ref="P12" ca="1">IF(ISTEXT($D12),INDIRECT("'" &amp; $C12 &amp;"'!" &amp; "D13"),"")</f>
        <v/>
      </c>
      <c r="Q12" s="37" t="str" cm="1">
        <f t="array" aca="1" ref="Q12" ca="1">IF(ISTEXT($D12),INDIRECT("'" &amp; $C12 &amp;"'!" &amp; "D14"),"")</f>
        <v/>
      </c>
      <c r="R12" s="37" t="str" cm="1">
        <f t="array" aca="1" ref="R12" ca="1">IF(ISTEXT($D12),INDIRECT("'" &amp; $C12 &amp;"'!" &amp; "D15"),"")</f>
        <v/>
      </c>
      <c r="S12" s="37" t="str" cm="1">
        <f t="array" aca="1" ref="S12" ca="1">IF(ISTEXT($D12),INDIRECT("'" &amp; $C12 &amp;"'!" &amp; "D16"),"")</f>
        <v/>
      </c>
      <c r="T12" s="277" t="str" cm="1">
        <f t="array" aca="1" ref="T12" ca="1">IF(ISTEXT($D12),INDIRECT("'" &amp; $C12 &amp;"'!" &amp; "D17"),"")</f>
        <v/>
      </c>
      <c r="U12" s="277" t="str" cm="1">
        <f t="array" aca="1" ref="U12" ca="1">IF(ISTEXT($D12),INDIRECT("'" &amp; $C12 &amp;"'!" &amp; "D18"),"")</f>
        <v/>
      </c>
      <c r="V12" s="76"/>
      <c r="W12" s="37" t="str" cm="1">
        <f t="array" aca="1" ref="W12" ca="1">IF(ISTEXT($D12),INDIRECT("'" &amp; $C12 &amp;"'!" &amp; "F13"),"")</f>
        <v/>
      </c>
      <c r="X12" s="37" t="str" cm="1">
        <f t="array" aca="1" ref="X12" ca="1">IF(ISTEXT($D12),INDIRECT("'" &amp; $C12 &amp;"'!" &amp; "F14"),"")</f>
        <v/>
      </c>
      <c r="Y12" s="37" t="str" cm="1">
        <f t="array" aca="1" ref="Y12" ca="1">IF(ISTEXT($D12),INDIRECT("'" &amp; $C12 &amp;"'!" &amp; "F15"),"")</f>
        <v/>
      </c>
      <c r="Z12" s="37" t="str" cm="1">
        <f t="array" aca="1" ref="Z12" ca="1">IF(ISTEXT($D12),INDIRECT("'" &amp; $C12 &amp;"'!" &amp; "F16"),"")</f>
        <v/>
      </c>
      <c r="AA12" s="277" t="str" cm="1">
        <f t="array" aca="1" ref="AA12" ca="1">IF(ISTEXT($D12),INDIRECT("'" &amp; $C12 &amp;"'!" &amp; "F17"),"")</f>
        <v/>
      </c>
      <c r="AB12" s="277" t="str" cm="1">
        <f t="array" aca="1" ref="AB12" ca="1">IF(ISTEXT($D12),INDIRECT("'" &amp; $C12 &amp;"'!" &amp; "F18"),"")</f>
        <v/>
      </c>
      <c r="AC12" s="41"/>
      <c r="AD12" s="84"/>
      <c r="AE12" s="84"/>
      <c r="AF12" s="84"/>
      <c r="AG12" s="66"/>
    </row>
    <row r="13" spans="2:33">
      <c r="B13" s="64"/>
      <c r="C13" s="72" t="s">
        <v>135</v>
      </c>
      <c r="D13" s="37" cm="1">
        <f t="array" aca="1" ref="D13" ca="1">INDIRECT("'" &amp; $C13 &amp;"'!" &amp; "B4")</f>
        <v>0</v>
      </c>
      <c r="E13" s="37" t="str" cm="1">
        <f t="array" aca="1" ref="E13" ca="1">IF(ISTEXT($D13),INDIRECT("'" &amp; $C13 &amp;"'!" &amp; "B7"),"")</f>
        <v/>
      </c>
      <c r="F13" s="37" t="str">
        <f t="shared" ca="1" si="0"/>
        <v/>
      </c>
      <c r="G13" s="37" t="str">
        <f t="shared" ca="1" si="1"/>
        <v/>
      </c>
      <c r="H13" s="37" t="str" cm="1">
        <f t="array" aca="1" ref="H13" ca="1">IF(ISTEXT($D13),INDIRECT("'" &amp; $C13 &amp;"'!" &amp; "B8"),"")</f>
        <v/>
      </c>
      <c r="I13" s="37" t="str" cm="1">
        <f t="array" aca="1" ref="I13" ca="1">IF(ISTEXT($D13),INDIRECT("'" &amp; $C13 &amp;"'!" &amp; "B13"),"")</f>
        <v/>
      </c>
      <c r="J13" s="37" t="str" cm="1">
        <f t="array" aca="1" ref="J13" ca="1">IF(ISTEXT($D13),INDIRECT("'" &amp; $C13 &amp;"'!" &amp; "B14"),"")</f>
        <v/>
      </c>
      <c r="K13" s="37" t="str" cm="1">
        <f t="array" aca="1" ref="K13" ca="1">IF(ISTEXT($D13),INDIRECT("'" &amp; $C13 &amp;"'!" &amp; "B15"),"")</f>
        <v/>
      </c>
      <c r="L13" s="37" t="str" cm="1">
        <f t="array" aca="1" ref="L13" ca="1">IF(ISTEXT($D13),INDIRECT("'" &amp; $C13 &amp;"'!" &amp; "B16"),"")</f>
        <v/>
      </c>
      <c r="M13" s="277" t="str" cm="1">
        <f t="array" aca="1" ref="M13" ca="1">IF(ISTEXT($D13),INDIRECT("'" &amp; $C13 &amp;"'!" &amp; "B17"),"")</f>
        <v/>
      </c>
      <c r="N13" s="277" t="str" cm="1">
        <f t="array" aca="1" ref="N13" ca="1">IF(ISTEXT($D13),INDIRECT("'" &amp; $C13 &amp;"'!" &amp; "B18"),"")</f>
        <v/>
      </c>
      <c r="O13" s="76"/>
      <c r="P13" s="37" t="str" cm="1">
        <f t="array" aca="1" ref="P13" ca="1">IF(ISTEXT($D13),INDIRECT("'" &amp; $C13 &amp;"'!" &amp; "D13"),"")</f>
        <v/>
      </c>
      <c r="Q13" s="37" t="str" cm="1">
        <f t="array" aca="1" ref="Q13" ca="1">IF(ISTEXT($D13),INDIRECT("'" &amp; $C13 &amp;"'!" &amp; "D14"),"")</f>
        <v/>
      </c>
      <c r="R13" s="37" t="str" cm="1">
        <f t="array" aca="1" ref="R13" ca="1">IF(ISTEXT($D13),INDIRECT("'" &amp; $C13 &amp;"'!" &amp; "D15"),"")</f>
        <v/>
      </c>
      <c r="S13" s="37" t="str" cm="1">
        <f t="array" aca="1" ref="S13" ca="1">IF(ISTEXT($D13),INDIRECT("'" &amp; $C13 &amp;"'!" &amp; "D16"),"")</f>
        <v/>
      </c>
      <c r="T13" s="277" t="str" cm="1">
        <f t="array" aca="1" ref="T13" ca="1">IF(ISTEXT($D13),INDIRECT("'" &amp; $C13 &amp;"'!" &amp; "D17"),"")</f>
        <v/>
      </c>
      <c r="U13" s="277" t="str" cm="1">
        <f t="array" aca="1" ref="U13" ca="1">IF(ISTEXT($D13),INDIRECT("'" &amp; $C13 &amp;"'!" &amp; "D18"),"")</f>
        <v/>
      </c>
      <c r="V13" s="76"/>
      <c r="W13" s="37" t="str" cm="1">
        <f t="array" aca="1" ref="W13" ca="1">IF(ISTEXT($D13),INDIRECT("'" &amp; $C13 &amp;"'!" &amp; "F13"),"")</f>
        <v/>
      </c>
      <c r="X13" s="37" t="str" cm="1">
        <f t="array" aca="1" ref="X13" ca="1">IF(ISTEXT($D13),INDIRECT("'" &amp; $C13 &amp;"'!" &amp; "F14"),"")</f>
        <v/>
      </c>
      <c r="Y13" s="37" t="str" cm="1">
        <f t="array" aca="1" ref="Y13" ca="1">IF(ISTEXT($D13),INDIRECT("'" &amp; $C13 &amp;"'!" &amp; "F15"),"")</f>
        <v/>
      </c>
      <c r="Z13" s="37" t="str" cm="1">
        <f t="array" aca="1" ref="Z13" ca="1">IF(ISTEXT($D13),INDIRECT("'" &amp; $C13 &amp;"'!" &amp; "F16"),"")</f>
        <v/>
      </c>
      <c r="AA13" s="277" t="str" cm="1">
        <f t="array" aca="1" ref="AA13" ca="1">IF(ISTEXT($D13),INDIRECT("'" &amp; $C13 &amp;"'!" &amp; "F17"),"")</f>
        <v/>
      </c>
      <c r="AB13" s="277" t="str" cm="1">
        <f t="array" aca="1" ref="AB13" ca="1">IF(ISTEXT($D13),INDIRECT("'" &amp; $C13 &amp;"'!" &amp; "F18"),"")</f>
        <v/>
      </c>
      <c r="AC13" s="41"/>
      <c r="AD13" s="84"/>
      <c r="AE13" s="84"/>
      <c r="AF13" s="84"/>
      <c r="AG13" s="66"/>
    </row>
    <row r="14" spans="2:33">
      <c r="B14" s="64"/>
      <c r="C14" s="72" t="s">
        <v>136</v>
      </c>
      <c r="D14" s="37" cm="1">
        <f t="array" aca="1" ref="D14" ca="1">INDIRECT("'" &amp; $C14 &amp;"'!" &amp; "B4")</f>
        <v>0</v>
      </c>
      <c r="E14" s="37" t="str" cm="1">
        <f t="array" aca="1" ref="E14" ca="1">IF(ISTEXT($D14),INDIRECT("'" &amp; $C14 &amp;"'!" &amp; "B7"),"")</f>
        <v/>
      </c>
      <c r="F14" s="37" t="str">
        <f t="shared" ca="1" si="0"/>
        <v/>
      </c>
      <c r="G14" s="37" t="str">
        <f t="shared" ca="1" si="1"/>
        <v/>
      </c>
      <c r="H14" s="37" t="str" cm="1">
        <f t="array" aca="1" ref="H14" ca="1">IF(ISTEXT($D14),INDIRECT("'" &amp; $C14 &amp;"'!" &amp; "B8"),"")</f>
        <v/>
      </c>
      <c r="I14" s="37" t="str" cm="1">
        <f t="array" aca="1" ref="I14" ca="1">IF(ISTEXT($D14),INDIRECT("'" &amp; $C14 &amp;"'!" &amp; "B13"),"")</f>
        <v/>
      </c>
      <c r="J14" s="37" t="str" cm="1">
        <f t="array" aca="1" ref="J14" ca="1">IF(ISTEXT($D14),INDIRECT("'" &amp; $C14 &amp;"'!" &amp; "B14"),"")</f>
        <v/>
      </c>
      <c r="K14" s="37" t="str" cm="1">
        <f t="array" aca="1" ref="K14" ca="1">IF(ISTEXT($D14),INDIRECT("'" &amp; $C14 &amp;"'!" &amp; "B15"),"")</f>
        <v/>
      </c>
      <c r="L14" s="37" t="str" cm="1">
        <f t="array" aca="1" ref="L14" ca="1">IF(ISTEXT($D14),INDIRECT("'" &amp; $C14 &amp;"'!" &amp; "B16"),"")</f>
        <v/>
      </c>
      <c r="M14" s="277" t="str" cm="1">
        <f t="array" aca="1" ref="M14" ca="1">IF(ISTEXT($D14),INDIRECT("'" &amp; $C14 &amp;"'!" &amp; "B17"),"")</f>
        <v/>
      </c>
      <c r="N14" s="277" t="str" cm="1">
        <f t="array" aca="1" ref="N14" ca="1">IF(ISTEXT($D14),INDIRECT("'" &amp; $C14 &amp;"'!" &amp; "B18"),"")</f>
        <v/>
      </c>
      <c r="O14" s="76"/>
      <c r="P14" s="37" t="str" cm="1">
        <f t="array" aca="1" ref="P14" ca="1">IF(ISTEXT($D14),INDIRECT("'" &amp; $C14 &amp;"'!" &amp; "D13"),"")</f>
        <v/>
      </c>
      <c r="Q14" s="37" t="str" cm="1">
        <f t="array" aca="1" ref="Q14" ca="1">IF(ISTEXT($D14),INDIRECT("'" &amp; $C14 &amp;"'!" &amp; "D14"),"")</f>
        <v/>
      </c>
      <c r="R14" s="37" t="str" cm="1">
        <f t="array" aca="1" ref="R14" ca="1">IF(ISTEXT($D14),INDIRECT("'" &amp; $C14 &amp;"'!" &amp; "D15"),"")</f>
        <v/>
      </c>
      <c r="S14" s="37" t="str" cm="1">
        <f t="array" aca="1" ref="S14" ca="1">IF(ISTEXT($D14),INDIRECT("'" &amp; $C14 &amp;"'!" &amp; "D16"),"")</f>
        <v/>
      </c>
      <c r="T14" s="277" t="str" cm="1">
        <f t="array" aca="1" ref="T14" ca="1">IF(ISTEXT($D14),INDIRECT("'" &amp; $C14 &amp;"'!" &amp; "D17"),"")</f>
        <v/>
      </c>
      <c r="U14" s="277" t="str" cm="1">
        <f t="array" aca="1" ref="U14" ca="1">IF(ISTEXT($D14),INDIRECT("'" &amp; $C14 &amp;"'!" &amp; "D18"),"")</f>
        <v/>
      </c>
      <c r="V14" s="76"/>
      <c r="W14" s="37" t="str" cm="1">
        <f t="array" aca="1" ref="W14" ca="1">IF(ISTEXT($D14),INDIRECT("'" &amp; $C14 &amp;"'!" &amp; "F13"),"")</f>
        <v/>
      </c>
      <c r="X14" s="37" t="str" cm="1">
        <f t="array" aca="1" ref="X14" ca="1">IF(ISTEXT($D14),INDIRECT("'" &amp; $C14 &amp;"'!" &amp; "F14"),"")</f>
        <v/>
      </c>
      <c r="Y14" s="37" t="str" cm="1">
        <f t="array" aca="1" ref="Y14" ca="1">IF(ISTEXT($D14),INDIRECT("'" &amp; $C14 &amp;"'!" &amp; "F15"),"")</f>
        <v/>
      </c>
      <c r="Z14" s="37" t="str" cm="1">
        <f t="array" aca="1" ref="Z14" ca="1">IF(ISTEXT($D14),INDIRECT("'" &amp; $C14 &amp;"'!" &amp; "F16"),"")</f>
        <v/>
      </c>
      <c r="AA14" s="277" t="str" cm="1">
        <f t="array" aca="1" ref="AA14" ca="1">IF(ISTEXT($D14),INDIRECT("'" &amp; $C14 &amp;"'!" &amp; "F17"),"")</f>
        <v/>
      </c>
      <c r="AB14" s="277" t="str" cm="1">
        <f t="array" aca="1" ref="AB14" ca="1">IF(ISTEXT($D14),INDIRECT("'" &amp; $C14 &amp;"'!" &amp; "F18"),"")</f>
        <v/>
      </c>
      <c r="AC14" s="41"/>
      <c r="AD14" s="84"/>
      <c r="AE14" s="84"/>
      <c r="AF14" s="84"/>
      <c r="AG14" s="66"/>
    </row>
    <row r="15" spans="2:33">
      <c r="B15" s="64"/>
      <c r="C15" s="72" t="s">
        <v>137</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138</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139</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140</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141</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142</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353" t="s">
        <v>143</v>
      </c>
      <c r="J22" s="354"/>
      <c r="K22" s="354"/>
      <c r="L22" s="354"/>
      <c r="M22" s="354"/>
      <c r="N22" s="355"/>
      <c r="O22" s="76"/>
      <c r="P22" s="353" t="s">
        <v>143</v>
      </c>
      <c r="Q22" s="354"/>
      <c r="R22" s="354"/>
      <c r="S22" s="354"/>
      <c r="T22" s="354"/>
      <c r="U22" s="355"/>
      <c r="V22" s="76"/>
      <c r="W22" s="353" t="s">
        <v>143</v>
      </c>
      <c r="X22" s="354"/>
      <c r="Y22" s="354"/>
      <c r="Z22" s="354"/>
      <c r="AA22" s="354"/>
      <c r="AB22" s="355"/>
      <c r="AC22" s="41"/>
      <c r="AD22" s="76"/>
      <c r="AE22" s="76"/>
      <c r="AF22" s="76"/>
      <c r="AG22" s="66"/>
    </row>
    <row r="23" spans="2:33" ht="33.75" customHeight="1">
      <c r="B23" s="64"/>
      <c r="C23" s="69" t="s">
        <v>115</v>
      </c>
      <c r="D23" s="69" t="s">
        <v>116</v>
      </c>
      <c r="E23" s="70" t="s">
        <v>117</v>
      </c>
      <c r="F23" s="350" t="s">
        <v>118</v>
      </c>
      <c r="G23" s="351"/>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3">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129</v>
      </c>
      <c r="D25" s="87" t="str">
        <f ca="1">D10</f>
        <v>Preferred</v>
      </c>
      <c r="E25" s="37" t="str">
        <f ca="1">E10</f>
        <v>Y</v>
      </c>
      <c r="F25" s="59">
        <f ca="1">IF(ISNUMBER(F10-F$9),F10-F$9,"")</f>
        <v>-16.47213301776598</v>
      </c>
      <c r="G25" s="59">
        <f ca="1">IF(ISNUMBER(G10-G$9),G10-G$9,"")</f>
        <v>9.3339231163923841E-2</v>
      </c>
      <c r="H25" s="87" t="str">
        <f ca="1">H10</f>
        <v>CV6.06, CV6.08</v>
      </c>
      <c r="I25" s="59">
        <f t="shared" ref="I25:N34" ca="1" si="2">IF(ISNUMBER(I10-I$9),I10-I$9,"")</f>
        <v>-5.7763693188428533</v>
      </c>
      <c r="J25" s="59">
        <f t="shared" ca="1" si="2"/>
        <v>-7.7411581760970876</v>
      </c>
      <c r="K25" s="59">
        <f t="shared" ca="1" si="2"/>
        <v>-7.5611349523851459</v>
      </c>
      <c r="L25" s="59">
        <f t="shared" ca="1" si="2"/>
        <v>-5.9981881157905264</v>
      </c>
      <c r="M25" s="59">
        <f t="shared" ca="1" si="2"/>
        <v>-1.7998187286411849</v>
      </c>
      <c r="N25" s="59">
        <f t="shared" ca="1" si="2"/>
        <v>2.3738663413196264</v>
      </c>
      <c r="O25" s="76"/>
      <c r="P25" s="59">
        <f t="shared" ref="P25:U34" ca="1" si="3">IF(ISNUMBER(P10-P$9),P10-P$9,"")</f>
        <v>-6.5557544710461571</v>
      </c>
      <c r="Q25" s="59">
        <f t="shared" ca="1" si="3"/>
        <v>-9.149524406214141</v>
      </c>
      <c r="R25" s="59">
        <f t="shared" ca="1" si="3"/>
        <v>-9.5843458351314439</v>
      </c>
      <c r="S25" s="59">
        <f t="shared" ca="1" si="3"/>
        <v>-8.6226369612591043</v>
      </c>
      <c r="T25" s="59">
        <f t="shared" ca="1" si="3"/>
        <v>-5.5929235320782027</v>
      </c>
      <c r="U25" s="59">
        <f t="shared" ca="1" si="3"/>
        <v>-2.5779356703233134</v>
      </c>
      <c r="V25" s="76"/>
      <c r="W25" s="59">
        <f t="shared" ref="W25:AB34" ca="1" si="4">IF(ISNUMBER(W10-W$9),W10-W$9,"")</f>
        <v>-4.9978971253804048</v>
      </c>
      <c r="X25" s="59">
        <f t="shared" ca="1" si="4"/>
        <v>-6.3319446679738576</v>
      </c>
      <c r="Y25" s="59">
        <f t="shared" ca="1" si="4"/>
        <v>-5.5379440363972208</v>
      </c>
      <c r="Z25" s="59">
        <f t="shared" ca="1" si="4"/>
        <v>-3.3752167670545532</v>
      </c>
      <c r="AA25" s="59">
        <f t="shared" ca="1" si="4"/>
        <v>1.9809447129055116</v>
      </c>
      <c r="AB25" s="59">
        <f t="shared" ca="1" si="4"/>
        <v>7.2934154944723559</v>
      </c>
      <c r="AC25" s="41"/>
      <c r="AD25" s="76"/>
      <c r="AE25" s="76"/>
      <c r="AF25" s="76"/>
      <c r="AG25" s="66"/>
    </row>
    <row r="26" spans="2:33">
      <c r="B26" s="64"/>
      <c r="C26" s="72" t="s">
        <v>133</v>
      </c>
      <c r="D26" s="87">
        <f t="shared" ref="D26:E34" ca="1" si="5">D11</f>
        <v>0</v>
      </c>
      <c r="E26" s="37" t="str">
        <f t="shared" ca="1" si="5"/>
        <v/>
      </c>
      <c r="F26" s="59" t="str">
        <f t="shared" ref="F26:G34" ca="1" si="6">IF(ISNUMBER(F11-F$9),F11-F$9,"")</f>
        <v/>
      </c>
      <c r="G26" s="59" t="str">
        <f t="shared" ca="1" si="6"/>
        <v/>
      </c>
      <c r="H26" s="87" t="str">
        <f t="shared" ref="H26:H34" ca="1" si="7">H11</f>
        <v/>
      </c>
      <c r="I26" s="59" t="str">
        <f t="shared" ca="1" si="2"/>
        <v/>
      </c>
      <c r="J26" s="59" t="str">
        <f t="shared" ca="1" si="2"/>
        <v/>
      </c>
      <c r="K26" s="59" t="str">
        <f t="shared" ca="1" si="2"/>
        <v/>
      </c>
      <c r="L26" s="59" t="str">
        <f t="shared" ca="1" si="2"/>
        <v/>
      </c>
      <c r="M26" s="59" t="str">
        <f t="shared" ca="1" si="2"/>
        <v/>
      </c>
      <c r="N26" s="59" t="str">
        <f t="shared" ca="1" si="2"/>
        <v/>
      </c>
      <c r="O26" s="76"/>
      <c r="P26" s="59" t="str">
        <f t="shared" ca="1" si="3"/>
        <v/>
      </c>
      <c r="Q26" s="59" t="str">
        <f t="shared" ca="1" si="3"/>
        <v/>
      </c>
      <c r="R26" s="59" t="str">
        <f t="shared" ca="1" si="3"/>
        <v/>
      </c>
      <c r="S26" s="59" t="str">
        <f t="shared" ca="1" si="3"/>
        <v/>
      </c>
      <c r="T26" s="59" t="str">
        <f t="shared" ca="1" si="3"/>
        <v/>
      </c>
      <c r="U26" s="59" t="str">
        <f t="shared" ca="1" si="3"/>
        <v/>
      </c>
      <c r="V26" s="76"/>
      <c r="W26" s="59" t="str">
        <f t="shared" ca="1" si="4"/>
        <v/>
      </c>
      <c r="X26" s="59" t="str">
        <f t="shared" ca="1" si="4"/>
        <v/>
      </c>
      <c r="Y26" s="59" t="str">
        <f t="shared" ca="1" si="4"/>
        <v/>
      </c>
      <c r="Z26" s="59" t="str">
        <f t="shared" ca="1" si="4"/>
        <v/>
      </c>
      <c r="AA26" s="59" t="str">
        <f t="shared" ca="1" si="4"/>
        <v/>
      </c>
      <c r="AB26" s="59" t="str">
        <f t="shared" ca="1" si="4"/>
        <v/>
      </c>
      <c r="AC26" s="41"/>
      <c r="AD26" s="76"/>
      <c r="AE26" s="76"/>
      <c r="AF26" s="76"/>
      <c r="AG26" s="66"/>
    </row>
    <row r="27" spans="2:33">
      <c r="B27" s="64"/>
      <c r="C27" s="72" t="s">
        <v>134</v>
      </c>
      <c r="D27" s="87">
        <f t="shared" ca="1" si="5"/>
        <v>0</v>
      </c>
      <c r="E27" s="37" t="str">
        <f t="shared" ca="1" si="5"/>
        <v/>
      </c>
      <c r="F27" s="59" t="str">
        <f t="shared" ca="1" si="6"/>
        <v/>
      </c>
      <c r="G27" s="59" t="str">
        <f t="shared" ca="1" si="6"/>
        <v/>
      </c>
      <c r="H27" s="87" t="str">
        <f t="shared" ca="1" si="7"/>
        <v/>
      </c>
      <c r="I27" s="59" t="str">
        <f t="shared" ca="1" si="2"/>
        <v/>
      </c>
      <c r="J27" s="59" t="str">
        <f t="shared" ca="1" si="2"/>
        <v/>
      </c>
      <c r="K27" s="59" t="str">
        <f t="shared" ca="1" si="2"/>
        <v/>
      </c>
      <c r="L27" s="59" t="str">
        <f t="shared" ca="1" si="2"/>
        <v/>
      </c>
      <c r="M27" s="59" t="str">
        <f t="shared" ca="1" si="2"/>
        <v/>
      </c>
      <c r="N27" s="59" t="str">
        <f t="shared" ca="1" si="2"/>
        <v/>
      </c>
      <c r="O27" s="76"/>
      <c r="P27" s="59" t="str">
        <f t="shared" ca="1" si="3"/>
        <v/>
      </c>
      <c r="Q27" s="59" t="str">
        <f t="shared" ca="1" si="3"/>
        <v/>
      </c>
      <c r="R27" s="59" t="str">
        <f t="shared" ca="1" si="3"/>
        <v/>
      </c>
      <c r="S27" s="59" t="str">
        <f t="shared" ca="1" si="3"/>
        <v/>
      </c>
      <c r="T27" s="59" t="str">
        <f t="shared" ca="1" si="3"/>
        <v/>
      </c>
      <c r="U27" s="59" t="str">
        <f t="shared" ca="1" si="3"/>
        <v/>
      </c>
      <c r="V27" s="76"/>
      <c r="W27" s="59" t="str">
        <f t="shared" ca="1" si="4"/>
        <v/>
      </c>
      <c r="X27" s="59" t="str">
        <f t="shared" ca="1" si="4"/>
        <v/>
      </c>
      <c r="Y27" s="59" t="str">
        <f t="shared" ca="1" si="4"/>
        <v/>
      </c>
      <c r="Z27" s="59" t="str">
        <f t="shared" ca="1" si="4"/>
        <v/>
      </c>
      <c r="AA27" s="59" t="str">
        <f t="shared" ca="1" si="4"/>
        <v/>
      </c>
      <c r="AB27" s="59" t="str">
        <f t="shared" ca="1" si="4"/>
        <v/>
      </c>
      <c r="AC27" s="41"/>
      <c r="AD27" s="76"/>
      <c r="AE27" s="76"/>
      <c r="AF27" s="76"/>
      <c r="AG27" s="66"/>
    </row>
    <row r="28" spans="2:33">
      <c r="B28" s="64"/>
      <c r="C28" s="72" t="s">
        <v>135</v>
      </c>
      <c r="D28" s="87">
        <f t="shared" ca="1" si="5"/>
        <v>0</v>
      </c>
      <c r="E28" s="37" t="str">
        <f t="shared" ca="1" si="5"/>
        <v/>
      </c>
      <c r="F28" s="59" t="str">
        <f t="shared" ca="1" si="6"/>
        <v/>
      </c>
      <c r="G28" s="59" t="str">
        <f t="shared" ca="1" si="6"/>
        <v/>
      </c>
      <c r="H28" s="87" t="str">
        <f t="shared" ca="1" si="7"/>
        <v/>
      </c>
      <c r="I28" s="59" t="str">
        <f t="shared" ca="1" si="2"/>
        <v/>
      </c>
      <c r="J28" s="59" t="str">
        <f t="shared" ca="1" si="2"/>
        <v/>
      </c>
      <c r="K28" s="59" t="str">
        <f t="shared" ca="1" si="2"/>
        <v/>
      </c>
      <c r="L28" s="59" t="str">
        <f t="shared" ca="1" si="2"/>
        <v/>
      </c>
      <c r="M28" s="59" t="str">
        <f t="shared" ca="1" si="2"/>
        <v/>
      </c>
      <c r="N28" s="59" t="str">
        <f t="shared" ca="1" si="2"/>
        <v/>
      </c>
      <c r="O28" s="76"/>
      <c r="P28" s="59" t="str">
        <f t="shared" ca="1" si="3"/>
        <v/>
      </c>
      <c r="Q28" s="59" t="str">
        <f t="shared" ca="1" si="3"/>
        <v/>
      </c>
      <c r="R28" s="59" t="str">
        <f t="shared" ca="1" si="3"/>
        <v/>
      </c>
      <c r="S28" s="59" t="str">
        <f t="shared" ca="1" si="3"/>
        <v/>
      </c>
      <c r="T28" s="59" t="str">
        <f t="shared" ca="1" si="3"/>
        <v/>
      </c>
      <c r="U28" s="59" t="str">
        <f t="shared" ca="1" si="3"/>
        <v/>
      </c>
      <c r="V28" s="76"/>
      <c r="W28" s="59" t="str">
        <f t="shared" ca="1" si="4"/>
        <v/>
      </c>
      <c r="X28" s="59" t="str">
        <f t="shared" ca="1" si="4"/>
        <v/>
      </c>
      <c r="Y28" s="59" t="str">
        <f t="shared" ca="1" si="4"/>
        <v/>
      </c>
      <c r="Z28" s="59" t="str">
        <f t="shared" ca="1" si="4"/>
        <v/>
      </c>
      <c r="AA28" s="59" t="str">
        <f t="shared" ca="1" si="4"/>
        <v/>
      </c>
      <c r="AB28" s="59" t="str">
        <f t="shared" ca="1" si="4"/>
        <v/>
      </c>
      <c r="AC28" s="41"/>
      <c r="AD28" s="76"/>
      <c r="AE28" s="76"/>
      <c r="AF28" s="76"/>
      <c r="AG28" s="66"/>
    </row>
    <row r="29" spans="2:33">
      <c r="B29" s="64"/>
      <c r="C29" s="72" t="s">
        <v>136</v>
      </c>
      <c r="D29" s="87">
        <f t="shared" ca="1" si="5"/>
        <v>0</v>
      </c>
      <c r="E29" s="37" t="str">
        <f t="shared" ca="1" si="5"/>
        <v/>
      </c>
      <c r="F29" s="59" t="str">
        <f t="shared" ca="1" si="6"/>
        <v/>
      </c>
      <c r="G29" s="59" t="str">
        <f t="shared" ca="1" si="6"/>
        <v/>
      </c>
      <c r="H29" s="87" t="str">
        <f t="shared" ca="1" si="7"/>
        <v/>
      </c>
      <c r="I29" s="59" t="str">
        <f t="shared" ca="1" si="2"/>
        <v/>
      </c>
      <c r="J29" s="59" t="str">
        <f t="shared" ca="1" si="2"/>
        <v/>
      </c>
      <c r="K29" s="59" t="str">
        <f t="shared" ca="1" si="2"/>
        <v/>
      </c>
      <c r="L29" s="59" t="str">
        <f t="shared" ca="1" si="2"/>
        <v/>
      </c>
      <c r="M29" s="59" t="str">
        <f t="shared" ca="1" si="2"/>
        <v/>
      </c>
      <c r="N29" s="59" t="str">
        <f t="shared" ca="1" si="2"/>
        <v/>
      </c>
      <c r="O29" s="76"/>
      <c r="P29" s="59" t="str">
        <f t="shared" ca="1" si="3"/>
        <v/>
      </c>
      <c r="Q29" s="59" t="str">
        <f t="shared" ca="1" si="3"/>
        <v/>
      </c>
      <c r="R29" s="59" t="str">
        <f t="shared" ca="1" si="3"/>
        <v/>
      </c>
      <c r="S29" s="59" t="str">
        <f t="shared" ca="1" si="3"/>
        <v/>
      </c>
      <c r="T29" s="59" t="str">
        <f t="shared" ca="1" si="3"/>
        <v/>
      </c>
      <c r="U29" s="59" t="str">
        <f t="shared" ca="1" si="3"/>
        <v/>
      </c>
      <c r="V29" s="76"/>
      <c r="W29" s="59" t="str">
        <f t="shared" ca="1" si="4"/>
        <v/>
      </c>
      <c r="X29" s="59" t="str">
        <f t="shared" ca="1" si="4"/>
        <v/>
      </c>
      <c r="Y29" s="59" t="str">
        <f t="shared" ca="1" si="4"/>
        <v/>
      </c>
      <c r="Z29" s="59" t="str">
        <f t="shared" ca="1" si="4"/>
        <v/>
      </c>
      <c r="AA29" s="59" t="str">
        <f t="shared" ca="1" si="4"/>
        <v/>
      </c>
      <c r="AB29" s="59" t="str">
        <f t="shared" ca="1" si="4"/>
        <v/>
      </c>
      <c r="AC29" s="41"/>
      <c r="AD29" s="76"/>
      <c r="AE29" s="76"/>
      <c r="AF29" s="76"/>
      <c r="AG29" s="66"/>
    </row>
    <row r="30" spans="2:33">
      <c r="B30" s="64"/>
      <c r="C30" s="72" t="s">
        <v>137</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138</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139</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140</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141</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4"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4"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3.5"/>
  <cols>
    <col min="1" max="6" width="9.3828125" customWidth="1"/>
  </cols>
  <sheetData>
    <row r="1" spans="1:1" s="356" customFormat="1" ht="56.9"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topLeftCell="F11" zoomScale="90" zoomScaleNormal="90" workbookViewId="0">
      <selection activeCell="J12" sqref="J12:L12"/>
    </sheetView>
  </sheetViews>
  <sheetFormatPr defaultColWidth="9" defaultRowHeight="13.5"/>
  <cols>
    <col min="1" max="1" width="8.15234375" customWidth="1"/>
    <col min="2" max="2" width="14.3828125" customWidth="1"/>
    <col min="3" max="3" width="14.23046875" customWidth="1"/>
    <col min="4" max="6" width="16.61328125" customWidth="1"/>
    <col min="7" max="12" width="20.61328125" customWidth="1"/>
  </cols>
  <sheetData>
    <row r="1" spans="1:12" s="356" customFormat="1" ht="56.9" customHeight="1"/>
    <row r="2" spans="1:12">
      <c r="A2" s="1"/>
    </row>
    <row r="3" spans="1:12">
      <c r="A3" s="44" t="s">
        <v>144</v>
      </c>
      <c r="B3" s="45"/>
      <c r="C3" s="45"/>
    </row>
    <row r="4" spans="1:12" ht="12.75" customHeight="1">
      <c r="A4" s="363" t="s">
        <v>145</v>
      </c>
      <c r="B4" s="364"/>
      <c r="C4" s="364"/>
      <c r="D4" s="364"/>
      <c r="E4" s="364"/>
      <c r="F4" s="364"/>
      <c r="G4" s="364"/>
      <c r="H4" s="364"/>
      <c r="I4" s="364"/>
      <c r="J4" s="364"/>
      <c r="K4" s="364"/>
      <c r="L4" s="365"/>
    </row>
    <row r="5" spans="1:12" ht="12.75" customHeight="1">
      <c r="A5" s="366"/>
      <c r="B5" s="367"/>
      <c r="C5" s="367"/>
      <c r="D5" s="367"/>
      <c r="E5" s="367"/>
      <c r="F5" s="367"/>
      <c r="G5" s="367"/>
      <c r="H5" s="367"/>
      <c r="I5" s="367"/>
      <c r="J5" s="367"/>
      <c r="K5" s="367"/>
      <c r="L5" s="368"/>
    </row>
    <row r="6" spans="1:12">
      <c r="A6" s="44" t="s">
        <v>146</v>
      </c>
      <c r="B6" s="46"/>
      <c r="C6" s="46"/>
    </row>
    <row r="7" spans="1:12">
      <c r="A7" s="369" t="s">
        <v>147</v>
      </c>
      <c r="B7" s="370"/>
      <c r="C7" s="370"/>
      <c r="D7" s="370"/>
      <c r="E7" s="370"/>
      <c r="F7" s="370"/>
      <c r="G7" s="370"/>
      <c r="H7" s="370"/>
      <c r="I7" s="370"/>
      <c r="J7" s="370"/>
      <c r="K7" s="370"/>
      <c r="L7" s="371"/>
    </row>
    <row r="8" spans="1:12">
      <c r="A8" s="46"/>
      <c r="B8" s="46"/>
      <c r="C8" s="46"/>
    </row>
    <row r="9" spans="1:12">
      <c r="A9" s="44" t="s">
        <v>148</v>
      </c>
      <c r="B9" s="45"/>
      <c r="C9" s="45"/>
    </row>
    <row r="10" spans="1:12" s="38" customFormat="1" ht="23">
      <c r="A10" s="47" t="s">
        <v>115</v>
      </c>
      <c r="B10" s="48" t="s">
        <v>149</v>
      </c>
      <c r="C10" s="47" t="s">
        <v>150</v>
      </c>
      <c r="D10" s="360" t="s">
        <v>151</v>
      </c>
      <c r="E10" s="361"/>
      <c r="F10" s="362"/>
      <c r="G10" s="360" t="s">
        <v>152</v>
      </c>
      <c r="H10" s="361"/>
      <c r="I10" s="362"/>
      <c r="J10" s="360" t="s">
        <v>153</v>
      </c>
      <c r="K10" s="361"/>
      <c r="L10" s="362"/>
    </row>
    <row r="11" spans="1:12" ht="170.5" customHeight="1">
      <c r="A11" s="49">
        <v>1</v>
      </c>
      <c r="B11" s="50" t="s">
        <v>154</v>
      </c>
      <c r="C11" s="51" t="s">
        <v>125</v>
      </c>
      <c r="D11" s="357" t="s">
        <v>125</v>
      </c>
      <c r="E11" s="358"/>
      <c r="F11" s="359"/>
      <c r="G11" s="357" t="s">
        <v>155</v>
      </c>
      <c r="H11" s="358"/>
      <c r="I11" s="359"/>
      <c r="J11" s="357" t="s">
        <v>156</v>
      </c>
      <c r="K11" s="358"/>
      <c r="L11" s="359"/>
    </row>
    <row r="12" spans="1:12" ht="164.15" customHeight="1">
      <c r="A12" s="49">
        <v>2</v>
      </c>
      <c r="B12" s="50" t="s">
        <v>154</v>
      </c>
      <c r="C12" s="51" t="s">
        <v>129</v>
      </c>
      <c r="D12" s="357" t="s">
        <v>157</v>
      </c>
      <c r="E12" s="358"/>
      <c r="F12" s="359"/>
      <c r="G12" s="357" t="s">
        <v>158</v>
      </c>
      <c r="H12" s="358"/>
      <c r="I12" s="359"/>
      <c r="J12" s="357" t="s">
        <v>159</v>
      </c>
      <c r="K12" s="358"/>
      <c r="L12" s="359"/>
    </row>
    <row r="13" spans="1:12" ht="169.5" customHeight="1">
      <c r="A13" s="49">
        <v>3</v>
      </c>
      <c r="B13" s="50" t="s">
        <v>160</v>
      </c>
      <c r="C13" s="51" t="s">
        <v>161</v>
      </c>
      <c r="D13" s="357" t="s">
        <v>162</v>
      </c>
      <c r="E13" s="358"/>
      <c r="F13" s="359"/>
      <c r="G13" s="357" t="s">
        <v>163</v>
      </c>
      <c r="H13" s="358"/>
      <c r="I13" s="359"/>
      <c r="J13" s="357" t="s">
        <v>164</v>
      </c>
      <c r="K13" s="358"/>
      <c r="L13" s="359"/>
    </row>
    <row r="14" spans="1:12" ht="109.5" customHeight="1">
      <c r="A14" s="49">
        <v>4</v>
      </c>
      <c r="B14" s="50" t="s">
        <v>160</v>
      </c>
      <c r="C14" s="51" t="s">
        <v>161</v>
      </c>
      <c r="D14" s="357" t="s">
        <v>165</v>
      </c>
      <c r="E14" s="358"/>
      <c r="F14" s="359"/>
      <c r="G14" s="357" t="s">
        <v>163</v>
      </c>
      <c r="H14" s="358"/>
      <c r="I14" s="359"/>
      <c r="J14" s="357" t="s">
        <v>166</v>
      </c>
      <c r="K14" s="358"/>
      <c r="L14" s="359"/>
    </row>
    <row r="15" spans="1:12" ht="145.5" customHeight="1">
      <c r="A15" s="49">
        <v>5</v>
      </c>
      <c r="B15" s="50" t="s">
        <v>160</v>
      </c>
      <c r="C15" s="51" t="s">
        <v>161</v>
      </c>
      <c r="D15" s="357" t="s">
        <v>167</v>
      </c>
      <c r="E15" s="358"/>
      <c r="F15" s="359"/>
      <c r="G15" s="357" t="s">
        <v>163</v>
      </c>
      <c r="H15" s="358"/>
      <c r="I15" s="359"/>
      <c r="J15" s="357" t="s">
        <v>166</v>
      </c>
      <c r="K15" s="358"/>
      <c r="L15" s="359"/>
    </row>
    <row r="16" spans="1:12" ht="119.15" customHeight="1">
      <c r="A16" s="49">
        <v>6</v>
      </c>
      <c r="B16" s="50" t="s">
        <v>160</v>
      </c>
      <c r="C16" s="51" t="s">
        <v>161</v>
      </c>
      <c r="D16" s="357" t="s">
        <v>168</v>
      </c>
      <c r="E16" s="358"/>
      <c r="F16" s="359"/>
      <c r="G16" s="357" t="s">
        <v>163</v>
      </c>
      <c r="H16" s="358"/>
      <c r="I16" s="359"/>
      <c r="J16" s="357" t="s">
        <v>166</v>
      </c>
      <c r="K16" s="358"/>
      <c r="L16" s="359"/>
    </row>
    <row r="17" spans="1:12">
      <c r="A17" s="49">
        <v>7</v>
      </c>
      <c r="B17" s="50"/>
      <c r="C17" s="51"/>
      <c r="D17" s="357"/>
      <c r="E17" s="358"/>
      <c r="F17" s="359"/>
      <c r="G17" s="357"/>
      <c r="H17" s="358"/>
      <c r="I17" s="359"/>
      <c r="J17" s="357"/>
      <c r="K17" s="358"/>
      <c r="L17" s="359"/>
    </row>
    <row r="18" spans="1:12">
      <c r="A18" s="49">
        <v>8</v>
      </c>
      <c r="B18" s="50"/>
      <c r="C18" s="51"/>
      <c r="D18" s="357"/>
      <c r="E18" s="358"/>
      <c r="F18" s="359"/>
      <c r="G18" s="357"/>
      <c r="H18" s="358"/>
      <c r="I18" s="359"/>
      <c r="J18" s="357"/>
      <c r="K18" s="358"/>
      <c r="L18" s="359"/>
    </row>
    <row r="19" spans="1:12">
      <c r="A19" s="49">
        <v>9</v>
      </c>
      <c r="B19" s="50"/>
      <c r="C19" s="51"/>
      <c r="D19" s="357"/>
      <c r="E19" s="358"/>
      <c r="F19" s="359"/>
      <c r="G19" s="357"/>
      <c r="H19" s="358"/>
      <c r="I19" s="359"/>
      <c r="J19" s="357"/>
      <c r="K19" s="358"/>
      <c r="L19" s="359"/>
    </row>
    <row r="20" spans="1:12">
      <c r="A20" s="49">
        <v>10</v>
      </c>
      <c r="B20" s="50"/>
      <c r="C20" s="51"/>
      <c r="D20" s="357"/>
      <c r="E20" s="358"/>
      <c r="F20" s="359"/>
      <c r="G20" s="357"/>
      <c r="H20" s="358"/>
      <c r="I20" s="359"/>
      <c r="J20" s="357"/>
      <c r="K20" s="358"/>
      <c r="L20" s="359"/>
    </row>
    <row r="21" spans="1:12">
      <c r="A21" s="49">
        <v>11</v>
      </c>
      <c r="B21" s="50"/>
      <c r="C21" s="51"/>
      <c r="D21" s="357"/>
      <c r="E21" s="358"/>
      <c r="F21" s="359"/>
      <c r="G21" s="357"/>
      <c r="H21" s="358"/>
      <c r="I21" s="359"/>
      <c r="J21" s="357"/>
      <c r="K21" s="358"/>
      <c r="L21" s="359"/>
    </row>
    <row r="22" spans="1:12">
      <c r="A22" s="49">
        <v>12</v>
      </c>
      <c r="B22" s="50"/>
      <c r="C22" s="51"/>
      <c r="D22" s="357"/>
      <c r="E22" s="358"/>
      <c r="F22" s="359"/>
      <c r="G22" s="357"/>
      <c r="H22" s="358"/>
      <c r="I22" s="359"/>
      <c r="J22" s="357"/>
      <c r="K22" s="358"/>
      <c r="L22" s="359"/>
    </row>
    <row r="23" spans="1:12">
      <c r="A23" s="49">
        <v>13</v>
      </c>
      <c r="B23" s="50"/>
      <c r="C23" s="51"/>
      <c r="D23" s="357"/>
      <c r="E23" s="358"/>
      <c r="F23" s="359"/>
      <c r="G23" s="357"/>
      <c r="H23" s="358"/>
      <c r="I23" s="359"/>
      <c r="J23" s="357"/>
      <c r="K23" s="358"/>
      <c r="L23" s="359"/>
    </row>
    <row r="24" spans="1:12">
      <c r="A24" s="49">
        <v>14</v>
      </c>
      <c r="B24" s="50"/>
      <c r="C24" s="51"/>
      <c r="D24" s="357"/>
      <c r="E24" s="358"/>
      <c r="F24" s="359"/>
      <c r="G24" s="357"/>
      <c r="H24" s="358"/>
      <c r="I24" s="359"/>
      <c r="J24" s="357"/>
      <c r="K24" s="358"/>
      <c r="L24" s="359"/>
    </row>
    <row r="25" spans="1:12">
      <c r="A25" s="49">
        <v>15</v>
      </c>
      <c r="B25" s="50"/>
      <c r="C25" s="51"/>
      <c r="D25" s="357"/>
      <c r="E25" s="358"/>
      <c r="F25" s="359"/>
      <c r="G25" s="357"/>
      <c r="H25" s="358"/>
      <c r="I25" s="359"/>
      <c r="J25" s="357"/>
      <c r="K25" s="358"/>
      <c r="L25" s="359"/>
    </row>
    <row r="26" spans="1:12">
      <c r="A26" s="49">
        <v>16</v>
      </c>
      <c r="B26" s="50"/>
      <c r="C26" s="51"/>
      <c r="D26" s="357"/>
      <c r="E26" s="358"/>
      <c r="F26" s="359"/>
      <c r="G26" s="357"/>
      <c r="H26" s="358"/>
      <c r="I26" s="359"/>
      <c r="J26" s="357"/>
      <c r="K26" s="358"/>
      <c r="L26" s="359"/>
    </row>
    <row r="27" spans="1:12">
      <c r="A27" s="49">
        <v>17</v>
      </c>
      <c r="B27" s="50"/>
      <c r="C27" s="51"/>
      <c r="D27" s="357"/>
      <c r="E27" s="358"/>
      <c r="F27" s="359"/>
      <c r="G27" s="357"/>
      <c r="H27" s="358"/>
      <c r="I27" s="359"/>
      <c r="J27" s="357"/>
      <c r="K27" s="358"/>
      <c r="L27" s="359"/>
    </row>
    <row r="28" spans="1:12">
      <c r="A28" s="49">
        <v>18</v>
      </c>
      <c r="B28" s="50"/>
      <c r="C28" s="51"/>
      <c r="D28" s="357"/>
      <c r="E28" s="358"/>
      <c r="F28" s="359"/>
      <c r="G28" s="357"/>
      <c r="H28" s="358"/>
      <c r="I28" s="359"/>
      <c r="J28" s="357"/>
      <c r="K28" s="358"/>
      <c r="L28" s="359"/>
    </row>
    <row r="29" spans="1:12">
      <c r="A29" s="49">
        <v>19</v>
      </c>
      <c r="B29" s="50"/>
      <c r="C29" s="51"/>
      <c r="D29" s="357"/>
      <c r="E29" s="358"/>
      <c r="F29" s="359"/>
      <c r="G29" s="357"/>
      <c r="H29" s="358"/>
      <c r="I29" s="359"/>
      <c r="J29" s="357"/>
      <c r="K29" s="358"/>
      <c r="L29" s="359"/>
    </row>
    <row r="30" spans="1:12">
      <c r="A30" s="49">
        <v>20</v>
      </c>
      <c r="B30" s="50"/>
      <c r="C30" s="51"/>
      <c r="D30" s="357"/>
      <c r="E30" s="358"/>
      <c r="F30" s="359"/>
      <c r="G30" s="357"/>
      <c r="H30" s="358"/>
      <c r="I30" s="359"/>
      <c r="J30" s="357"/>
      <c r="K30" s="358"/>
      <c r="L30" s="359"/>
    </row>
    <row r="31" spans="1:12">
      <c r="A31" s="49">
        <v>21</v>
      </c>
      <c r="B31" s="50"/>
      <c r="C31" s="51"/>
      <c r="D31" s="357"/>
      <c r="E31" s="358"/>
      <c r="F31" s="359"/>
      <c r="G31" s="357"/>
      <c r="H31" s="358"/>
      <c r="I31" s="359"/>
      <c r="J31" s="357"/>
      <c r="K31" s="358"/>
      <c r="L31" s="359"/>
    </row>
    <row r="32" spans="1:12">
      <c r="A32" s="49">
        <v>22</v>
      </c>
      <c r="B32" s="50"/>
      <c r="C32" s="51"/>
      <c r="D32" s="357"/>
      <c r="E32" s="358"/>
      <c r="F32" s="359"/>
      <c r="G32" s="357"/>
      <c r="H32" s="358"/>
      <c r="I32" s="359"/>
      <c r="J32" s="357"/>
      <c r="K32" s="358"/>
      <c r="L32" s="359"/>
    </row>
    <row r="33" spans="1:12">
      <c r="A33" s="49">
        <v>23</v>
      </c>
      <c r="B33" s="50"/>
      <c r="C33" s="51"/>
      <c r="D33" s="357"/>
      <c r="E33" s="358"/>
      <c r="F33" s="359"/>
      <c r="G33" s="357"/>
      <c r="H33" s="358"/>
      <c r="I33" s="359"/>
      <c r="J33" s="357"/>
      <c r="K33" s="358"/>
      <c r="L33" s="359"/>
    </row>
    <row r="34" spans="1:12">
      <c r="A34" s="49">
        <v>24</v>
      </c>
      <c r="B34" s="50"/>
      <c r="C34" s="51"/>
      <c r="D34" s="357"/>
      <c r="E34" s="358"/>
      <c r="F34" s="359"/>
      <c r="G34" s="357"/>
      <c r="H34" s="358"/>
      <c r="I34" s="359"/>
      <c r="J34" s="357"/>
      <c r="K34" s="358"/>
      <c r="L34" s="359"/>
    </row>
    <row r="35" spans="1:12">
      <c r="A35" s="49">
        <v>25</v>
      </c>
      <c r="B35" s="50"/>
      <c r="C35" s="51"/>
      <c r="D35" s="357"/>
      <c r="E35" s="358"/>
      <c r="F35" s="359"/>
      <c r="G35" s="357"/>
      <c r="H35" s="358"/>
      <c r="I35" s="359"/>
      <c r="J35" s="357"/>
      <c r="K35" s="358"/>
      <c r="L35" s="359"/>
    </row>
    <row r="36" spans="1:12">
      <c r="A36" s="49">
        <v>26</v>
      </c>
      <c r="B36" s="50"/>
      <c r="C36" s="51"/>
      <c r="D36" s="357"/>
      <c r="E36" s="358"/>
      <c r="F36" s="359"/>
      <c r="G36" s="357"/>
      <c r="H36" s="358"/>
      <c r="I36" s="359"/>
      <c r="J36" s="357"/>
      <c r="K36" s="358"/>
      <c r="L36" s="359"/>
    </row>
    <row r="37" spans="1:12">
      <c r="A37" s="49">
        <v>27</v>
      </c>
      <c r="B37" s="50"/>
      <c r="C37" s="51"/>
      <c r="D37" s="357"/>
      <c r="E37" s="358"/>
      <c r="F37" s="359"/>
      <c r="G37" s="357"/>
      <c r="H37" s="358"/>
      <c r="I37" s="359"/>
      <c r="J37" s="357"/>
      <c r="K37" s="358"/>
      <c r="L37" s="359"/>
    </row>
    <row r="38" spans="1:12">
      <c r="A38" s="49">
        <v>28</v>
      </c>
      <c r="B38" s="50"/>
      <c r="C38" s="51"/>
      <c r="D38" s="357"/>
      <c r="E38" s="358"/>
      <c r="F38" s="359"/>
      <c r="G38" s="357"/>
      <c r="H38" s="358"/>
      <c r="I38" s="359"/>
      <c r="J38" s="357"/>
      <c r="K38" s="358"/>
      <c r="L38" s="359"/>
    </row>
    <row r="39" spans="1:12">
      <c r="A39" s="49">
        <v>29</v>
      </c>
      <c r="B39" s="50"/>
      <c r="C39" s="51"/>
      <c r="D39" s="357"/>
      <c r="E39" s="358"/>
      <c r="F39" s="359"/>
      <c r="G39" s="357"/>
      <c r="H39" s="358"/>
      <c r="I39" s="359"/>
      <c r="J39" s="357"/>
      <c r="K39" s="358"/>
      <c r="L39" s="359"/>
    </row>
    <row r="40" spans="1:12">
      <c r="A40" s="49">
        <v>30</v>
      </c>
      <c r="B40" s="50"/>
      <c r="C40" s="51"/>
      <c r="D40" s="357"/>
      <c r="E40" s="358"/>
      <c r="F40" s="359"/>
      <c r="G40" s="357"/>
      <c r="H40" s="358"/>
      <c r="I40" s="359"/>
      <c r="J40" s="357"/>
      <c r="K40" s="358"/>
      <c r="L40" s="359"/>
    </row>
    <row r="41" spans="1:12">
      <c r="A41" s="49">
        <v>31</v>
      </c>
      <c r="B41" s="50"/>
      <c r="C41" s="51"/>
      <c r="D41" s="357"/>
      <c r="E41" s="358"/>
      <c r="F41" s="359"/>
      <c r="G41" s="357"/>
      <c r="H41" s="358"/>
      <c r="I41" s="359"/>
      <c r="J41" s="357"/>
      <c r="K41" s="358"/>
      <c r="L41" s="359"/>
    </row>
    <row r="42" spans="1:12">
      <c r="A42" s="49">
        <v>32</v>
      </c>
      <c r="B42" s="50"/>
      <c r="C42" s="51"/>
      <c r="D42" s="357"/>
      <c r="E42" s="358"/>
      <c r="F42" s="359"/>
      <c r="G42" s="357"/>
      <c r="H42" s="358"/>
      <c r="I42" s="359"/>
      <c r="J42" s="357"/>
      <c r="K42" s="358"/>
      <c r="L42" s="359"/>
    </row>
    <row r="43" spans="1:12">
      <c r="A43" s="49">
        <v>33</v>
      </c>
      <c r="B43" s="50"/>
      <c r="C43" s="51"/>
      <c r="D43" s="357"/>
      <c r="E43" s="358"/>
      <c r="F43" s="359"/>
      <c r="G43" s="357"/>
      <c r="H43" s="358"/>
      <c r="I43" s="359"/>
      <c r="J43" s="357"/>
      <c r="K43" s="358"/>
      <c r="L43" s="359"/>
    </row>
    <row r="44" spans="1:12">
      <c r="A44" s="49">
        <v>34</v>
      </c>
      <c r="B44" s="50"/>
      <c r="C44" s="51"/>
      <c r="D44" s="357"/>
      <c r="E44" s="358"/>
      <c r="F44" s="359"/>
      <c r="G44" s="357"/>
      <c r="H44" s="358"/>
      <c r="I44" s="359"/>
      <c r="J44" s="357"/>
      <c r="K44" s="358"/>
      <c r="L44" s="359"/>
    </row>
    <row r="45" spans="1:12">
      <c r="A45" s="49">
        <v>35</v>
      </c>
      <c r="B45" s="50"/>
      <c r="C45" s="51"/>
      <c r="D45" s="357"/>
      <c r="E45" s="358"/>
      <c r="F45" s="359"/>
      <c r="G45" s="357"/>
      <c r="H45" s="358"/>
      <c r="I45" s="359"/>
      <c r="J45" s="357"/>
      <c r="K45" s="358"/>
      <c r="L45" s="359"/>
    </row>
    <row r="46" spans="1:12">
      <c r="A46" s="49">
        <v>36</v>
      </c>
      <c r="B46" s="50"/>
      <c r="C46" s="51"/>
      <c r="D46" s="357"/>
      <c r="E46" s="358"/>
      <c r="F46" s="359"/>
      <c r="G46" s="357"/>
      <c r="H46" s="358"/>
      <c r="I46" s="359"/>
      <c r="J46" s="357"/>
      <c r="K46" s="358"/>
      <c r="L46" s="359"/>
    </row>
    <row r="47" spans="1:12">
      <c r="A47" s="49">
        <v>37</v>
      </c>
      <c r="B47" s="50"/>
      <c r="C47" s="51"/>
      <c r="D47" s="357"/>
      <c r="E47" s="358"/>
      <c r="F47" s="359"/>
      <c r="G47" s="357"/>
      <c r="H47" s="358"/>
      <c r="I47" s="359"/>
      <c r="J47" s="357"/>
      <c r="K47" s="358"/>
      <c r="L47" s="359"/>
    </row>
    <row r="48" spans="1:12">
      <c r="A48" s="49">
        <v>38</v>
      </c>
      <c r="B48" s="50"/>
      <c r="C48" s="51"/>
      <c r="D48" s="357"/>
      <c r="E48" s="358"/>
      <c r="F48" s="359"/>
      <c r="G48" s="357"/>
      <c r="H48" s="358"/>
      <c r="I48" s="359"/>
      <c r="J48" s="357"/>
      <c r="K48" s="358"/>
      <c r="L48" s="359"/>
    </row>
    <row r="49" spans="1:12">
      <c r="A49" s="49">
        <v>39</v>
      </c>
      <c r="B49" s="50"/>
      <c r="C49" s="51"/>
      <c r="D49" s="357"/>
      <c r="E49" s="358"/>
      <c r="F49" s="359"/>
      <c r="G49" s="357"/>
      <c r="H49" s="358"/>
      <c r="I49" s="359"/>
      <c r="J49" s="357"/>
      <c r="K49" s="358"/>
      <c r="L49" s="359"/>
    </row>
    <row r="50" spans="1:12">
      <c r="A50" s="49">
        <v>40</v>
      </c>
      <c r="B50" s="50"/>
      <c r="C50" s="51"/>
      <c r="D50" s="357"/>
      <c r="E50" s="358"/>
      <c r="F50" s="359"/>
      <c r="G50" s="357"/>
      <c r="H50" s="358"/>
      <c r="I50" s="359"/>
      <c r="J50" s="357"/>
      <c r="K50" s="358"/>
      <c r="L50" s="359"/>
    </row>
    <row r="51" spans="1:12">
      <c r="A51" s="49">
        <v>41</v>
      </c>
      <c r="B51" s="50"/>
      <c r="C51" s="51"/>
      <c r="D51" s="357"/>
      <c r="E51" s="358"/>
      <c r="F51" s="359"/>
      <c r="G51" s="357"/>
      <c r="H51" s="358"/>
      <c r="I51" s="359"/>
      <c r="J51" s="357"/>
      <c r="K51" s="358"/>
      <c r="L51" s="359"/>
    </row>
    <row r="52" spans="1:12">
      <c r="A52" s="49">
        <v>42</v>
      </c>
      <c r="B52" s="50"/>
      <c r="C52" s="51"/>
      <c r="D52" s="357"/>
      <c r="E52" s="358"/>
      <c r="F52" s="359"/>
      <c r="G52" s="357"/>
      <c r="H52" s="358"/>
      <c r="I52" s="359"/>
      <c r="J52" s="357"/>
      <c r="K52" s="358"/>
      <c r="L52" s="359"/>
    </row>
    <row r="53" spans="1:12">
      <c r="A53" s="49">
        <v>43</v>
      </c>
      <c r="B53" s="50"/>
      <c r="C53" s="51"/>
      <c r="D53" s="357"/>
      <c r="E53" s="358"/>
      <c r="F53" s="359"/>
      <c r="G53" s="357"/>
      <c r="H53" s="358"/>
      <c r="I53" s="359"/>
      <c r="J53" s="357"/>
      <c r="K53" s="358"/>
      <c r="L53" s="359"/>
    </row>
    <row r="54" spans="1:12">
      <c r="A54" s="49">
        <v>44</v>
      </c>
      <c r="B54" s="50"/>
      <c r="C54" s="51"/>
      <c r="D54" s="357"/>
      <c r="E54" s="358"/>
      <c r="F54" s="359"/>
      <c r="G54" s="357"/>
      <c r="H54" s="358"/>
      <c r="I54" s="359"/>
      <c r="J54" s="357"/>
      <c r="K54" s="358"/>
      <c r="L54" s="359"/>
    </row>
    <row r="55" spans="1:12">
      <c r="A55" s="49">
        <v>45</v>
      </c>
      <c r="B55" s="50"/>
      <c r="C55" s="51"/>
      <c r="D55" s="357"/>
      <c r="E55" s="358"/>
      <c r="F55" s="359"/>
      <c r="G55" s="357"/>
      <c r="H55" s="358"/>
      <c r="I55" s="359"/>
      <c r="J55" s="357"/>
      <c r="K55" s="358"/>
      <c r="L55" s="359"/>
    </row>
    <row r="99" spans="1:1">
      <c r="A99" s="52"/>
    </row>
    <row r="100" spans="1:1">
      <c r="A100" s="24"/>
    </row>
    <row r="101" spans="1:1">
      <c r="A101" s="24"/>
    </row>
  </sheetData>
  <mergeCells count="141">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 ref="J36:L36"/>
    <mergeCell ref="J27:L27"/>
    <mergeCell ref="J28:L28"/>
    <mergeCell ref="J29:L29"/>
    <mergeCell ref="J30:L30"/>
    <mergeCell ref="J31:L31"/>
    <mergeCell ref="J22:L22"/>
    <mergeCell ref="J23:L23"/>
    <mergeCell ref="J24:L24"/>
    <mergeCell ref="J25:L25"/>
    <mergeCell ref="J26:L26"/>
    <mergeCell ref="J17:L17"/>
    <mergeCell ref="J18:L18"/>
    <mergeCell ref="J19:L19"/>
    <mergeCell ref="J20:L20"/>
    <mergeCell ref="J21:L21"/>
    <mergeCell ref="J12:L12"/>
    <mergeCell ref="J13:L13"/>
    <mergeCell ref="J14:L14"/>
    <mergeCell ref="J15:L15"/>
    <mergeCell ref="J16:L16"/>
    <mergeCell ref="D54:F54"/>
    <mergeCell ref="G54:I54"/>
    <mergeCell ref="D55:F55"/>
    <mergeCell ref="G55:I55"/>
    <mergeCell ref="D51:F51"/>
    <mergeCell ref="G51:I51"/>
    <mergeCell ref="D52:F52"/>
    <mergeCell ref="G52:I52"/>
    <mergeCell ref="D53:F53"/>
    <mergeCell ref="G53:I53"/>
    <mergeCell ref="D48:F48"/>
    <mergeCell ref="G48:I48"/>
    <mergeCell ref="D49:F49"/>
    <mergeCell ref="G49:I49"/>
    <mergeCell ref="D50:F50"/>
    <mergeCell ref="G50:I50"/>
    <mergeCell ref="D45:F45"/>
    <mergeCell ref="G45:I45"/>
    <mergeCell ref="D46:F46"/>
    <mergeCell ref="G46:I46"/>
    <mergeCell ref="D47:F47"/>
    <mergeCell ref="G47:I47"/>
    <mergeCell ref="D42:F42"/>
    <mergeCell ref="G42:I42"/>
    <mergeCell ref="D43:F43"/>
    <mergeCell ref="G43:I43"/>
    <mergeCell ref="D44:F44"/>
    <mergeCell ref="G44:I44"/>
    <mergeCell ref="D39:F39"/>
    <mergeCell ref="G39:I39"/>
    <mergeCell ref="D40:F40"/>
    <mergeCell ref="G40:I40"/>
    <mergeCell ref="D41:F41"/>
    <mergeCell ref="G41:I41"/>
    <mergeCell ref="D36:F36"/>
    <mergeCell ref="G36:I36"/>
    <mergeCell ref="D37:F37"/>
    <mergeCell ref="G37:I37"/>
    <mergeCell ref="D38:F38"/>
    <mergeCell ref="G38:I38"/>
    <mergeCell ref="D33:F33"/>
    <mergeCell ref="G33:I33"/>
    <mergeCell ref="D34:F34"/>
    <mergeCell ref="G34:I34"/>
    <mergeCell ref="D35:F35"/>
    <mergeCell ref="G35:I35"/>
    <mergeCell ref="D30:F30"/>
    <mergeCell ref="G30:I30"/>
    <mergeCell ref="D31:F31"/>
    <mergeCell ref="G31:I31"/>
    <mergeCell ref="D32:F32"/>
    <mergeCell ref="G32:I32"/>
    <mergeCell ref="D27:F27"/>
    <mergeCell ref="G27:I27"/>
    <mergeCell ref="D28:F28"/>
    <mergeCell ref="G28:I28"/>
    <mergeCell ref="D29:F29"/>
    <mergeCell ref="G29:I29"/>
    <mergeCell ref="D24:F24"/>
    <mergeCell ref="G24:I24"/>
    <mergeCell ref="D25:F25"/>
    <mergeCell ref="G25:I25"/>
    <mergeCell ref="D26:F26"/>
    <mergeCell ref="G26:I26"/>
    <mergeCell ref="D21:F21"/>
    <mergeCell ref="G21:I21"/>
    <mergeCell ref="D22:F22"/>
    <mergeCell ref="G22:I22"/>
    <mergeCell ref="D23:F23"/>
    <mergeCell ref="G23:I23"/>
    <mergeCell ref="D18:F18"/>
    <mergeCell ref="G18:I18"/>
    <mergeCell ref="D19:F19"/>
    <mergeCell ref="G19:I19"/>
    <mergeCell ref="D20:F20"/>
    <mergeCell ref="G20:I20"/>
    <mergeCell ref="D15:F15"/>
    <mergeCell ref="G15:I15"/>
    <mergeCell ref="D16:F16"/>
    <mergeCell ref="G16:I16"/>
    <mergeCell ref="D17:F17"/>
    <mergeCell ref="G17:I17"/>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s>
  <conditionalFormatting sqref="C11:C55">
    <cfRule type="expression" dxfId="1" priority="1">
      <formula>IF(B11="N",1,0)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B11" sqref="B11"/>
    </sheetView>
  </sheetViews>
  <sheetFormatPr defaultColWidth="8.84375" defaultRowHeight="13.5"/>
  <cols>
    <col min="1" max="1" width="43" style="161" customWidth="1"/>
    <col min="2" max="2" width="16.23046875" style="160" customWidth="1"/>
    <col min="3" max="3" width="18.4609375" style="161" customWidth="1"/>
    <col min="4" max="4" width="15.84375" style="161" customWidth="1"/>
    <col min="5" max="5" width="31.61328125" style="161" customWidth="1"/>
    <col min="6" max="6" width="18.4609375" style="161" customWidth="1"/>
    <col min="7" max="7" width="25" style="161" customWidth="1"/>
    <col min="8" max="8" width="26.765625" style="161" customWidth="1"/>
    <col min="9" max="9" width="11" style="161" customWidth="1"/>
    <col min="10" max="10" width="14" style="161" customWidth="1"/>
    <col min="11" max="11" width="15" style="161" bestFit="1" customWidth="1"/>
    <col min="12" max="12" width="13.84375" style="161" customWidth="1"/>
    <col min="13" max="13" width="12.61328125" style="161" customWidth="1"/>
    <col min="14" max="30" width="10.61328125" style="161" customWidth="1"/>
    <col min="31" max="57" width="9.23046875" style="161" customWidth="1"/>
    <col min="58" max="72" width="6.4609375" style="161" bestFit="1" customWidth="1"/>
    <col min="73" max="74" width="8.84375" style="161"/>
    <col min="75" max="75" width="8.84375" style="162"/>
    <col min="76" max="16384" width="8.84375" style="161"/>
  </cols>
  <sheetData>
    <row r="1" spans="1:53" s="185" customFormat="1">
      <c r="A1" s="185" t="s">
        <v>13</v>
      </c>
    </row>
    <row r="2" spans="1:53" s="185" customFormat="1"/>
    <row r="3" spans="1:53" s="185" customFormat="1"/>
    <row r="5" spans="1:53">
      <c r="B5" s="161"/>
    </row>
    <row r="6" spans="1:53" s="160" customFormat="1" ht="17.5" customHeight="1">
      <c r="A6" s="392" t="s">
        <v>169</v>
      </c>
      <c r="B6" s="186" t="s">
        <v>170</v>
      </c>
      <c r="C6" s="393" t="s">
        <v>171</v>
      </c>
      <c r="D6" s="391" t="s">
        <v>172</v>
      </c>
      <c r="E6" s="392" t="s">
        <v>173</v>
      </c>
      <c r="F6" s="392"/>
      <c r="G6" s="392"/>
      <c r="H6" s="392" t="s">
        <v>174</v>
      </c>
      <c r="I6" s="392"/>
      <c r="J6" s="392"/>
      <c r="K6" s="188"/>
    </row>
    <row r="7" spans="1:53" s="113" customFormat="1" ht="16.5" customHeight="1">
      <c r="A7" s="392"/>
      <c r="B7" s="187" t="s">
        <v>175</v>
      </c>
      <c r="C7" s="393"/>
      <c r="D7" s="391"/>
      <c r="E7" s="392"/>
      <c r="F7" s="392"/>
      <c r="G7" s="392"/>
      <c r="H7" s="392"/>
      <c r="I7" s="392"/>
      <c r="J7" s="392"/>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176</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177</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178</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179</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49999999999999" customHeight="1">
      <c r="A13" s="197" t="s">
        <v>180</v>
      </c>
      <c r="B13" s="114">
        <v>3.5000000000000003E-2</v>
      </c>
      <c r="C13" s="163">
        <v>3.5000000000000003E-2</v>
      </c>
      <c r="D13" s="163" t="s">
        <v>181</v>
      </c>
      <c r="E13" s="386" t="s">
        <v>182</v>
      </c>
      <c r="F13" s="386"/>
      <c r="G13" s="386"/>
      <c r="H13" s="373" t="s">
        <v>183</v>
      </c>
      <c r="I13" s="374"/>
      <c r="J13" s="375"/>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49999999999999" customHeight="1">
      <c r="A14" s="197" t="s">
        <v>184</v>
      </c>
      <c r="B14" s="114">
        <v>0.03</v>
      </c>
      <c r="C14" s="163">
        <v>0.03</v>
      </c>
      <c r="D14" s="163" t="s">
        <v>181</v>
      </c>
      <c r="E14" s="386" t="s">
        <v>182</v>
      </c>
      <c r="F14" s="386"/>
      <c r="G14" s="386"/>
      <c r="H14" s="373" t="s">
        <v>183</v>
      </c>
      <c r="I14" s="374"/>
      <c r="J14" s="375"/>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49999999999999" customHeight="1">
      <c r="A15" s="197" t="s">
        <v>185</v>
      </c>
      <c r="B15" s="114">
        <v>1.4999999999999999E-2</v>
      </c>
      <c r="C15" s="163">
        <v>1.4999999999999999E-2</v>
      </c>
      <c r="D15" s="163" t="s">
        <v>181</v>
      </c>
      <c r="E15" s="386" t="s">
        <v>182</v>
      </c>
      <c r="F15" s="386"/>
      <c r="G15" s="386"/>
      <c r="H15" s="373" t="s">
        <v>183</v>
      </c>
      <c r="I15" s="374"/>
      <c r="J15" s="375"/>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49999999999999" customHeight="1">
      <c r="A16" s="197" t="s">
        <v>186</v>
      </c>
      <c r="B16" s="114">
        <v>1.286E-2</v>
      </c>
      <c r="C16" s="163">
        <v>1.286E-2</v>
      </c>
      <c r="D16" s="163" t="s">
        <v>181</v>
      </c>
      <c r="E16" s="386" t="s">
        <v>182</v>
      </c>
      <c r="F16" s="386"/>
      <c r="G16" s="386"/>
      <c r="H16" s="373" t="s">
        <v>183</v>
      </c>
      <c r="I16" s="374"/>
      <c r="J16" s="375"/>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49999999999999" customHeight="1">
      <c r="A17" s="197"/>
      <c r="B17" s="299"/>
      <c r="C17" s="163"/>
      <c r="D17" s="163"/>
      <c r="E17" s="372"/>
      <c r="F17" s="372"/>
      <c r="G17" s="372"/>
      <c r="H17" s="373"/>
      <c r="I17" s="374"/>
      <c r="J17" s="375"/>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49999999999999" customHeight="1">
      <c r="A18" s="197"/>
      <c r="B18" s="300"/>
      <c r="C18" s="293"/>
      <c r="D18" s="163"/>
      <c r="E18" s="226"/>
      <c r="F18" s="228"/>
      <c r="G18" s="166"/>
      <c r="H18" s="223" t="s">
        <v>187</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49999999999999" customHeight="1">
      <c r="A19" s="197"/>
      <c r="B19" s="300"/>
      <c r="C19" s="293"/>
      <c r="D19" s="163"/>
      <c r="E19" s="226"/>
      <c r="F19" s="228"/>
      <c r="G19" s="166"/>
      <c r="H19" s="223" t="s">
        <v>187</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5" customHeight="1">
      <c r="A20" s="197" t="s">
        <v>188</v>
      </c>
      <c r="B20" s="116">
        <f>C20*_xlfn.XLOOKUP($D20,$B$32:$AD$32,$B$33:$AD$33,,0)</f>
        <v>2.2401506466810659</v>
      </c>
      <c r="C20" s="163">
        <v>1.9512195121951219</v>
      </c>
      <c r="D20" s="163" t="s">
        <v>189</v>
      </c>
      <c r="E20" s="381" t="s">
        <v>190</v>
      </c>
      <c r="F20" s="382"/>
      <c r="G20" s="167" t="s">
        <v>191</v>
      </c>
      <c r="H20" s="373" t="s">
        <v>192</v>
      </c>
      <c r="I20" s="374"/>
      <c r="J20" s="375"/>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193</v>
      </c>
      <c r="B21" s="116">
        <f>C21*_xlfn.XLOOKUP($D21,$B$32:$AD$32,$B$33:$AD$33,,0)</f>
        <v>1.5067243337405847E-2</v>
      </c>
      <c r="C21" s="163">
        <v>1.3123893805309735E-2</v>
      </c>
      <c r="D21" s="163" t="s">
        <v>189</v>
      </c>
      <c r="E21" s="381" t="s">
        <v>194</v>
      </c>
      <c r="F21" s="382"/>
      <c r="G21" s="167" t="s">
        <v>195</v>
      </c>
      <c r="H21" s="383" t="s">
        <v>196</v>
      </c>
      <c r="I21" s="384"/>
      <c r="J21" s="385"/>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49999999999999" customHeight="1">
      <c r="A22" s="197" t="s">
        <v>197</v>
      </c>
      <c r="B22" s="115">
        <v>10</v>
      </c>
      <c r="C22" s="163">
        <v>10</v>
      </c>
      <c r="D22" s="163" t="s">
        <v>198</v>
      </c>
      <c r="E22" s="281" t="s">
        <v>199</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200</v>
      </c>
      <c r="B23" s="132">
        <v>28</v>
      </c>
      <c r="C23" s="163">
        <v>28</v>
      </c>
      <c r="D23" s="163">
        <v>2014</v>
      </c>
      <c r="E23" s="164" t="s">
        <v>201</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202</v>
      </c>
      <c r="B24" s="120">
        <v>6.5600000000000001E-4</v>
      </c>
      <c r="C24" s="163"/>
      <c r="D24" s="163"/>
      <c r="E24" s="280" t="s">
        <v>203</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204</v>
      </c>
      <c r="B25" s="131">
        <v>90909.1</v>
      </c>
      <c r="C25" s="163"/>
      <c r="D25" s="163"/>
      <c r="E25" s="280" t="s">
        <v>203</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205</v>
      </c>
      <c r="B26" s="116">
        <v>4.32</v>
      </c>
      <c r="C26" s="163"/>
      <c r="D26" s="163"/>
      <c r="E26" s="280" t="s">
        <v>203</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49999999999999" customHeight="1">
      <c r="A27" s="197" t="s">
        <v>206</v>
      </c>
      <c r="B27" s="278">
        <f>C27*Y31</f>
        <v>6.8298167477239984</v>
      </c>
      <c r="C27" s="163">
        <v>6.01</v>
      </c>
      <c r="D27" s="163" t="s">
        <v>207</v>
      </c>
      <c r="E27" s="166" t="s">
        <v>208</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49999999999999"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209</v>
      </c>
      <c r="B29" s="170" t="s">
        <v>210</v>
      </c>
      <c r="C29" s="206" t="s">
        <v>211</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212</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7">
      <c r="A31" s="174" t="s">
        <v>213</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214</v>
      </c>
      <c r="B32" s="176" t="s">
        <v>215</v>
      </c>
      <c r="C32" s="176" t="s">
        <v>216</v>
      </c>
      <c r="D32" s="176" t="s">
        <v>217</v>
      </c>
      <c r="E32" s="176" t="s">
        <v>218</v>
      </c>
      <c r="F32" s="176" t="s">
        <v>219</v>
      </c>
      <c r="G32" s="176" t="s">
        <v>220</v>
      </c>
      <c r="H32" s="176" t="s">
        <v>221</v>
      </c>
      <c r="I32" s="176" t="s">
        <v>222</v>
      </c>
      <c r="J32" s="176" t="s">
        <v>223</v>
      </c>
      <c r="K32" s="176" t="s">
        <v>224</v>
      </c>
      <c r="L32" s="176" t="s">
        <v>225</v>
      </c>
      <c r="M32" s="176" t="s">
        <v>226</v>
      </c>
      <c r="N32" s="176" t="s">
        <v>227</v>
      </c>
      <c r="O32" s="176" t="s">
        <v>228</v>
      </c>
      <c r="P32" s="176" t="s">
        <v>229</v>
      </c>
      <c r="Q32" s="176" t="s">
        <v>230</v>
      </c>
      <c r="R32" s="176" t="s">
        <v>231</v>
      </c>
      <c r="S32" s="176" t="s">
        <v>232</v>
      </c>
      <c r="T32" s="176" t="s">
        <v>233</v>
      </c>
      <c r="U32" s="176" t="s">
        <v>234</v>
      </c>
      <c r="V32" s="176" t="s">
        <v>235</v>
      </c>
      <c r="W32" s="176" t="s">
        <v>198</v>
      </c>
      <c r="X32" s="176" t="s">
        <v>189</v>
      </c>
      <c r="Y32" s="176" t="s">
        <v>236</v>
      </c>
      <c r="Z32" s="176" t="s">
        <v>181</v>
      </c>
      <c r="AA32" s="176" t="s">
        <v>237</v>
      </c>
      <c r="AB32" s="176" t="s">
        <v>238</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239</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49999999999999"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240</v>
      </c>
      <c r="B38" s="378" t="s">
        <v>241</v>
      </c>
      <c r="C38" s="378"/>
      <c r="D38" s="214" t="s">
        <v>242</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243</v>
      </c>
      <c r="B39" s="379" t="s">
        <v>244</v>
      </c>
      <c r="C39" s="380"/>
      <c r="D39" s="177" t="s">
        <v>181</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c r="A40" s="217" t="s">
        <v>245</v>
      </c>
      <c r="B40" s="389" t="s">
        <v>246</v>
      </c>
      <c r="C40" s="389"/>
      <c r="D40" s="177" t="s">
        <v>181</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5" customHeight="1">
      <c r="A41" s="219" t="s">
        <v>247</v>
      </c>
      <c r="B41" s="390" t="s">
        <v>248</v>
      </c>
      <c r="C41" s="390"/>
      <c r="D41" s="177" t="s">
        <v>236</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7">
      <c r="A42" s="222" t="s">
        <v>249</v>
      </c>
      <c r="B42" s="376" t="s">
        <v>250</v>
      </c>
      <c r="C42" s="377"/>
      <c r="D42" s="180" t="s">
        <v>181</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251</v>
      </c>
      <c r="B43" s="390" t="s">
        <v>252</v>
      </c>
      <c r="C43" s="390"/>
      <c r="D43" s="177" t="s">
        <v>236</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253</v>
      </c>
      <c r="B44" s="376" t="s">
        <v>250</v>
      </c>
      <c r="C44" s="377"/>
      <c r="D44" s="180" t="s">
        <v>181</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254</v>
      </c>
      <c r="B45" s="390" t="s">
        <v>255</v>
      </c>
      <c r="C45" s="390"/>
      <c r="D45" s="177" t="s">
        <v>236</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256</v>
      </c>
      <c r="B46" s="376" t="s">
        <v>250</v>
      </c>
      <c r="C46" s="377"/>
      <c r="D46" s="180" t="s">
        <v>181</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257</v>
      </c>
      <c r="B47" s="387" t="s">
        <v>258</v>
      </c>
      <c r="C47" s="388"/>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259</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260</v>
      </c>
      <c r="B50" s="117" t="s">
        <v>261</v>
      </c>
      <c r="C50" s="117"/>
      <c r="D50" s="117"/>
      <c r="E50" s="117"/>
      <c r="F50" s="184"/>
      <c r="G50" s="161" t="s">
        <v>262</v>
      </c>
      <c r="L50" s="161" t="s">
        <v>263</v>
      </c>
      <c r="Q50" s="161" t="s">
        <v>264</v>
      </c>
      <c r="V50" s="161" t="s">
        <v>265</v>
      </c>
    </row>
    <row r="51" spans="1:74">
      <c r="A51" s="301" t="s">
        <v>266</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267</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4" thickBot="1"/>
    <row r="54" spans="1:74" ht="14.5">
      <c r="A54" s="146" t="s">
        <v>268</v>
      </c>
      <c r="B54" s="25"/>
      <c r="C54" s="264" t="s">
        <v>269</v>
      </c>
      <c r="D54" s="25"/>
      <c r="E54" s="265" t="s">
        <v>270</v>
      </c>
    </row>
    <row r="55" spans="1:74">
      <c r="A55" s="147" t="s">
        <v>271</v>
      </c>
      <c r="B55"/>
      <c r="C55" s="148" t="s">
        <v>272</v>
      </c>
      <c r="D55"/>
      <c r="E55" s="128" t="s">
        <v>273</v>
      </c>
    </row>
    <row r="56" spans="1:74">
      <c r="A56" s="147" t="s">
        <v>274</v>
      </c>
      <c r="B56"/>
      <c r="C56" s="148" t="s">
        <v>275</v>
      </c>
      <c r="D56"/>
      <c r="E56" s="128" t="s">
        <v>276</v>
      </c>
    </row>
    <row r="57" spans="1:74">
      <c r="A57" s="147" t="s">
        <v>277</v>
      </c>
      <c r="B57"/>
      <c r="C57" s="148" t="s">
        <v>278</v>
      </c>
      <c r="D57"/>
      <c r="E57" s="128" t="s">
        <v>279</v>
      </c>
    </row>
    <row r="58" spans="1:74">
      <c r="A58" s="147" t="s">
        <v>280</v>
      </c>
      <c r="B58"/>
      <c r="C58" s="148" t="s">
        <v>281</v>
      </c>
      <c r="D58"/>
      <c r="E58" s="128" t="s">
        <v>282</v>
      </c>
    </row>
    <row r="59" spans="1:74">
      <c r="A59" s="147" t="s">
        <v>283</v>
      </c>
      <c r="B59"/>
      <c r="C59" s="148" t="s">
        <v>284</v>
      </c>
      <c r="D59"/>
      <c r="E59" s="128"/>
    </row>
    <row r="60" spans="1:74">
      <c r="A60" s="147" t="s">
        <v>285</v>
      </c>
      <c r="B60"/>
      <c r="C60" s="148" t="s">
        <v>286</v>
      </c>
      <c r="D60"/>
      <c r="E60" s="128"/>
    </row>
    <row r="61" spans="1:74">
      <c r="A61" s="147" t="s">
        <v>287</v>
      </c>
      <c r="B61"/>
      <c r="C61" s="148" t="s">
        <v>288</v>
      </c>
      <c r="D61"/>
      <c r="E61" s="128"/>
    </row>
    <row r="62" spans="1:74">
      <c r="A62" s="147" t="s">
        <v>289</v>
      </c>
      <c r="B62"/>
      <c r="D62"/>
      <c r="E62" s="128"/>
    </row>
    <row r="63" spans="1:74">
      <c r="A63" s="147" t="s">
        <v>290</v>
      </c>
      <c r="B63"/>
      <c r="C63" s="4" t="s">
        <v>291</v>
      </c>
      <c r="D63"/>
      <c r="E63" s="128"/>
    </row>
    <row r="64" spans="1:74">
      <c r="A64" s="147" t="s">
        <v>292</v>
      </c>
      <c r="B64"/>
      <c r="C64" s="148" t="s">
        <v>293</v>
      </c>
      <c r="D64"/>
      <c r="E64" s="128"/>
    </row>
    <row r="65" spans="1:5">
      <c r="A65" s="147" t="s">
        <v>294</v>
      </c>
      <c r="B65"/>
      <c r="C65" s="148" t="s">
        <v>295</v>
      </c>
      <c r="D65"/>
      <c r="E65" s="128"/>
    </row>
    <row r="66" spans="1:5">
      <c r="A66" s="147" t="s">
        <v>296</v>
      </c>
      <c r="B66"/>
      <c r="C66"/>
      <c r="D66"/>
      <c r="E66" s="128"/>
    </row>
    <row r="67" spans="1:5">
      <c r="A67" s="147" t="s">
        <v>297</v>
      </c>
      <c r="B67"/>
      <c r="C67"/>
      <c r="D67"/>
      <c r="E67" s="128"/>
    </row>
    <row r="68" spans="1:5">
      <c r="A68" s="147" t="s">
        <v>298</v>
      </c>
      <c r="B68"/>
      <c r="C68"/>
      <c r="D68"/>
      <c r="E68" s="128"/>
    </row>
    <row r="69" spans="1:5">
      <c r="A69" s="147" t="s">
        <v>299</v>
      </c>
      <c r="B69"/>
      <c r="C69"/>
      <c r="D69"/>
      <c r="E69" s="128"/>
    </row>
    <row r="70" spans="1:5">
      <c r="A70" s="147" t="s">
        <v>300</v>
      </c>
      <c r="B70"/>
      <c r="C70"/>
      <c r="D70"/>
      <c r="E70" s="128"/>
    </row>
    <row r="71" spans="1:5">
      <c r="A71" s="147" t="s">
        <v>301</v>
      </c>
      <c r="B71"/>
      <c r="C71"/>
      <c r="D71"/>
      <c r="E71" s="128"/>
    </row>
    <row r="72" spans="1:5">
      <c r="A72" s="147" t="s">
        <v>302</v>
      </c>
      <c r="B72"/>
      <c r="C72"/>
      <c r="D72"/>
      <c r="E72" s="128"/>
    </row>
    <row r="73" spans="1:5">
      <c r="A73" s="147" t="s">
        <v>303</v>
      </c>
      <c r="B73"/>
      <c r="C73"/>
      <c r="D73"/>
      <c r="E73" s="128"/>
    </row>
    <row r="74" spans="1:5">
      <c r="A74" s="147" t="s">
        <v>304</v>
      </c>
      <c r="B74"/>
      <c r="C74"/>
      <c r="D74"/>
      <c r="E74" s="128"/>
    </row>
    <row r="75" spans="1:5">
      <c r="A75" s="147" t="s">
        <v>305</v>
      </c>
      <c r="B75"/>
      <c r="C75"/>
      <c r="D75"/>
      <c r="E75" s="128"/>
    </row>
    <row r="76" spans="1:5">
      <c r="A76" s="147" t="s">
        <v>306</v>
      </c>
      <c r="B76"/>
      <c r="C76"/>
      <c r="D76"/>
      <c r="E76" s="128"/>
    </row>
    <row r="77" spans="1:5">
      <c r="A77" s="147" t="s">
        <v>307</v>
      </c>
      <c r="B77"/>
      <c r="C77"/>
      <c r="D77"/>
      <c r="E77" s="128"/>
    </row>
    <row r="78" spans="1:5" ht="14" thickBot="1">
      <c r="A78" s="149" t="s">
        <v>308</v>
      </c>
      <c r="B78" s="7"/>
      <c r="C78" s="7"/>
      <c r="D78" s="7"/>
      <c r="E78" s="126"/>
    </row>
  </sheetData>
  <mergeCells count="29">
    <mergeCell ref="D6:D7"/>
    <mergeCell ref="E6:G7"/>
    <mergeCell ref="H6:J7"/>
    <mergeCell ref="E13:G13"/>
    <mergeCell ref="A6:A7"/>
    <mergeCell ref="C6:C7"/>
    <mergeCell ref="H13:J13"/>
    <mergeCell ref="B47:C47"/>
    <mergeCell ref="B46:C46"/>
    <mergeCell ref="B40:C40"/>
    <mergeCell ref="B41:C41"/>
    <mergeCell ref="B43:C43"/>
    <mergeCell ref="B44:C44"/>
    <mergeCell ref="B45:C45"/>
    <mergeCell ref="E14:G14"/>
    <mergeCell ref="H14:J14"/>
    <mergeCell ref="E15:G15"/>
    <mergeCell ref="H15:J15"/>
    <mergeCell ref="E16:G16"/>
    <mergeCell ref="H16:J16"/>
    <mergeCell ref="E17:G17"/>
    <mergeCell ref="H17:J17"/>
    <mergeCell ref="B42:C42"/>
    <mergeCell ref="B38:C38"/>
    <mergeCell ref="B39:C39"/>
    <mergeCell ref="E20:F20"/>
    <mergeCell ref="H20:J20"/>
    <mergeCell ref="E21:F21"/>
    <mergeCell ref="H21:J21"/>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topLeftCell="A9" zoomScale="80" zoomScaleNormal="80" workbookViewId="0">
      <selection activeCell="A9" sqref="A9:G11"/>
    </sheetView>
  </sheetViews>
  <sheetFormatPr defaultRowHeight="13.5"/>
  <cols>
    <col min="1" max="1" width="39" customWidth="1"/>
    <col min="2" max="2" width="56.15234375" bestFit="1" customWidth="1"/>
    <col min="3" max="3" width="14.4609375" bestFit="1" customWidth="1"/>
    <col min="4" max="4" width="47.84375" customWidth="1"/>
    <col min="5" max="7" width="12.61328125" customWidth="1"/>
  </cols>
  <sheetData>
    <row r="1" spans="1:7" s="356" customFormat="1" ht="56.9" customHeight="1"/>
    <row r="2" spans="1:7">
      <c r="A2" s="1"/>
    </row>
    <row r="3" spans="1:7">
      <c r="A3" s="397" t="s">
        <v>309</v>
      </c>
      <c r="B3" s="397"/>
      <c r="C3" s="397"/>
      <c r="D3" s="397"/>
      <c r="E3" s="397"/>
      <c r="F3" s="397"/>
      <c r="G3" s="397"/>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310</v>
      </c>
      <c r="B8" s="5" t="s">
        <v>311</v>
      </c>
      <c r="C8" s="5" t="s">
        <v>312</v>
      </c>
      <c r="D8" s="5" t="s">
        <v>313</v>
      </c>
      <c r="E8" s="398" t="s">
        <v>314</v>
      </c>
      <c r="F8" s="398"/>
      <c r="G8" s="398"/>
    </row>
    <row r="9" spans="1:7" ht="216">
      <c r="A9" s="60" t="s">
        <v>315</v>
      </c>
      <c r="B9" s="60" t="s">
        <v>316</v>
      </c>
      <c r="C9" s="321" t="s">
        <v>317</v>
      </c>
      <c r="D9" s="60" t="s">
        <v>318</v>
      </c>
      <c r="E9" s="394" t="s">
        <v>319</v>
      </c>
      <c r="F9" s="395"/>
      <c r="G9" s="396"/>
    </row>
    <row r="10" spans="1:7" ht="175.5">
      <c r="A10" s="60" t="s">
        <v>320</v>
      </c>
      <c r="B10" s="60" t="s">
        <v>316</v>
      </c>
      <c r="C10" s="321" t="s">
        <v>317</v>
      </c>
      <c r="D10" s="60" t="s">
        <v>321</v>
      </c>
      <c r="E10" s="394" t="s">
        <v>322</v>
      </c>
      <c r="F10" s="395"/>
      <c r="G10" s="396"/>
    </row>
    <row r="11" spans="1:7" ht="40.5">
      <c r="A11" s="60" t="s">
        <v>323</v>
      </c>
      <c r="B11" s="322" t="s">
        <v>324</v>
      </c>
      <c r="C11" s="321" t="s">
        <v>325</v>
      </c>
      <c r="D11" s="60" t="s">
        <v>326</v>
      </c>
      <c r="E11" s="394" t="s">
        <v>327</v>
      </c>
      <c r="F11" s="395"/>
      <c r="G11" s="396"/>
    </row>
    <row r="12" spans="1:7">
      <c r="A12" s="60"/>
      <c r="B12" s="60"/>
      <c r="C12" s="60"/>
      <c r="D12" s="60"/>
      <c r="E12" s="394"/>
      <c r="F12" s="395"/>
      <c r="G12" s="396"/>
    </row>
    <row r="13" spans="1:7">
      <c r="A13" s="60"/>
      <c r="B13" s="60"/>
      <c r="C13" s="60"/>
      <c r="D13" s="60"/>
      <c r="E13" s="394"/>
      <c r="F13" s="395"/>
      <c r="G13" s="396"/>
    </row>
    <row r="14" spans="1:7">
      <c r="A14" s="60"/>
      <c r="B14" s="60"/>
      <c r="C14" s="60"/>
      <c r="D14" s="60"/>
      <c r="E14" s="394"/>
      <c r="F14" s="395"/>
      <c r="G14" s="396"/>
    </row>
    <row r="15" spans="1:7">
      <c r="A15" s="60"/>
      <c r="B15" s="60"/>
      <c r="C15" s="60"/>
      <c r="D15" s="60"/>
      <c r="E15" s="394"/>
      <c r="F15" s="395"/>
      <c r="G15" s="396"/>
    </row>
    <row r="16" spans="1:7">
      <c r="A16" s="60"/>
      <c r="B16" s="60"/>
      <c r="C16" s="60"/>
      <c r="D16" s="60"/>
      <c r="E16" s="394"/>
      <c r="F16" s="395"/>
      <c r="G16" s="396"/>
    </row>
    <row r="17" spans="1:7">
      <c r="A17" s="60"/>
      <c r="B17" s="60"/>
      <c r="C17" s="60"/>
      <c r="D17" s="60"/>
      <c r="E17" s="394"/>
      <c r="F17" s="395"/>
      <c r="G17" s="396"/>
    </row>
    <row r="18" spans="1:7">
      <c r="A18" s="60"/>
      <c r="B18" s="60"/>
      <c r="C18" s="60"/>
      <c r="D18" s="60"/>
      <c r="E18" s="394"/>
      <c r="F18" s="395"/>
      <c r="G18" s="396"/>
    </row>
    <row r="19" spans="1:7">
      <c r="A19" s="60"/>
      <c r="B19" s="60"/>
      <c r="C19" s="60"/>
      <c r="D19" s="60"/>
      <c r="E19" s="394"/>
      <c r="F19" s="395"/>
      <c r="G19" s="396"/>
    </row>
    <row r="20" spans="1:7">
      <c r="A20" s="60"/>
      <c r="B20" s="60"/>
      <c r="C20" s="60"/>
      <c r="D20" s="60"/>
      <c r="E20" s="394"/>
      <c r="F20" s="395"/>
      <c r="G20" s="396"/>
    </row>
    <row r="21" spans="1:7">
      <c r="A21" s="60"/>
      <c r="B21" s="60"/>
      <c r="C21" s="60"/>
      <c r="D21" s="60"/>
      <c r="E21" s="394"/>
      <c r="F21" s="395"/>
      <c r="G21" s="396"/>
    </row>
    <row r="22" spans="1:7">
      <c r="A22" s="60"/>
      <c r="B22" s="60"/>
      <c r="C22" s="60"/>
      <c r="D22" s="60"/>
      <c r="E22" s="394"/>
      <c r="F22" s="395"/>
      <c r="G22" s="396"/>
    </row>
    <row r="23" spans="1:7">
      <c r="A23" s="60"/>
      <c r="B23" s="60"/>
      <c r="C23" s="60"/>
      <c r="D23" s="60"/>
      <c r="E23" s="394"/>
      <c r="F23" s="395"/>
      <c r="G23" s="396"/>
    </row>
    <row r="24" spans="1:7">
      <c r="A24" s="60"/>
      <c r="B24" s="60"/>
      <c r="C24" s="60"/>
      <c r="D24" s="60"/>
      <c r="E24" s="394"/>
      <c r="F24" s="395"/>
      <c r="G24" s="396"/>
    </row>
    <row r="25" spans="1:7">
      <c r="A25" s="60"/>
      <c r="B25" s="60"/>
      <c r="C25" s="60"/>
      <c r="D25" s="60"/>
      <c r="E25" s="394"/>
      <c r="F25" s="395"/>
      <c r="G25" s="396"/>
    </row>
    <row r="26" spans="1:7">
      <c r="A26" s="60"/>
      <c r="B26" s="60"/>
      <c r="C26" s="60"/>
      <c r="D26" s="60"/>
      <c r="E26" s="394"/>
      <c r="F26" s="395"/>
      <c r="G26" s="396"/>
    </row>
    <row r="27" spans="1:7">
      <c r="A27" s="60"/>
      <c r="B27" s="60"/>
      <c r="C27" s="60"/>
      <c r="D27" s="60"/>
      <c r="E27" s="394"/>
      <c r="F27" s="395"/>
      <c r="G27" s="396"/>
    </row>
    <row r="28" spans="1:7">
      <c r="A28" s="60"/>
      <c r="B28" s="60"/>
      <c r="C28" s="60"/>
      <c r="D28" s="60"/>
      <c r="E28" s="394"/>
      <c r="F28" s="395"/>
      <c r="G28" s="396"/>
    </row>
    <row r="29" spans="1:7">
      <c r="A29" s="60"/>
      <c r="B29" s="60"/>
      <c r="C29" s="60"/>
      <c r="D29" s="60"/>
      <c r="E29" s="394"/>
      <c r="F29" s="395"/>
      <c r="G29" s="396"/>
    </row>
    <row r="30" spans="1:7">
      <c r="A30" s="60"/>
      <c r="B30" s="60"/>
      <c r="C30" s="60"/>
      <c r="D30" s="60"/>
      <c r="E30" s="394"/>
      <c r="F30" s="395"/>
      <c r="G30" s="396"/>
    </row>
    <row r="31" spans="1:7">
      <c r="A31" s="60"/>
      <c r="B31" s="60"/>
      <c r="C31" s="60"/>
      <c r="D31" s="60"/>
      <c r="E31" s="394"/>
      <c r="F31" s="395"/>
      <c r="G31" s="396"/>
    </row>
    <row r="32" spans="1:7">
      <c r="A32" s="60"/>
      <c r="B32" s="60"/>
      <c r="C32" s="60"/>
      <c r="D32" s="60"/>
      <c r="E32" s="394"/>
      <c r="F32" s="395"/>
      <c r="G32" s="396"/>
    </row>
    <row r="33" spans="1:7">
      <c r="A33" s="60"/>
      <c r="B33" s="60"/>
      <c r="C33" s="60"/>
      <c r="D33" s="60"/>
      <c r="E33" s="394"/>
      <c r="F33" s="395"/>
      <c r="G33" s="396"/>
    </row>
  </sheetData>
  <mergeCells count="28">
    <mergeCell ref="E11:G11"/>
    <mergeCell ref="A1:XFD1"/>
    <mergeCell ref="A3:G3"/>
    <mergeCell ref="E8:G8"/>
    <mergeCell ref="E9:G9"/>
    <mergeCell ref="E10:G10"/>
    <mergeCell ref="E23:G23"/>
    <mergeCell ref="E12:G12"/>
    <mergeCell ref="E13:G13"/>
    <mergeCell ref="E14:G14"/>
    <mergeCell ref="E15:G15"/>
    <mergeCell ref="E16:G16"/>
    <mergeCell ref="E17:G17"/>
    <mergeCell ref="E18:G18"/>
    <mergeCell ref="E19:G19"/>
    <mergeCell ref="E20:G20"/>
    <mergeCell ref="E21:G21"/>
    <mergeCell ref="E22:G22"/>
    <mergeCell ref="E30:G30"/>
    <mergeCell ref="E31:G31"/>
    <mergeCell ref="E32:G32"/>
    <mergeCell ref="E33:G33"/>
    <mergeCell ref="E24:G24"/>
    <mergeCell ref="E25:G25"/>
    <mergeCell ref="E26:G26"/>
    <mergeCell ref="E27:G27"/>
    <mergeCell ref="E28:G28"/>
    <mergeCell ref="E29:G2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C12:C33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zoomScale="70" zoomScaleNormal="70" workbookViewId="0">
      <selection activeCell="C164" sqref="C148:C164"/>
    </sheetView>
  </sheetViews>
  <sheetFormatPr defaultColWidth="9" defaultRowHeight="13.5" outlineLevelRow="3"/>
  <cols>
    <col min="1" max="1" width="31.3828125" customWidth="1"/>
    <col min="2" max="2" width="32.84375" customWidth="1"/>
    <col min="3" max="3" width="23.61328125" customWidth="1"/>
    <col min="4" max="4" width="18.3828125" customWidth="1"/>
    <col min="5" max="5" width="21.3828125" bestFit="1" customWidth="1"/>
    <col min="6" max="6" width="19.61328125" bestFit="1" customWidth="1"/>
    <col min="7" max="7" width="15.765625" customWidth="1"/>
    <col min="8" max="49" width="14.61328125" customWidth="1"/>
    <col min="50" max="62" width="9" customWidth="1"/>
  </cols>
  <sheetData>
    <row r="1" spans="1:21" ht="56.9" customHeight="1" thickBot="1"/>
    <row r="2" spans="1:21" ht="15" customHeight="1" thickBot="1">
      <c r="A2" s="12" t="s">
        <v>80</v>
      </c>
      <c r="F2" s="24"/>
      <c r="G2" s="10"/>
      <c r="I2" s="428" t="s">
        <v>328</v>
      </c>
      <c r="J2" s="429"/>
      <c r="K2" s="429"/>
      <c r="L2" s="429"/>
      <c r="M2" s="429"/>
      <c r="N2" s="429"/>
      <c r="O2" s="429"/>
      <c r="P2" s="429"/>
      <c r="Q2" s="429"/>
      <c r="R2" s="429"/>
      <c r="S2" s="429"/>
      <c r="T2" s="429"/>
      <c r="U2" s="430"/>
    </row>
    <row r="3" spans="1:21" ht="13.5" customHeight="1" outlineLevel="1" thickBot="1">
      <c r="A3" s="3"/>
      <c r="B3" s="7"/>
      <c r="F3" s="24"/>
      <c r="G3" s="10"/>
      <c r="I3" s="431" t="s">
        <v>329</v>
      </c>
      <c r="J3" s="432"/>
      <c r="K3" s="432"/>
      <c r="L3" s="432"/>
      <c r="M3" s="432"/>
      <c r="N3" s="433"/>
      <c r="O3" s="1"/>
      <c r="P3" s="437" t="s">
        <v>330</v>
      </c>
      <c r="Q3" s="438"/>
      <c r="R3" s="438"/>
      <c r="S3" s="438"/>
      <c r="T3" s="438"/>
      <c r="U3" s="439"/>
    </row>
    <row r="4" spans="1:21" ht="56.25" customHeight="1" outlineLevel="1">
      <c r="A4" s="31" t="s">
        <v>151</v>
      </c>
      <c r="B4" s="86" t="s">
        <v>125</v>
      </c>
      <c r="E4" s="53" t="s">
        <v>331</v>
      </c>
      <c r="F4" s="91">
        <v>45632</v>
      </c>
      <c r="G4" s="28"/>
      <c r="H4" s="10"/>
      <c r="I4" s="434"/>
      <c r="J4" s="435"/>
      <c r="K4" s="435"/>
      <c r="L4" s="435"/>
      <c r="M4" s="435"/>
      <c r="N4" s="436"/>
      <c r="P4" s="440"/>
      <c r="Q4" s="441"/>
      <c r="R4" s="441"/>
      <c r="S4" s="441"/>
      <c r="T4" s="441"/>
      <c r="U4" s="442"/>
    </row>
    <row r="5" spans="1:21" outlineLevel="1">
      <c r="A5" s="13" t="s">
        <v>332</v>
      </c>
      <c r="B5" s="88" t="s">
        <v>333</v>
      </c>
      <c r="E5" s="14"/>
      <c r="H5" s="10"/>
      <c r="I5" s="443" t="s">
        <v>155</v>
      </c>
      <c r="J5" s="444"/>
      <c r="K5" s="444"/>
      <c r="L5" s="444"/>
      <c r="M5" s="444"/>
      <c r="N5" s="445"/>
      <c r="P5" s="443" t="s">
        <v>334</v>
      </c>
      <c r="Q5" s="455"/>
      <c r="R5" s="455"/>
      <c r="S5" s="455"/>
      <c r="T5" s="455"/>
      <c r="U5" s="456"/>
    </row>
    <row r="6" spans="1:21" outlineLevel="1">
      <c r="A6" s="13" t="s">
        <v>335</v>
      </c>
      <c r="B6" s="88" t="s">
        <v>336</v>
      </c>
      <c r="E6" s="53" t="s">
        <v>337</v>
      </c>
      <c r="F6" s="90" t="s">
        <v>338</v>
      </c>
      <c r="H6" s="10"/>
      <c r="I6" s="446"/>
      <c r="J6" s="447"/>
      <c r="K6" s="447"/>
      <c r="L6" s="447"/>
      <c r="M6" s="447"/>
      <c r="N6" s="448"/>
      <c r="P6" s="457"/>
      <c r="Q6" s="458"/>
      <c r="R6" s="458"/>
      <c r="S6" s="458"/>
      <c r="T6" s="458"/>
      <c r="U6" s="459"/>
    </row>
    <row r="7" spans="1:21" outlineLevel="1">
      <c r="A7" s="13" t="s">
        <v>339</v>
      </c>
      <c r="B7" s="88" t="s">
        <v>160</v>
      </c>
      <c r="E7" s="14"/>
      <c r="H7" s="10"/>
      <c r="I7" s="446"/>
      <c r="J7" s="447"/>
      <c r="K7" s="447"/>
      <c r="L7" s="447"/>
      <c r="M7" s="447"/>
      <c r="N7" s="448"/>
      <c r="P7" s="457"/>
      <c r="Q7" s="458"/>
      <c r="R7" s="458"/>
      <c r="S7" s="458"/>
      <c r="T7" s="458"/>
      <c r="U7" s="459"/>
    </row>
    <row r="8" spans="1:21" ht="41" outlineLevel="1" thickBot="1">
      <c r="A8" s="34" t="s">
        <v>340</v>
      </c>
      <c r="B8" s="89" t="s">
        <v>341</v>
      </c>
      <c r="E8" s="14"/>
      <c r="H8" s="10"/>
      <c r="I8" s="446"/>
      <c r="J8" s="447"/>
      <c r="K8" s="447"/>
      <c r="L8" s="447"/>
      <c r="M8" s="447"/>
      <c r="N8" s="448"/>
      <c r="P8" s="457"/>
      <c r="Q8" s="458"/>
      <c r="R8" s="458"/>
      <c r="S8" s="458"/>
      <c r="T8" s="458"/>
      <c r="U8" s="459"/>
    </row>
    <row r="9" spans="1:21" outlineLevel="1">
      <c r="E9" s="14"/>
      <c r="H9" s="10"/>
      <c r="I9" s="446"/>
      <c r="J9" s="447"/>
      <c r="K9" s="447"/>
      <c r="L9" s="447"/>
      <c r="M9" s="447"/>
      <c r="N9" s="448"/>
      <c r="P9" s="457"/>
      <c r="Q9" s="458"/>
      <c r="R9" s="458"/>
      <c r="S9" s="458"/>
      <c r="T9" s="458"/>
      <c r="U9" s="459"/>
    </row>
    <row r="10" spans="1:21" ht="14" outlineLevel="1" thickBot="1">
      <c r="A10" s="32" t="s">
        <v>342</v>
      </c>
      <c r="B10" s="35">
        <v>2027</v>
      </c>
      <c r="E10" s="14"/>
      <c r="H10" s="10"/>
      <c r="I10" s="446"/>
      <c r="J10" s="447"/>
      <c r="K10" s="447"/>
      <c r="L10" s="447"/>
      <c r="M10" s="447"/>
      <c r="N10" s="448"/>
      <c r="P10" s="457"/>
      <c r="Q10" s="458"/>
      <c r="R10" s="458"/>
      <c r="S10" s="458"/>
      <c r="T10" s="458"/>
      <c r="U10" s="459"/>
    </row>
    <row r="11" spans="1:21" outlineLevel="1">
      <c r="A11" s="16"/>
      <c r="H11" s="10"/>
      <c r="I11" s="446"/>
      <c r="J11" s="447"/>
      <c r="K11" s="447"/>
      <c r="L11" s="447"/>
      <c r="M11" s="447"/>
      <c r="N11" s="448"/>
      <c r="P11" s="457"/>
      <c r="Q11" s="458"/>
      <c r="R11" s="458"/>
      <c r="S11" s="458"/>
      <c r="T11" s="458"/>
      <c r="U11" s="459"/>
    </row>
    <row r="12" spans="1:21" ht="40.5" outlineLevel="1">
      <c r="A12" s="26" t="s">
        <v>343</v>
      </c>
      <c r="B12" s="26" t="s">
        <v>344</v>
      </c>
      <c r="C12" s="26" t="s">
        <v>345</v>
      </c>
      <c r="D12" s="26" t="s">
        <v>346</v>
      </c>
      <c r="E12" s="26" t="s">
        <v>347</v>
      </c>
      <c r="F12" s="26" t="s">
        <v>348</v>
      </c>
      <c r="G12" s="26" t="s">
        <v>349</v>
      </c>
      <c r="I12" s="446"/>
      <c r="J12" s="447"/>
      <c r="K12" s="447"/>
      <c r="L12" s="447"/>
      <c r="M12" s="447"/>
      <c r="N12" s="448"/>
      <c r="P12" s="457"/>
      <c r="Q12" s="458"/>
      <c r="R12" s="458"/>
      <c r="S12" s="458"/>
      <c r="T12" s="458"/>
      <c r="U12" s="459"/>
    </row>
    <row r="13" spans="1:21" outlineLevel="1">
      <c r="A13" s="58">
        <v>2035</v>
      </c>
      <c r="B13" s="21">
        <f t="shared" ref="B13:B18" si="0">INDEX($E$204:$AW$204,1,MATCH($A13,$E$53:$BB$53,0))</f>
        <v>-1524.8817160092594</v>
      </c>
      <c r="C13" s="21">
        <f>B13-Baseline!B13</f>
        <v>0</v>
      </c>
      <c r="D13" s="21">
        <f t="shared" ref="D13:D18" si="1">INDEX($E$205:$AW$205,1,MATCH($A13,$E$53:$BB$53,0))</f>
        <v>-1173.6613378135628</v>
      </c>
      <c r="E13" s="21">
        <f>D13-Baseline!D13</f>
        <v>0</v>
      </c>
      <c r="F13" s="21">
        <f t="shared" ref="F13:F18" si="2">INDEX($E$206:$AW$206,1,MATCH($A13,$E$53:$BB$53,0))</f>
        <v>-1876.0948718253867</v>
      </c>
      <c r="G13" s="21">
        <f>F13-Baseline!F13</f>
        <v>0</v>
      </c>
      <c r="H13" s="298"/>
      <c r="I13" s="446"/>
      <c r="J13" s="447"/>
      <c r="K13" s="447"/>
      <c r="L13" s="447"/>
      <c r="M13" s="447"/>
      <c r="N13" s="448"/>
      <c r="P13" s="457"/>
      <c r="Q13" s="458"/>
      <c r="R13" s="458"/>
      <c r="S13" s="458"/>
      <c r="T13" s="458"/>
      <c r="U13" s="459"/>
    </row>
    <row r="14" spans="1:21" outlineLevel="1">
      <c r="A14" s="58">
        <v>2040</v>
      </c>
      <c r="B14" s="21">
        <f t="shared" si="0"/>
        <v>-2332.2198396644544</v>
      </c>
      <c r="C14" s="21">
        <f>B14-Baseline!B14</f>
        <v>0</v>
      </c>
      <c r="D14" s="21">
        <f t="shared" si="1"/>
        <v>-1794.0588919922643</v>
      </c>
      <c r="E14" s="21">
        <f>D14-Baseline!D14</f>
        <v>0</v>
      </c>
      <c r="F14" s="21">
        <f t="shared" si="2"/>
        <v>-2870.897181813531</v>
      </c>
      <c r="G14" s="21">
        <f>F14-Baseline!F14</f>
        <v>0</v>
      </c>
      <c r="I14" s="446"/>
      <c r="J14" s="447"/>
      <c r="K14" s="447"/>
      <c r="L14" s="447"/>
      <c r="M14" s="447"/>
      <c r="N14" s="448"/>
      <c r="P14" s="457"/>
      <c r="Q14" s="458"/>
      <c r="R14" s="458"/>
      <c r="S14" s="458"/>
      <c r="T14" s="458"/>
      <c r="U14" s="459"/>
    </row>
    <row r="15" spans="1:21" outlineLevel="1">
      <c r="A15" s="58">
        <v>2045</v>
      </c>
      <c r="B15" s="21">
        <f t="shared" si="0"/>
        <v>-3116.6619559559194</v>
      </c>
      <c r="C15" s="21">
        <f>B15-Baseline!B15</f>
        <v>0</v>
      </c>
      <c r="D15" s="21">
        <f t="shared" si="1"/>
        <v>-2396.2971961792782</v>
      </c>
      <c r="E15" s="21">
        <f>D15-Baseline!D15</f>
        <v>0</v>
      </c>
      <c r="F15" s="21">
        <f t="shared" si="2"/>
        <v>-3837.2860203509608</v>
      </c>
      <c r="G15" s="21">
        <f>F15-Baseline!F15</f>
        <v>0</v>
      </c>
      <c r="I15" s="446"/>
      <c r="J15" s="447"/>
      <c r="K15" s="447"/>
      <c r="L15" s="447"/>
      <c r="M15" s="447"/>
      <c r="N15" s="448"/>
      <c r="P15" s="457"/>
      <c r="Q15" s="458"/>
      <c r="R15" s="458"/>
      <c r="S15" s="458"/>
      <c r="T15" s="458"/>
      <c r="U15" s="459"/>
    </row>
    <row r="16" spans="1:21" outlineLevel="1">
      <c r="A16" s="58">
        <v>2050</v>
      </c>
      <c r="B16" s="21">
        <f t="shared" si="0"/>
        <v>-3881.6850518374595</v>
      </c>
      <c r="C16" s="21">
        <f>B16-Baseline!B16</f>
        <v>0</v>
      </c>
      <c r="D16" s="21">
        <f t="shared" si="1"/>
        <v>-2983.7110924044928</v>
      </c>
      <c r="E16" s="21">
        <f>D16-Baseline!D16</f>
        <v>0</v>
      </c>
      <c r="F16" s="21">
        <f t="shared" si="2"/>
        <v>-4779.4878706492082</v>
      </c>
      <c r="G16" s="21">
        <f>F16-Baseline!F16</f>
        <v>0</v>
      </c>
      <c r="I16" s="446"/>
      <c r="J16" s="447"/>
      <c r="K16" s="447"/>
      <c r="L16" s="447"/>
      <c r="M16" s="447"/>
      <c r="N16" s="448"/>
      <c r="P16" s="457"/>
      <c r="Q16" s="458"/>
      <c r="R16" s="458"/>
      <c r="S16" s="458"/>
      <c r="T16" s="458"/>
      <c r="U16" s="459"/>
    </row>
    <row r="17" spans="1:21" outlineLevel="1">
      <c r="A17" s="58">
        <v>2060</v>
      </c>
      <c r="B17" s="21">
        <f t="shared" si="0"/>
        <v>-5369.7445207339597</v>
      </c>
      <c r="C17" s="21">
        <f>B17-Baseline!B17</f>
        <v>0</v>
      </c>
      <c r="D17" s="21">
        <f t="shared" si="1"/>
        <v>-4128.3348251586895</v>
      </c>
      <c r="E17" s="21">
        <f>D17-Baseline!D17</f>
        <v>0</v>
      </c>
      <c r="F17" s="21">
        <f t="shared" si="2"/>
        <v>-6607.7923490841167</v>
      </c>
      <c r="G17" s="21">
        <f>F17-Baseline!F17</f>
        <v>0</v>
      </c>
      <c r="I17" s="446"/>
      <c r="J17" s="447"/>
      <c r="K17" s="447"/>
      <c r="L17" s="447"/>
      <c r="M17" s="447"/>
      <c r="N17" s="448"/>
      <c r="P17" s="457"/>
      <c r="Q17" s="458"/>
      <c r="R17" s="458"/>
      <c r="S17" s="458"/>
      <c r="T17" s="458"/>
      <c r="U17" s="459"/>
    </row>
    <row r="18" spans="1:21" outlineLevel="1">
      <c r="A18" s="58">
        <v>2070</v>
      </c>
      <c r="B18" s="21">
        <f t="shared" si="0"/>
        <v>-6865.0771101996579</v>
      </c>
      <c r="C18" s="21">
        <f>B18-Baseline!B18</f>
        <v>0</v>
      </c>
      <c r="D18" s="21">
        <f t="shared" si="1"/>
        <v>-5285.8053503522506</v>
      </c>
      <c r="E18" s="21">
        <f>D18-Baseline!D18</f>
        <v>0</v>
      </c>
      <c r="F18" s="21">
        <f t="shared" si="2"/>
        <v>-8435.1826391379909</v>
      </c>
      <c r="G18" s="21">
        <f>F18-Baseline!F18</f>
        <v>0</v>
      </c>
      <c r="I18" s="449"/>
      <c r="J18" s="450"/>
      <c r="K18" s="450"/>
      <c r="L18" s="450"/>
      <c r="M18" s="450"/>
      <c r="N18" s="451"/>
      <c r="P18" s="460"/>
      <c r="Q18" s="461"/>
      <c r="R18" s="461"/>
      <c r="S18" s="461"/>
      <c r="T18" s="461"/>
      <c r="U18" s="462"/>
    </row>
    <row r="19" spans="1:21" ht="14" outlineLevel="1" thickBot="1">
      <c r="A19" s="418"/>
      <c r="B19" s="418"/>
      <c r="I19" s="250"/>
      <c r="J19" s="251"/>
      <c r="K19" s="251"/>
      <c r="L19" s="251"/>
      <c r="M19" s="251"/>
      <c r="N19" s="251"/>
      <c r="P19" s="249"/>
      <c r="Q19" s="249"/>
      <c r="R19" s="249"/>
      <c r="S19" s="249"/>
      <c r="T19" s="249"/>
      <c r="U19" s="232"/>
    </row>
    <row r="20" spans="1:21" ht="26.25" customHeight="1" outlineLevel="1">
      <c r="A20" s="54" t="s">
        <v>350</v>
      </c>
      <c r="B20" s="55">
        <v>1</v>
      </c>
      <c r="E20" s="154"/>
      <c r="I20" s="452" t="s">
        <v>351</v>
      </c>
      <c r="J20" s="453"/>
      <c r="K20" s="453"/>
      <c r="L20" s="453"/>
      <c r="M20" s="453"/>
      <c r="N20" s="454"/>
      <c r="P20" s="452" t="s">
        <v>352</v>
      </c>
      <c r="Q20" s="453"/>
      <c r="R20" s="453"/>
      <c r="S20" s="453"/>
      <c r="T20" s="453"/>
      <c r="U20" s="454"/>
    </row>
    <row r="21" spans="1:21" ht="12.75" customHeight="1" outlineLevel="1">
      <c r="A21" s="154"/>
      <c r="B21" s="155"/>
      <c r="I21" s="443" t="s">
        <v>353</v>
      </c>
      <c r="J21" s="455"/>
      <c r="K21" s="455"/>
      <c r="L21" s="455"/>
      <c r="M21" s="455"/>
      <c r="N21" s="456"/>
      <c r="P21" s="443" t="s">
        <v>156</v>
      </c>
      <c r="Q21" s="444"/>
      <c r="R21" s="444"/>
      <c r="S21" s="444"/>
      <c r="T21" s="444"/>
      <c r="U21" s="445"/>
    </row>
    <row r="22" spans="1:21" ht="12.75" customHeight="1" outlineLevel="1">
      <c r="A22" s="154"/>
      <c r="B22" s="155"/>
      <c r="I22" s="457"/>
      <c r="J22" s="458"/>
      <c r="K22" s="458"/>
      <c r="L22" s="458"/>
      <c r="M22" s="458"/>
      <c r="N22" s="459"/>
      <c r="P22" s="446"/>
      <c r="Q22" s="447"/>
      <c r="R22" s="447"/>
      <c r="S22" s="447"/>
      <c r="T22" s="447"/>
      <c r="U22" s="448"/>
    </row>
    <row r="23" spans="1:21" outlineLevel="1">
      <c r="A23" s="154"/>
      <c r="B23" s="400" t="s">
        <v>354</v>
      </c>
      <c r="C23" s="401"/>
      <c r="D23" s="401"/>
      <c r="E23" s="401"/>
      <c r="F23" s="401"/>
      <c r="G23" s="402"/>
      <c r="I23" s="457"/>
      <c r="J23" s="458"/>
      <c r="K23" s="458"/>
      <c r="L23" s="458"/>
      <c r="M23" s="458"/>
      <c r="N23" s="459"/>
      <c r="P23" s="446"/>
      <c r="Q23" s="447"/>
      <c r="R23" s="447"/>
      <c r="S23" s="447"/>
      <c r="T23" s="447"/>
      <c r="U23" s="448"/>
    </row>
    <row r="24" spans="1:21" outlineLevel="1">
      <c r="B24" s="17">
        <v>2027</v>
      </c>
      <c r="C24" s="17">
        <v>2028</v>
      </c>
      <c r="D24" s="17">
        <v>2029</v>
      </c>
      <c r="E24" s="17">
        <v>2030</v>
      </c>
      <c r="F24" s="17">
        <v>2031</v>
      </c>
      <c r="G24" s="17" t="s">
        <v>355</v>
      </c>
      <c r="I24" s="457"/>
      <c r="J24" s="458"/>
      <c r="K24" s="458"/>
      <c r="L24" s="458"/>
      <c r="M24" s="458"/>
      <c r="N24" s="459"/>
      <c r="P24" s="446"/>
      <c r="Q24" s="447"/>
      <c r="R24" s="447"/>
      <c r="S24" s="447"/>
      <c r="T24" s="447"/>
      <c r="U24" s="448"/>
    </row>
    <row r="25" spans="1:21" ht="14" outlineLevel="1" thickBot="1">
      <c r="B25" s="30" t="s">
        <v>356</v>
      </c>
      <c r="C25" s="30" t="s">
        <v>356</v>
      </c>
      <c r="D25" s="30" t="s">
        <v>356</v>
      </c>
      <c r="E25" s="30" t="s">
        <v>356</v>
      </c>
      <c r="F25" s="30" t="s">
        <v>356</v>
      </c>
      <c r="G25" s="30" t="s">
        <v>356</v>
      </c>
      <c r="I25" s="457"/>
      <c r="J25" s="458"/>
      <c r="K25" s="458"/>
      <c r="L25" s="458"/>
      <c r="M25" s="458"/>
      <c r="N25" s="459"/>
      <c r="P25" s="446"/>
      <c r="Q25" s="447"/>
      <c r="R25" s="447"/>
      <c r="S25" s="447"/>
      <c r="T25" s="447"/>
      <c r="U25" s="448"/>
    </row>
    <row r="26" spans="1:21" outlineLevel="1">
      <c r="A26" s="54" t="s">
        <v>357</v>
      </c>
      <c r="B26" s="21">
        <f>E64</f>
        <v>0</v>
      </c>
      <c r="C26" s="21">
        <f>F64</f>
        <v>0</v>
      </c>
      <c r="D26" s="21">
        <f>G64</f>
        <v>0</v>
      </c>
      <c r="E26" s="21">
        <f>H64</f>
        <v>0</v>
      </c>
      <c r="F26" s="21">
        <f>I64</f>
        <v>0</v>
      </c>
      <c r="G26" s="21">
        <f>SUM(J64:BB64)</f>
        <v>0</v>
      </c>
      <c r="I26" s="457"/>
      <c r="J26" s="458"/>
      <c r="K26" s="458"/>
      <c r="L26" s="458"/>
      <c r="M26" s="458"/>
      <c r="N26" s="459"/>
      <c r="P26" s="446"/>
      <c r="Q26" s="447"/>
      <c r="R26" s="447"/>
      <c r="S26" s="447"/>
      <c r="T26" s="447"/>
      <c r="U26" s="448"/>
    </row>
    <row r="27" spans="1:21" outlineLevel="1">
      <c r="A27" s="54" t="s">
        <v>358</v>
      </c>
      <c r="B27" s="21">
        <f>E71+E77</f>
        <v>-13.395791080726287</v>
      </c>
      <c r="C27" s="21">
        <f>F71+F77</f>
        <v>-13.570104131700708</v>
      </c>
      <c r="D27" s="21">
        <f>G71+G77</f>
        <v>-13.747554594597807</v>
      </c>
      <c r="E27" s="21">
        <f>H71+H77</f>
        <v>-13.92822514024316</v>
      </c>
      <c r="F27" s="21">
        <f>I71+I77</f>
        <v>-14.112201301838255</v>
      </c>
      <c r="G27" s="21">
        <f>SUM(J71:BB71)+SUM(J77:BB77)</f>
        <v>-903.61543871934884</v>
      </c>
      <c r="I27" s="457"/>
      <c r="J27" s="458"/>
      <c r="K27" s="458"/>
      <c r="L27" s="458"/>
      <c r="M27" s="458"/>
      <c r="N27" s="459"/>
      <c r="P27" s="446"/>
      <c r="Q27" s="447"/>
      <c r="R27" s="447"/>
      <c r="S27" s="447"/>
      <c r="T27" s="447"/>
      <c r="U27" s="448"/>
    </row>
    <row r="28" spans="1:21" outlineLevel="1">
      <c r="A28" s="154"/>
      <c r="B28" s="248"/>
      <c r="C28" s="248"/>
      <c r="D28" s="248"/>
      <c r="E28" s="248"/>
      <c r="F28" s="248"/>
      <c r="G28" s="248"/>
      <c r="I28" s="457"/>
      <c r="J28" s="458"/>
      <c r="K28" s="458"/>
      <c r="L28" s="458"/>
      <c r="M28" s="458"/>
      <c r="N28" s="459"/>
      <c r="P28" s="446"/>
      <c r="Q28" s="447"/>
      <c r="R28" s="447"/>
      <c r="S28" s="447"/>
      <c r="T28" s="447"/>
      <c r="U28" s="448"/>
    </row>
    <row r="29" spans="1:21" ht="14" outlineLevel="1" thickBot="1">
      <c r="A29" s="154"/>
      <c r="B29" s="248"/>
      <c r="C29" s="248"/>
      <c r="D29" s="248"/>
      <c r="E29" s="248"/>
      <c r="F29" s="248"/>
      <c r="G29" s="248"/>
      <c r="I29" s="457"/>
      <c r="J29" s="458"/>
      <c r="K29" s="458"/>
      <c r="L29" s="458"/>
      <c r="M29" s="458"/>
      <c r="N29" s="459"/>
      <c r="P29" s="446"/>
      <c r="Q29" s="447"/>
      <c r="R29" s="447"/>
      <c r="S29" s="447"/>
      <c r="T29" s="447"/>
      <c r="U29" s="448"/>
    </row>
    <row r="30" spans="1:21" ht="14" outlineLevel="1" thickBot="1">
      <c r="A30" s="308"/>
      <c r="B30" s="309" t="s">
        <v>359</v>
      </c>
      <c r="C30" s="310" t="s">
        <v>360</v>
      </c>
      <c r="D30" s="404" t="s">
        <v>314</v>
      </c>
      <c r="E30" s="405"/>
      <c r="F30" s="405"/>
      <c r="G30" s="406"/>
      <c r="I30" s="457"/>
      <c r="J30" s="458"/>
      <c r="K30" s="458"/>
      <c r="L30" s="458"/>
      <c r="M30" s="458"/>
      <c r="N30" s="459"/>
      <c r="P30" s="446"/>
      <c r="Q30" s="447"/>
      <c r="R30" s="447"/>
      <c r="S30" s="447"/>
      <c r="T30" s="447"/>
      <c r="U30" s="448"/>
    </row>
    <row r="31" spans="1:21" outlineLevel="1">
      <c r="A31" s="424" t="s">
        <v>361</v>
      </c>
      <c r="B31" s="320" t="s">
        <v>362</v>
      </c>
      <c r="C31" s="307">
        <v>0</v>
      </c>
      <c r="D31" s="426" t="s">
        <v>363</v>
      </c>
      <c r="E31" s="426"/>
      <c r="F31" s="426"/>
      <c r="G31" s="427"/>
      <c r="I31" s="457"/>
      <c r="J31" s="458"/>
      <c r="K31" s="458"/>
      <c r="L31" s="458"/>
      <c r="M31" s="458"/>
      <c r="N31" s="459"/>
      <c r="P31" s="446"/>
      <c r="Q31" s="447"/>
      <c r="R31" s="447"/>
      <c r="S31" s="447"/>
      <c r="T31" s="447"/>
      <c r="U31" s="448"/>
    </row>
    <row r="32" spans="1:21" outlineLevel="1">
      <c r="A32" s="424"/>
      <c r="B32" s="312"/>
      <c r="C32" s="252"/>
      <c r="D32" s="409"/>
      <c r="E32" s="409"/>
      <c r="F32" s="409"/>
      <c r="G32" s="410"/>
      <c r="I32" s="457"/>
      <c r="J32" s="458"/>
      <c r="K32" s="458"/>
      <c r="L32" s="458"/>
      <c r="M32" s="458"/>
      <c r="N32" s="459"/>
      <c r="P32" s="446"/>
      <c r="Q32" s="447"/>
      <c r="R32" s="447"/>
      <c r="S32" s="447"/>
      <c r="T32" s="447"/>
      <c r="U32" s="448"/>
    </row>
    <row r="33" spans="1:21" outlineLevel="1">
      <c r="A33" s="424"/>
      <c r="B33" s="312"/>
      <c r="C33" s="252"/>
      <c r="D33" s="409"/>
      <c r="E33" s="409"/>
      <c r="F33" s="409"/>
      <c r="G33" s="410"/>
      <c r="I33" s="457"/>
      <c r="J33" s="458"/>
      <c r="K33" s="458"/>
      <c r="L33" s="458"/>
      <c r="M33" s="458"/>
      <c r="N33" s="459"/>
      <c r="P33" s="446"/>
      <c r="Q33" s="447"/>
      <c r="R33" s="447"/>
      <c r="S33" s="447"/>
      <c r="T33" s="447"/>
      <c r="U33" s="448"/>
    </row>
    <row r="34" spans="1:21" outlineLevel="1">
      <c r="A34" s="424"/>
      <c r="B34" s="312"/>
      <c r="C34" s="252"/>
      <c r="D34" s="409"/>
      <c r="E34" s="409"/>
      <c r="F34" s="409"/>
      <c r="G34" s="410"/>
      <c r="I34" s="457"/>
      <c r="J34" s="458"/>
      <c r="K34" s="458"/>
      <c r="L34" s="458"/>
      <c r="M34" s="458"/>
      <c r="N34" s="459"/>
      <c r="P34" s="446"/>
      <c r="Q34" s="447"/>
      <c r="R34" s="447"/>
      <c r="S34" s="447"/>
      <c r="T34" s="447"/>
      <c r="U34" s="448"/>
    </row>
    <row r="35" spans="1:21" outlineLevel="1">
      <c r="A35" s="424"/>
      <c r="B35" s="312"/>
      <c r="C35" s="252"/>
      <c r="D35" s="409"/>
      <c r="E35" s="409"/>
      <c r="F35" s="409"/>
      <c r="G35" s="410"/>
      <c r="I35" s="457"/>
      <c r="J35" s="458"/>
      <c r="K35" s="458"/>
      <c r="L35" s="458"/>
      <c r="M35" s="458"/>
      <c r="N35" s="459"/>
      <c r="P35" s="446"/>
      <c r="Q35" s="447"/>
      <c r="R35" s="447"/>
      <c r="S35" s="447"/>
      <c r="T35" s="447"/>
      <c r="U35" s="448"/>
    </row>
    <row r="36" spans="1:21" outlineLevel="1">
      <c r="A36" s="424"/>
      <c r="B36" s="312"/>
      <c r="C36" s="252"/>
      <c r="D36" s="409"/>
      <c r="E36" s="409"/>
      <c r="F36" s="409"/>
      <c r="G36" s="410"/>
      <c r="I36" s="457"/>
      <c r="J36" s="458"/>
      <c r="K36" s="458"/>
      <c r="L36" s="458"/>
      <c r="M36" s="458"/>
      <c r="N36" s="459"/>
      <c r="P36" s="446"/>
      <c r="Q36" s="447"/>
      <c r="R36" s="447"/>
      <c r="S36" s="447"/>
      <c r="T36" s="447"/>
      <c r="U36" s="448"/>
    </row>
    <row r="37" spans="1:21" outlineLevel="1">
      <c r="A37" s="424"/>
      <c r="B37" s="312"/>
      <c r="C37" s="252"/>
      <c r="D37" s="409"/>
      <c r="E37" s="409"/>
      <c r="F37" s="409"/>
      <c r="G37" s="410"/>
      <c r="I37" s="457"/>
      <c r="J37" s="458"/>
      <c r="K37" s="458"/>
      <c r="L37" s="458"/>
      <c r="M37" s="458"/>
      <c r="N37" s="459"/>
      <c r="P37" s="446"/>
      <c r="Q37" s="447"/>
      <c r="R37" s="447"/>
      <c r="S37" s="447"/>
      <c r="T37" s="447"/>
      <c r="U37" s="448"/>
    </row>
    <row r="38" spans="1:21" outlineLevel="1">
      <c r="A38" s="424"/>
      <c r="B38" s="312"/>
      <c r="C38" s="252"/>
      <c r="D38" s="409"/>
      <c r="E38" s="409"/>
      <c r="F38" s="409"/>
      <c r="G38" s="410"/>
      <c r="I38" s="457"/>
      <c r="J38" s="458"/>
      <c r="K38" s="458"/>
      <c r="L38" s="458"/>
      <c r="M38" s="458"/>
      <c r="N38" s="459"/>
      <c r="P38" s="446"/>
      <c r="Q38" s="447"/>
      <c r="R38" s="447"/>
      <c r="S38" s="447"/>
      <c r="T38" s="447"/>
      <c r="U38" s="448"/>
    </row>
    <row r="39" spans="1:21" outlineLevel="1">
      <c r="A39" s="424"/>
      <c r="B39" s="312"/>
      <c r="C39" s="252"/>
      <c r="D39" s="409"/>
      <c r="E39" s="409"/>
      <c r="F39" s="409"/>
      <c r="G39" s="410"/>
      <c r="I39" s="457"/>
      <c r="J39" s="458"/>
      <c r="K39" s="458"/>
      <c r="L39" s="458"/>
      <c r="M39" s="458"/>
      <c r="N39" s="459"/>
      <c r="P39" s="446"/>
      <c r="Q39" s="447"/>
      <c r="R39" s="447"/>
      <c r="S39" s="447"/>
      <c r="T39" s="447"/>
      <c r="U39" s="448"/>
    </row>
    <row r="40" spans="1:21" ht="14" outlineLevel="1" thickBot="1">
      <c r="A40" s="425"/>
      <c r="B40" s="313"/>
      <c r="C40" s="314"/>
      <c r="D40" s="407"/>
      <c r="E40" s="407"/>
      <c r="F40" s="407"/>
      <c r="G40" s="408"/>
      <c r="I40" s="457"/>
      <c r="J40" s="458"/>
      <c r="K40" s="458"/>
      <c r="L40" s="458"/>
      <c r="M40" s="458"/>
      <c r="N40" s="459"/>
      <c r="P40" s="446"/>
      <c r="Q40" s="447"/>
      <c r="R40" s="447"/>
      <c r="S40" s="447"/>
      <c r="T40" s="447"/>
      <c r="U40" s="448"/>
    </row>
    <row r="41" spans="1:21" outlineLevel="1">
      <c r="A41" s="154"/>
      <c r="B41" s="248"/>
      <c r="C41" s="248"/>
      <c r="D41" s="248"/>
      <c r="E41" s="248"/>
      <c r="F41" s="248"/>
      <c r="G41" s="248"/>
      <c r="I41" s="457"/>
      <c r="J41" s="458"/>
      <c r="K41" s="458"/>
      <c r="L41" s="458"/>
      <c r="M41" s="458"/>
      <c r="N41" s="459"/>
      <c r="P41" s="446"/>
      <c r="Q41" s="447"/>
      <c r="R41" s="447"/>
      <c r="S41" s="447"/>
      <c r="T41" s="447"/>
      <c r="U41" s="448"/>
    </row>
    <row r="42" spans="1:21" outlineLevel="1">
      <c r="A42" s="154"/>
      <c r="B42" s="248"/>
      <c r="C42" s="248"/>
      <c r="D42" s="248"/>
      <c r="E42" s="248"/>
      <c r="F42" s="248"/>
      <c r="G42" s="248"/>
      <c r="I42" s="457"/>
      <c r="J42" s="458"/>
      <c r="K42" s="458"/>
      <c r="L42" s="458"/>
      <c r="M42" s="458"/>
      <c r="N42" s="459"/>
      <c r="P42" s="446"/>
      <c r="Q42" s="447"/>
      <c r="R42" s="447"/>
      <c r="S42" s="447"/>
      <c r="T42" s="447"/>
      <c r="U42" s="448"/>
    </row>
    <row r="43" spans="1:21" outlineLevel="1">
      <c r="A43" s="154"/>
      <c r="B43" s="248"/>
      <c r="C43" s="248"/>
      <c r="D43" s="248"/>
      <c r="E43" s="248"/>
      <c r="F43" s="248"/>
      <c r="G43" s="248"/>
      <c r="I43" s="457"/>
      <c r="J43" s="458"/>
      <c r="K43" s="458"/>
      <c r="L43" s="458"/>
      <c r="M43" s="458"/>
      <c r="N43" s="459"/>
      <c r="P43" s="446"/>
      <c r="Q43" s="447"/>
      <c r="R43" s="447"/>
      <c r="S43" s="447"/>
      <c r="T43" s="447"/>
      <c r="U43" s="448"/>
    </row>
    <row r="44" spans="1:21" outlineLevel="1">
      <c r="A44" s="154"/>
      <c r="B44" s="248"/>
      <c r="C44" s="248"/>
      <c r="D44" s="248"/>
      <c r="E44" s="248"/>
      <c r="F44" s="248"/>
      <c r="G44" s="248"/>
      <c r="I44" s="457"/>
      <c r="J44" s="458"/>
      <c r="K44" s="458"/>
      <c r="L44" s="458"/>
      <c r="M44" s="458"/>
      <c r="N44" s="459"/>
      <c r="P44" s="446"/>
      <c r="Q44" s="447"/>
      <c r="R44" s="447"/>
      <c r="S44" s="447"/>
      <c r="T44" s="447"/>
      <c r="U44" s="448"/>
    </row>
    <row r="45" spans="1:21" outlineLevel="1">
      <c r="A45" s="154"/>
      <c r="B45" s="248"/>
      <c r="C45" s="248"/>
      <c r="D45" s="248"/>
      <c r="E45" s="248"/>
      <c r="F45" s="248"/>
      <c r="G45" s="248"/>
      <c r="I45" s="460"/>
      <c r="J45" s="461"/>
      <c r="K45" s="461"/>
      <c r="L45" s="461"/>
      <c r="M45" s="461"/>
      <c r="N45" s="462"/>
      <c r="P45" s="449"/>
      <c r="Q45" s="450"/>
      <c r="R45" s="450"/>
      <c r="S45" s="450"/>
      <c r="T45" s="450"/>
      <c r="U45" s="451"/>
    </row>
    <row r="46" spans="1:21" outlineLevel="1">
      <c r="A46" s="154"/>
      <c r="B46" s="248"/>
      <c r="C46" s="248"/>
      <c r="D46" s="248"/>
      <c r="E46" s="248"/>
      <c r="F46" s="248"/>
      <c r="G46" s="248"/>
    </row>
    <row r="47" spans="1:21">
      <c r="A47" s="154"/>
      <c r="B47" s="155"/>
    </row>
    <row r="48" spans="1:21" ht="15">
      <c r="A48" s="12" t="s">
        <v>364</v>
      </c>
    </row>
    <row r="49" spans="1:54" ht="15" outlineLevel="1">
      <c r="A49" s="12"/>
    </row>
    <row r="50" spans="1:54" ht="14" outlineLevel="1" thickBot="1">
      <c r="A50" s="4" t="s">
        <v>365</v>
      </c>
    </row>
    <row r="51" spans="1:54" outlineLevel="2">
      <c r="B51" s="19"/>
      <c r="C51" s="19"/>
      <c r="D51" s="19"/>
      <c r="E51" s="411" t="s">
        <v>261</v>
      </c>
      <c r="F51" s="399"/>
      <c r="G51" s="399"/>
      <c r="H51" s="399"/>
      <c r="I51" s="399"/>
      <c r="J51" s="399" t="s">
        <v>262</v>
      </c>
      <c r="K51" s="399"/>
      <c r="L51" s="399"/>
      <c r="M51" s="399"/>
      <c r="N51" s="399"/>
      <c r="O51" s="399" t="s">
        <v>263</v>
      </c>
      <c r="P51" s="399"/>
      <c r="Q51" s="399"/>
      <c r="R51" s="399"/>
      <c r="S51" s="399"/>
      <c r="T51" s="399" t="s">
        <v>264</v>
      </c>
      <c r="U51" s="399"/>
      <c r="V51" s="399"/>
      <c r="W51" s="399"/>
      <c r="X51" s="399"/>
      <c r="Y51" s="399" t="s">
        <v>366</v>
      </c>
      <c r="Z51" s="399"/>
      <c r="AA51" s="399"/>
      <c r="AB51" s="399"/>
      <c r="AC51" s="399"/>
      <c r="AD51" s="399" t="s">
        <v>367</v>
      </c>
      <c r="AE51" s="399"/>
      <c r="AF51" s="399"/>
      <c r="AG51" s="399"/>
      <c r="AH51" s="399"/>
      <c r="AI51" s="399" t="s">
        <v>368</v>
      </c>
      <c r="AJ51" s="399"/>
      <c r="AK51" s="399"/>
      <c r="AL51" s="399"/>
      <c r="AM51" s="399"/>
      <c r="AN51" s="399" t="s">
        <v>369</v>
      </c>
      <c r="AO51" s="399"/>
      <c r="AP51" s="399"/>
      <c r="AQ51" s="399"/>
      <c r="AR51" s="399"/>
      <c r="AS51" s="399" t="s">
        <v>370</v>
      </c>
      <c r="AT51" s="399"/>
      <c r="AU51" s="399"/>
      <c r="AV51" s="399"/>
      <c r="AW51" s="399"/>
      <c r="AX51" s="399" t="s">
        <v>371</v>
      </c>
      <c r="AY51" s="399"/>
      <c r="AZ51" s="399"/>
      <c r="BA51" s="399"/>
      <c r="BB51" s="40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359</v>
      </c>
      <c r="C53" s="19" t="s">
        <v>372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19" t="s">
        <v>373</v>
      </c>
      <c r="B54" s="127"/>
      <c r="C54" s="127"/>
      <c r="D54" s="124" t="s">
        <v>374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20"/>
      <c r="B55" s="36"/>
      <c r="C55" s="121"/>
      <c r="D55" s="2" t="s">
        <v>374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0"/>
      <c r="B56" s="36"/>
      <c r="C56" s="121"/>
      <c r="D56" s="2" t="s">
        <v>374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0"/>
      <c r="B57" s="36"/>
      <c r="C57" s="121"/>
      <c r="D57" s="2" t="s">
        <v>374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0"/>
      <c r="B58" s="36"/>
      <c r="C58" s="121"/>
      <c r="D58" s="2" t="s">
        <v>374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0"/>
      <c r="B59" s="36"/>
      <c r="C59" s="121"/>
      <c r="D59" s="2" t="s">
        <v>374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0"/>
      <c r="B60" s="36"/>
      <c r="C60" s="121"/>
      <c r="D60" s="2" t="s">
        <v>374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0"/>
      <c r="B61" s="36"/>
      <c r="C61" s="121"/>
      <c r="D61" s="2" t="s">
        <v>374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0"/>
      <c r="B62" s="36"/>
      <c r="C62" s="121"/>
      <c r="D62" s="2" t="s">
        <v>374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0"/>
      <c r="B63" s="36"/>
      <c r="C63" s="121"/>
      <c r="D63" s="2" t="s">
        <v>374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1"/>
      <c r="B64" s="122" t="s">
        <v>375</v>
      </c>
      <c r="C64" s="296" t="s">
        <v>376</v>
      </c>
      <c r="D64" s="123" t="s">
        <v>374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2" t="s">
        <v>377</v>
      </c>
      <c r="B66" s="266"/>
      <c r="C66" s="267"/>
      <c r="D66" s="268" t="s">
        <v>374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13"/>
      <c r="B67" s="252"/>
      <c r="C67" s="267"/>
      <c r="D67" s="269" t="s">
        <v>374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13"/>
      <c r="B68" s="252"/>
      <c r="C68" s="267"/>
      <c r="D68" s="269" t="s">
        <v>374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13"/>
      <c r="B69" s="252"/>
      <c r="C69" s="267"/>
      <c r="D69" s="269" t="s">
        <v>374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13"/>
      <c r="B70" s="252"/>
      <c r="C70" s="267"/>
      <c r="D70" s="269" t="s">
        <v>374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14"/>
      <c r="B71" s="122" t="s">
        <v>378</v>
      </c>
      <c r="C71" s="123"/>
      <c r="D71" s="270" t="s">
        <v>374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2" t="s">
        <v>379</v>
      </c>
      <c r="B75" s="127" t="s">
        <v>380</v>
      </c>
      <c r="C75" s="274"/>
      <c r="D75" s="124" t="s">
        <v>374</v>
      </c>
      <c r="E75" s="275">
        <f>-E158*'Fixed Data'!$B$27/10^2</f>
        <v>-13.395791080726287</v>
      </c>
      <c r="F75" s="275">
        <f>-F158*'Fixed Data'!$B$27/10^2</f>
        <v>-13.570104131700708</v>
      </c>
      <c r="G75" s="275">
        <f>-G158*'Fixed Data'!$B$27/10^2</f>
        <v>-13.747554594597807</v>
      </c>
      <c r="H75" s="275">
        <f>-H158*'Fixed Data'!$B$27/10^2</f>
        <v>-13.92822514024316</v>
      </c>
      <c r="I75" s="275">
        <f>-I158*'Fixed Data'!$B$27/10^2</f>
        <v>-14.112201301838255</v>
      </c>
      <c r="J75" s="275">
        <f>-J158*'Fixed Data'!$B$27/10^2</f>
        <v>-14.299571565114061</v>
      </c>
      <c r="K75" s="275">
        <f>-K158*'Fixed Data'!$B$27/10^2</f>
        <v>-14.490427533612582</v>
      </c>
      <c r="L75" s="275">
        <f>-L158*'Fixed Data'!$B$27/10^2</f>
        <v>-14.684863996302035</v>
      </c>
      <c r="M75" s="275">
        <f>-M158*'Fixed Data'!$B$27/10^2</f>
        <v>-14.882979100371205</v>
      </c>
      <c r="N75" s="275">
        <f>-N158*'Fixed Data'!$B$27/10^2</f>
        <v>-15.084874478946981</v>
      </c>
      <c r="O75" s="275">
        <f>-O158*'Fixed Data'!$B$27/10^2</f>
        <v>-15.290655371299142</v>
      </c>
      <c r="P75" s="275">
        <f>-P158*'Fixed Data'!$B$27/10^2</f>
        <v>-15.500430810660291</v>
      </c>
      <c r="Q75" s="275">
        <f>-Q158*'Fixed Data'!$B$27/10^2</f>
        <v>-15.714313721892221</v>
      </c>
      <c r="R75" s="275">
        <f>-R158*'Fixed Data'!$B$27/10^2</f>
        <v>-15.932421139357064</v>
      </c>
      <c r="S75" s="275">
        <f>-S158*'Fixed Data'!$B$27/10^2</f>
        <v>-16.154874342147615</v>
      </c>
      <c r="T75" s="275">
        <f>-T158*'Fixed Data'!$B$27/10^2</f>
        <v>-16.381799034394515</v>
      </c>
      <c r="U75" s="275">
        <f>-U158*'Fixed Data'!$B$27/10^2</f>
        <v>-16.613325525573369</v>
      </c>
      <c r="V75" s="275">
        <f>-V158*'Fixed Data'!$B$27/10^2</f>
        <v>-16.849588940863097</v>
      </c>
      <c r="W75" s="275">
        <f>-W158*'Fixed Data'!$B$27/10^2</f>
        <v>-17.090729401453054</v>
      </c>
      <c r="X75" s="275">
        <f>-X158*'Fixed Data'!$B$27/10^2</f>
        <v>-17.336892227388606</v>
      </c>
      <c r="Y75" s="275">
        <f>-Y158*'Fixed Data'!$B$27/10^2</f>
        <v>-17.588228193006209</v>
      </c>
      <c r="Z75" s="275">
        <f>-Z158*'Fixed Data'!$B$27/10^2</f>
        <v>-17.844893707240583</v>
      </c>
      <c r="AA75" s="275">
        <f>-AA158*'Fixed Data'!$B$27/10^2</f>
        <v>-18.107051076572617</v>
      </c>
      <c r="AB75" s="275">
        <f>-AB158*'Fixed Data'!$B$27/10^2</f>
        <v>-18.374868760464491</v>
      </c>
      <c r="AC75" s="275">
        <f>-AC158*'Fixed Data'!$B$27/10^2</f>
        <v>-18.648521619282</v>
      </c>
      <c r="AD75" s="275">
        <f>-AD158*'Fixed Data'!$B$27/10^2</f>
        <v>-18.92819116972969</v>
      </c>
      <c r="AE75" s="275">
        <f>-AE158*'Fixed Data'!$B$27/10^2</f>
        <v>-19.214065915413915</v>
      </c>
      <c r="AF75" s="275">
        <f>-AF158*'Fixed Data'!$B$27/10^2</f>
        <v>-19.506341587252408</v>
      </c>
      <c r="AG75" s="275">
        <f>-AG158*'Fixed Data'!$B$27/10^2</f>
        <v>-19.805221511601349</v>
      </c>
      <c r="AH75" s="275">
        <f>-AH158*'Fixed Data'!$B$27/10^2</f>
        <v>-20.110916873203273</v>
      </c>
      <c r="AI75" s="275">
        <f>-AI158*'Fixed Data'!$B$27/10^2</f>
        <v>-20.423647105852559</v>
      </c>
      <c r="AJ75" s="275">
        <f>-AJ158*'Fixed Data'!$B$27/10^2</f>
        <v>-20.743640215445726</v>
      </c>
      <c r="AK75" s="275">
        <f>-AK158*'Fixed Data'!$B$27/10^2</f>
        <v>-21.071133155621329</v>
      </c>
      <c r="AL75" s="275">
        <f>-AL158*'Fixed Data'!$B$27/10^2</f>
        <v>-21.406372248476618</v>
      </c>
      <c r="AM75" s="275">
        <f>-AM158*'Fixed Data'!$B$27/10^2</f>
        <v>-21.749613522643422</v>
      </c>
      <c r="AN75" s="275">
        <f>-AN158*'Fixed Data'!$B$27/10^2</f>
        <v>-22.101123201620027</v>
      </c>
      <c r="AO75" s="275">
        <f>-AO158*'Fixed Data'!$B$27/10^2</f>
        <v>-22.46117811697502</v>
      </c>
      <c r="AP75" s="275">
        <f>-AP158*'Fixed Data'!$B$27/10^2</f>
        <v>-22.830066159115155</v>
      </c>
      <c r="AQ75" s="275">
        <f>-AQ158*'Fixed Data'!$B$27/10^2</f>
        <v>-23.20808680318121</v>
      </c>
      <c r="AR75" s="275">
        <f>-AR158*'Fixed Data'!$B$27/10^2</f>
        <v>-23.595551574841419</v>
      </c>
      <c r="AS75" s="275">
        <f>-AS158*'Fixed Data'!$B$27/10^2</f>
        <v>-23.992784606238502</v>
      </c>
      <c r="AT75" s="275">
        <f>-AT158*'Fixed Data'!$B$27/10^2</f>
        <v>-24.400123169398316</v>
      </c>
      <c r="AU75" s="275">
        <f>-AU158*'Fixed Data'!$B$27/10^2</f>
        <v>-24.81791828476646</v>
      </c>
      <c r="AV75" s="275">
        <f>-AV158*'Fixed Data'!$B$27/10^2</f>
        <v>-25.246535299693679</v>
      </c>
      <c r="AW75" s="275">
        <f>-AW158*'Fixed Data'!$B$27/10^2</f>
        <v>-25.686354557074875</v>
      </c>
      <c r="AX75" s="275">
        <f>-AX158*'Fixed Data'!$B$27/10^2</f>
        <v>-26.137772026424109</v>
      </c>
      <c r="AY75" s="275">
        <f>-AY158*'Fixed Data'!$B$27/10^2</f>
        <v>-26.601200017590372</v>
      </c>
      <c r="AZ75" s="275">
        <f>-AZ158*'Fixed Data'!$B$27/10^2</f>
        <v>-27.077067917011775</v>
      </c>
      <c r="BA75" s="275">
        <f>-BA158*'Fixed Data'!$B$27/10^2</f>
        <v>-27.565822923969691</v>
      </c>
      <c r="BB75" s="275">
        <f>-BB158*'Fixed Data'!$B$27/10^2</f>
        <v>-28.063400210265918</v>
      </c>
    </row>
    <row r="76" spans="1:54" ht="19.5" customHeight="1" outlineLevel="2">
      <c r="A76" s="413"/>
      <c r="B76" s="121"/>
      <c r="C76" s="272"/>
      <c r="D76" s="2" t="s">
        <v>374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14"/>
      <c r="B77" s="273" t="s">
        <v>381</v>
      </c>
      <c r="C77" s="271"/>
      <c r="D77" s="123" t="s">
        <v>374</v>
      </c>
      <c r="E77" s="23">
        <f t="shared" ref="E77:AJ77" si="5">SUM(E75:E76)</f>
        <v>-13.395791080726287</v>
      </c>
      <c r="F77" s="23">
        <f t="shared" si="5"/>
        <v>-13.570104131700708</v>
      </c>
      <c r="G77" s="23">
        <f t="shared" si="5"/>
        <v>-13.747554594597807</v>
      </c>
      <c r="H77" s="23">
        <f t="shared" si="5"/>
        <v>-13.92822514024316</v>
      </c>
      <c r="I77" s="23">
        <f t="shared" si="5"/>
        <v>-14.112201301838255</v>
      </c>
      <c r="J77" s="23">
        <f t="shared" si="5"/>
        <v>-14.299571565114061</v>
      </c>
      <c r="K77" s="23">
        <f t="shared" si="5"/>
        <v>-14.490427533612582</v>
      </c>
      <c r="L77" s="23">
        <f t="shared" si="5"/>
        <v>-14.684863996302035</v>
      </c>
      <c r="M77" s="23">
        <f t="shared" si="5"/>
        <v>-14.882979100371205</v>
      </c>
      <c r="N77" s="23">
        <f t="shared" si="5"/>
        <v>-15.084874478946981</v>
      </c>
      <c r="O77" s="23">
        <f t="shared" si="5"/>
        <v>-15.290655371299142</v>
      </c>
      <c r="P77" s="23">
        <f t="shared" si="5"/>
        <v>-15.500430810660291</v>
      </c>
      <c r="Q77" s="23">
        <f t="shared" si="5"/>
        <v>-15.714313721892221</v>
      </c>
      <c r="R77" s="23">
        <f t="shared" si="5"/>
        <v>-15.932421139357064</v>
      </c>
      <c r="S77" s="23">
        <f t="shared" si="5"/>
        <v>-16.154874342147615</v>
      </c>
      <c r="T77" s="23">
        <f t="shared" si="5"/>
        <v>-16.381799034394515</v>
      </c>
      <c r="U77" s="23">
        <f t="shared" si="5"/>
        <v>-16.613325525573369</v>
      </c>
      <c r="V77" s="23">
        <f t="shared" si="5"/>
        <v>-16.849588940863097</v>
      </c>
      <c r="W77" s="23">
        <f t="shared" si="5"/>
        <v>-17.090729401453054</v>
      </c>
      <c r="X77" s="23">
        <f t="shared" si="5"/>
        <v>-17.336892227388606</v>
      </c>
      <c r="Y77" s="23">
        <f t="shared" si="5"/>
        <v>-17.588228193006209</v>
      </c>
      <c r="Z77" s="23">
        <f t="shared" si="5"/>
        <v>-17.844893707240583</v>
      </c>
      <c r="AA77" s="23">
        <f t="shared" si="5"/>
        <v>-18.107051076572617</v>
      </c>
      <c r="AB77" s="23">
        <f t="shared" si="5"/>
        <v>-18.374868760464491</v>
      </c>
      <c r="AC77" s="23">
        <f t="shared" si="5"/>
        <v>-18.648521619282</v>
      </c>
      <c r="AD77" s="23">
        <f t="shared" si="5"/>
        <v>-18.92819116972969</v>
      </c>
      <c r="AE77" s="23">
        <f t="shared" si="5"/>
        <v>-19.214065915413915</v>
      </c>
      <c r="AF77" s="23">
        <f t="shared" si="5"/>
        <v>-19.506341587252408</v>
      </c>
      <c r="AG77" s="23">
        <f t="shared" si="5"/>
        <v>-19.805221511601349</v>
      </c>
      <c r="AH77" s="23">
        <f t="shared" si="5"/>
        <v>-20.110916873203273</v>
      </c>
      <c r="AI77" s="23">
        <f t="shared" si="5"/>
        <v>-20.423647105852559</v>
      </c>
      <c r="AJ77" s="23">
        <f t="shared" si="5"/>
        <v>-20.743640215445726</v>
      </c>
      <c r="AK77" s="23">
        <f t="shared" ref="AK77:BB77" si="6">SUM(AK75:AK76)</f>
        <v>-21.071133155621329</v>
      </c>
      <c r="AL77" s="23">
        <f t="shared" si="6"/>
        <v>-21.406372248476618</v>
      </c>
      <c r="AM77" s="23">
        <f t="shared" si="6"/>
        <v>-21.749613522643422</v>
      </c>
      <c r="AN77" s="23">
        <f t="shared" si="6"/>
        <v>-22.101123201620027</v>
      </c>
      <c r="AO77" s="23">
        <f t="shared" si="6"/>
        <v>-22.46117811697502</v>
      </c>
      <c r="AP77" s="23">
        <f t="shared" si="6"/>
        <v>-22.830066159115155</v>
      </c>
      <c r="AQ77" s="23">
        <f t="shared" si="6"/>
        <v>-23.20808680318121</v>
      </c>
      <c r="AR77" s="23">
        <f t="shared" si="6"/>
        <v>-23.595551574841419</v>
      </c>
      <c r="AS77" s="23">
        <f t="shared" si="6"/>
        <v>-23.992784606238502</v>
      </c>
      <c r="AT77" s="23">
        <f t="shared" si="6"/>
        <v>-24.400123169398316</v>
      </c>
      <c r="AU77" s="23">
        <f t="shared" si="6"/>
        <v>-24.81791828476646</v>
      </c>
      <c r="AV77" s="23">
        <f t="shared" si="6"/>
        <v>-25.246535299693679</v>
      </c>
      <c r="AW77" s="23">
        <f t="shared" si="6"/>
        <v>-25.686354557074875</v>
      </c>
      <c r="AX77" s="23">
        <f t="shared" si="6"/>
        <v>-26.137772026424109</v>
      </c>
      <c r="AY77" s="23">
        <f t="shared" si="6"/>
        <v>-26.601200017590372</v>
      </c>
      <c r="AZ77" s="23">
        <f t="shared" si="6"/>
        <v>-27.077067917011775</v>
      </c>
      <c r="BA77" s="23">
        <f t="shared" si="6"/>
        <v>-27.565822923969691</v>
      </c>
      <c r="BB77" s="255">
        <f t="shared" si="6"/>
        <v>-28.063400210265918</v>
      </c>
    </row>
    <row r="78" spans="1:54" outlineLevel="2">
      <c r="B78" s="19"/>
      <c r="C78" s="19"/>
      <c r="D78" s="19"/>
      <c r="E78" s="15"/>
    </row>
    <row r="79" spans="1:54" s="7" customFormat="1" ht="14" outlineLevel="1" thickBot="1">
      <c r="B79" s="125"/>
      <c r="C79" s="125"/>
      <c r="D79" s="125"/>
      <c r="E79" s="247"/>
    </row>
    <row r="80" spans="1:54" outlineLevel="1">
      <c r="A80" s="4" t="s">
        <v>382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383</v>
      </c>
      <c r="C81" s="6" t="s">
        <v>384</v>
      </c>
      <c r="D81" t="s">
        <v>385</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386</v>
      </c>
      <c r="C82" t="s">
        <v>387</v>
      </c>
      <c r="D82" t="s">
        <v>374</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388</v>
      </c>
      <c r="C83" t="s">
        <v>389</v>
      </c>
      <c r="D83" t="s">
        <v>374</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5.5" hidden="1" outlineLevel="3">
      <c r="A84" s="8"/>
      <c r="B84" t="s">
        <v>390</v>
      </c>
      <c r="C84" t="s">
        <v>391</v>
      </c>
      <c r="D84" t="s">
        <v>374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392</v>
      </c>
      <c r="C85" t="s">
        <v>393</v>
      </c>
      <c r="D85" t="s">
        <v>374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394</v>
      </c>
      <c r="C86" t="s">
        <v>395</v>
      </c>
      <c r="D86" t="s">
        <v>374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396</v>
      </c>
      <c r="C87" t="s">
        <v>397</v>
      </c>
      <c r="D87" t="s">
        <v>374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398</v>
      </c>
      <c r="C88" t="s">
        <v>399</v>
      </c>
      <c r="D88" t="s">
        <v>374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400</v>
      </c>
      <c r="C89" t="s">
        <v>401</v>
      </c>
      <c r="D89" t="s">
        <v>374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402</v>
      </c>
      <c r="C90" t="s">
        <v>403</v>
      </c>
      <c r="D90" t="s">
        <v>374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404</v>
      </c>
      <c r="C91" t="s">
        <v>405</v>
      </c>
      <c r="D91" t="s">
        <v>374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406</v>
      </c>
      <c r="C92" t="s">
        <v>407</v>
      </c>
      <c r="D92" t="s">
        <v>374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408</v>
      </c>
      <c r="C93" t="s">
        <v>409</v>
      </c>
      <c r="D93" t="s">
        <v>374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410</v>
      </c>
      <c r="C94" t="s">
        <v>411</v>
      </c>
      <c r="D94" t="s">
        <v>374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412</v>
      </c>
      <c r="C95" t="s">
        <v>413</v>
      </c>
      <c r="D95" t="s">
        <v>374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414</v>
      </c>
      <c r="C96" t="s">
        <v>415</v>
      </c>
      <c r="D96" t="s">
        <v>374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416</v>
      </c>
      <c r="C97" t="s">
        <v>417</v>
      </c>
      <c r="D97" t="s">
        <v>374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418</v>
      </c>
      <c r="C98" t="s">
        <v>419</v>
      </c>
      <c r="D98" t="s">
        <v>374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420</v>
      </c>
      <c r="C99" t="s">
        <v>421</v>
      </c>
      <c r="D99" t="s">
        <v>374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422</v>
      </c>
      <c r="C100" t="s">
        <v>423</v>
      </c>
      <c r="D100" t="s">
        <v>374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424</v>
      </c>
      <c r="C101" t="s">
        <v>425</v>
      </c>
      <c r="D101" t="s">
        <v>374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426</v>
      </c>
      <c r="C102" t="s">
        <v>427</v>
      </c>
      <c r="D102" t="s">
        <v>374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428</v>
      </c>
      <c r="C103" t="s">
        <v>429</v>
      </c>
      <c r="D103" t="s">
        <v>374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430</v>
      </c>
      <c r="C104" t="s">
        <v>431</v>
      </c>
      <c r="D104" t="s">
        <v>374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432</v>
      </c>
      <c r="C105" t="s">
        <v>433</v>
      </c>
      <c r="D105" t="s">
        <v>374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434</v>
      </c>
      <c r="C106" t="s">
        <v>435</v>
      </c>
      <c r="D106" t="s">
        <v>374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436</v>
      </c>
      <c r="C107" t="s">
        <v>437</v>
      </c>
      <c r="D107" t="s">
        <v>374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438</v>
      </c>
      <c r="C128" t="s">
        <v>439</v>
      </c>
      <c r="D128" t="s">
        <v>374</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440</v>
      </c>
      <c r="C129" t="s">
        <v>441</v>
      </c>
      <c r="D129" t="s">
        <v>374</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442</v>
      </c>
      <c r="C130" t="s">
        <v>443</v>
      </c>
      <c r="D130" t="s">
        <v>374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444</v>
      </c>
      <c r="C131" t="s">
        <v>445</v>
      </c>
      <c r="D131" t="s">
        <v>374</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4.5" outlineLevel="2">
      <c r="A132" s="8"/>
      <c r="B132" t="s">
        <v>446</v>
      </c>
      <c r="C132" t="s">
        <v>447</v>
      </c>
      <c r="D132" t="s">
        <v>374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448</v>
      </c>
      <c r="C133" s="7" t="s">
        <v>449</v>
      </c>
      <c r="D133" s="7" t="s">
        <v>374</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4" outlineLevel="2" thickBot="1">
      <c r="A134" s="139"/>
      <c r="B134" s="142" t="s">
        <v>450</v>
      </c>
      <c r="C134" s="143"/>
      <c r="D134" s="243"/>
      <c r="E134" s="245">
        <f t="shared" ref="E134:AJ134" si="17">E83+E77+E71</f>
        <v>-13.395791080726287</v>
      </c>
      <c r="F134" s="245">
        <f t="shared" si="17"/>
        <v>-13.570104131700708</v>
      </c>
      <c r="G134" s="245">
        <f t="shared" si="17"/>
        <v>-13.747554594597807</v>
      </c>
      <c r="H134" s="245">
        <f t="shared" si="17"/>
        <v>-13.92822514024316</v>
      </c>
      <c r="I134" s="245">
        <f t="shared" si="17"/>
        <v>-14.112201301838255</v>
      </c>
      <c r="J134" s="245">
        <f t="shared" si="17"/>
        <v>-14.299571565114061</v>
      </c>
      <c r="K134" s="245">
        <f t="shared" si="17"/>
        <v>-14.490427533612582</v>
      </c>
      <c r="L134" s="245">
        <f t="shared" si="17"/>
        <v>-14.684863996302035</v>
      </c>
      <c r="M134" s="245">
        <f t="shared" si="17"/>
        <v>-14.882979100371205</v>
      </c>
      <c r="N134" s="245">
        <f t="shared" si="17"/>
        <v>-15.084874478946981</v>
      </c>
      <c r="O134" s="245">
        <f t="shared" si="17"/>
        <v>-15.290655371299142</v>
      </c>
      <c r="P134" s="245">
        <f t="shared" si="17"/>
        <v>-15.500430810660291</v>
      </c>
      <c r="Q134" s="245">
        <f t="shared" si="17"/>
        <v>-15.714313721892221</v>
      </c>
      <c r="R134" s="245">
        <f t="shared" si="17"/>
        <v>-15.932421139357064</v>
      </c>
      <c r="S134" s="245">
        <f t="shared" si="17"/>
        <v>-16.154874342147615</v>
      </c>
      <c r="T134" s="245">
        <f t="shared" si="17"/>
        <v>-16.381799034394515</v>
      </c>
      <c r="U134" s="245">
        <f t="shared" si="17"/>
        <v>-16.613325525573369</v>
      </c>
      <c r="V134" s="245">
        <f t="shared" si="17"/>
        <v>-16.849588940863097</v>
      </c>
      <c r="W134" s="245">
        <f t="shared" si="17"/>
        <v>-17.090729401453054</v>
      </c>
      <c r="X134" s="245">
        <f t="shared" si="17"/>
        <v>-17.336892227388606</v>
      </c>
      <c r="Y134" s="245">
        <f t="shared" si="17"/>
        <v>-17.588228193006209</v>
      </c>
      <c r="Z134" s="245">
        <f t="shared" si="17"/>
        <v>-17.844893707240583</v>
      </c>
      <c r="AA134" s="245">
        <f t="shared" si="17"/>
        <v>-18.107051076572617</v>
      </c>
      <c r="AB134" s="245">
        <f t="shared" si="17"/>
        <v>-18.374868760464491</v>
      </c>
      <c r="AC134" s="245">
        <f t="shared" si="17"/>
        <v>-18.648521619282</v>
      </c>
      <c r="AD134" s="245">
        <f t="shared" si="17"/>
        <v>-18.92819116972969</v>
      </c>
      <c r="AE134" s="245">
        <f t="shared" si="17"/>
        <v>-19.214065915413915</v>
      </c>
      <c r="AF134" s="245">
        <f t="shared" si="17"/>
        <v>-19.506341587252408</v>
      </c>
      <c r="AG134" s="245">
        <f t="shared" si="17"/>
        <v>-19.805221511601349</v>
      </c>
      <c r="AH134" s="245">
        <f t="shared" si="17"/>
        <v>-20.110916873203273</v>
      </c>
      <c r="AI134" s="245">
        <f t="shared" si="17"/>
        <v>-20.423647105852559</v>
      </c>
      <c r="AJ134" s="245">
        <f t="shared" si="17"/>
        <v>-20.743640215445726</v>
      </c>
      <c r="AK134" s="245">
        <f t="shared" ref="AK134:BB134" si="18">AK83+AK77+AK71</f>
        <v>-21.071133155621329</v>
      </c>
      <c r="AL134" s="245">
        <f t="shared" si="18"/>
        <v>-21.406372248476618</v>
      </c>
      <c r="AM134" s="245">
        <f t="shared" si="18"/>
        <v>-21.749613522643422</v>
      </c>
      <c r="AN134" s="245">
        <f t="shared" si="18"/>
        <v>-22.101123201620027</v>
      </c>
      <c r="AO134" s="245">
        <f t="shared" si="18"/>
        <v>-22.46117811697502</v>
      </c>
      <c r="AP134" s="245">
        <f t="shared" si="18"/>
        <v>-22.830066159115155</v>
      </c>
      <c r="AQ134" s="245">
        <f t="shared" si="18"/>
        <v>-23.20808680318121</v>
      </c>
      <c r="AR134" s="245">
        <f t="shared" si="18"/>
        <v>-23.595551574841419</v>
      </c>
      <c r="AS134" s="245">
        <f t="shared" si="18"/>
        <v>-23.992784606238502</v>
      </c>
      <c r="AT134" s="245">
        <f t="shared" si="18"/>
        <v>-24.400123169398316</v>
      </c>
      <c r="AU134" s="245">
        <f t="shared" si="18"/>
        <v>-24.81791828476646</v>
      </c>
      <c r="AV134" s="245">
        <f t="shared" si="18"/>
        <v>-25.246535299693679</v>
      </c>
      <c r="AW134" s="245">
        <f t="shared" si="18"/>
        <v>-25.686354557074875</v>
      </c>
      <c r="AX134" s="245">
        <f t="shared" si="18"/>
        <v>-26.137772026424109</v>
      </c>
      <c r="AY134" s="245">
        <f t="shared" si="18"/>
        <v>-26.601200017590372</v>
      </c>
      <c r="AZ134" s="245">
        <f t="shared" si="18"/>
        <v>-27.077067917011775</v>
      </c>
      <c r="BA134" s="245">
        <f t="shared" si="18"/>
        <v>-27.565822923969691</v>
      </c>
      <c r="BB134" s="245">
        <f t="shared" si="18"/>
        <v>-28.063400210265918</v>
      </c>
    </row>
    <row r="135" spans="1:54" ht="14" outlineLevel="2" thickBot="1">
      <c r="A135" s="138"/>
      <c r="B135" s="140" t="s">
        <v>451</v>
      </c>
      <c r="C135" s="141"/>
      <c r="D135" s="244"/>
      <c r="E135" s="245">
        <f>E133+E134</f>
        <v>-13.395791080726287</v>
      </c>
      <c r="F135" s="245">
        <f t="shared" ref="F135:AW135" si="19">F133+F134</f>
        <v>-13.570104131700708</v>
      </c>
      <c r="G135" s="245">
        <f t="shared" si="19"/>
        <v>-13.747554594597807</v>
      </c>
      <c r="H135" s="245">
        <f t="shared" si="19"/>
        <v>-13.92822514024316</v>
      </c>
      <c r="I135" s="245">
        <f t="shared" si="19"/>
        <v>-14.112201301838255</v>
      </c>
      <c r="J135" s="245">
        <f t="shared" si="19"/>
        <v>-14.299571565114061</v>
      </c>
      <c r="K135" s="245">
        <f t="shared" si="19"/>
        <v>-14.490427533612582</v>
      </c>
      <c r="L135" s="245">
        <f t="shared" si="19"/>
        <v>-14.684863996302035</v>
      </c>
      <c r="M135" s="245">
        <f t="shared" si="19"/>
        <v>-14.882979100371205</v>
      </c>
      <c r="N135" s="245">
        <f t="shared" si="19"/>
        <v>-15.084874478946981</v>
      </c>
      <c r="O135" s="245">
        <f t="shared" si="19"/>
        <v>-15.290655371299142</v>
      </c>
      <c r="P135" s="245">
        <f t="shared" si="19"/>
        <v>-15.500430810660291</v>
      </c>
      <c r="Q135" s="245">
        <f t="shared" si="19"/>
        <v>-15.714313721892221</v>
      </c>
      <c r="R135" s="245">
        <f t="shared" si="19"/>
        <v>-15.932421139357064</v>
      </c>
      <c r="S135" s="245">
        <f t="shared" si="19"/>
        <v>-16.154874342147615</v>
      </c>
      <c r="T135" s="245">
        <f t="shared" si="19"/>
        <v>-16.381799034394515</v>
      </c>
      <c r="U135" s="245">
        <f t="shared" si="19"/>
        <v>-16.613325525573369</v>
      </c>
      <c r="V135" s="245">
        <f t="shared" si="19"/>
        <v>-16.849588940863097</v>
      </c>
      <c r="W135" s="245">
        <f t="shared" si="19"/>
        <v>-17.090729401453054</v>
      </c>
      <c r="X135" s="245">
        <f t="shared" si="19"/>
        <v>-17.336892227388606</v>
      </c>
      <c r="Y135" s="245">
        <f t="shared" si="19"/>
        <v>-17.588228193006209</v>
      </c>
      <c r="Z135" s="245">
        <f t="shared" si="19"/>
        <v>-17.844893707240583</v>
      </c>
      <c r="AA135" s="245">
        <f t="shared" si="19"/>
        <v>-18.107051076572617</v>
      </c>
      <c r="AB135" s="245">
        <f t="shared" si="19"/>
        <v>-18.374868760464491</v>
      </c>
      <c r="AC135" s="245">
        <f t="shared" si="19"/>
        <v>-18.648521619282</v>
      </c>
      <c r="AD135" s="245">
        <f t="shared" si="19"/>
        <v>-18.92819116972969</v>
      </c>
      <c r="AE135" s="245">
        <f t="shared" si="19"/>
        <v>-19.214065915413915</v>
      </c>
      <c r="AF135" s="245">
        <f t="shared" si="19"/>
        <v>-19.506341587252408</v>
      </c>
      <c r="AG135" s="245">
        <f t="shared" si="19"/>
        <v>-19.805221511601349</v>
      </c>
      <c r="AH135" s="245">
        <f t="shared" si="19"/>
        <v>-20.110916873203273</v>
      </c>
      <c r="AI135" s="245">
        <f t="shared" si="19"/>
        <v>-20.423647105852559</v>
      </c>
      <c r="AJ135" s="245">
        <f t="shared" si="19"/>
        <v>-20.743640215445726</v>
      </c>
      <c r="AK135" s="245">
        <f t="shared" si="19"/>
        <v>-21.071133155621329</v>
      </c>
      <c r="AL135" s="245">
        <f t="shared" si="19"/>
        <v>-21.406372248476618</v>
      </c>
      <c r="AM135" s="245">
        <f t="shared" si="19"/>
        <v>-21.749613522643422</v>
      </c>
      <c r="AN135" s="245">
        <f t="shared" si="19"/>
        <v>-22.101123201620027</v>
      </c>
      <c r="AO135" s="245">
        <f t="shared" si="19"/>
        <v>-22.46117811697502</v>
      </c>
      <c r="AP135" s="245">
        <f t="shared" si="19"/>
        <v>-22.830066159115155</v>
      </c>
      <c r="AQ135" s="245">
        <f t="shared" si="19"/>
        <v>-23.20808680318121</v>
      </c>
      <c r="AR135" s="245">
        <f t="shared" si="19"/>
        <v>-23.595551574841419</v>
      </c>
      <c r="AS135" s="245">
        <f t="shared" si="19"/>
        <v>-23.992784606238502</v>
      </c>
      <c r="AT135" s="245">
        <f t="shared" si="19"/>
        <v>-24.400123169398316</v>
      </c>
      <c r="AU135" s="245">
        <f t="shared" si="19"/>
        <v>-24.81791828476646</v>
      </c>
      <c r="AV135" s="245">
        <f t="shared" si="19"/>
        <v>-25.246535299693679</v>
      </c>
      <c r="AW135" s="245">
        <f t="shared" si="19"/>
        <v>-25.686354557074875</v>
      </c>
      <c r="AX135" s="245">
        <f>AX133+AX134</f>
        <v>-26.137772026424109</v>
      </c>
      <c r="AY135" s="245">
        <f>AY133+AY134</f>
        <v>-26.601200017590372</v>
      </c>
      <c r="AZ135" s="245">
        <f>AZ133+AZ134</f>
        <v>-27.077067917011775</v>
      </c>
      <c r="BA135" s="245">
        <f>BA133+BA134</f>
        <v>-27.565822923969691</v>
      </c>
      <c r="BB135" s="245">
        <f>BB133+BB134</f>
        <v>-28.063400210265918</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452</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15" t="s">
        <v>455</v>
      </c>
      <c r="B143" s="135" t="s">
        <v>273</v>
      </c>
      <c r="C143" s="135" t="s">
        <v>380</v>
      </c>
      <c r="D143" s="135" t="s">
        <v>374</v>
      </c>
      <c r="E143" s="21">
        <f>-(E$158*'Fixed Data'!$B$25*'Fixed Data'!E$47*'Fixed Data'!$B$24*'Fixed Data'!$B$23+E$158*'Fixed Data'!$B$26)*'Fixed Data'!L42/10^6</f>
        <v>-79.873705533769922</v>
      </c>
      <c r="F143" s="21">
        <f>-(F$158*'Fixed Data'!$B$25*'Fixed Data'!F$47*'Fixed Data'!$B$24*'Fixed Data'!$B$23+F$158*'Fixed Data'!$B$26)*'Fixed Data'!M42/10^6</f>
        <v>-82.352798267745442</v>
      </c>
      <c r="G143" s="21">
        <f>-(G$158*'Fixed Data'!$B$25*'Fixed Data'!G$47*'Fixed Data'!$B$24*'Fixed Data'!$B$23+G$158*'Fixed Data'!$B$26)*'Fixed Data'!N42/10^6</f>
        <v>-84.596539500740406</v>
      </c>
      <c r="H143" s="21">
        <f>-(H$158*'Fixed Data'!$B$25*'Fixed Data'!H$47*'Fixed Data'!$B$24*'Fixed Data'!$B$23+H$158*'Fixed Data'!$B$26)*'Fixed Data'!O42/10^6</f>
        <v>-86.890491913414195</v>
      </c>
      <c r="I143" s="21">
        <f>-(I$158*'Fixed Data'!$B$25*'Fixed Data'!I$47*'Fixed Data'!$B$24*'Fixed Data'!$B$23+I$158*'Fixed Data'!$B$26)*'Fixed Data'!P42/10^6</f>
        <v>-89.53546601020507</v>
      </c>
      <c r="J143" s="21">
        <f>-(J$158*'Fixed Data'!$B$25*'Fixed Data'!J$47*'Fixed Data'!$B$24*'Fixed Data'!$B$23+J$158*'Fixed Data'!$B$26)*'Fixed Data'!Q42/10^6</f>
        <v>-92.241372513666889</v>
      </c>
      <c r="K143" s="21">
        <f>-(K$158*'Fixed Data'!$B$25*'Fixed Data'!K$47*'Fixed Data'!$B$24*'Fixed Data'!$B$23+K$158*'Fixed Data'!$B$26)*'Fixed Data'!R42/10^6</f>
        <v>-94.702416966368759</v>
      </c>
      <c r="L143" s="21">
        <f>-(L$158*'Fixed Data'!$B$25*'Fixed Data'!L$47*'Fixed Data'!$B$24*'Fixed Data'!$B$23+L$158*'Fixed Data'!$B$26)*'Fixed Data'!S42/10^6</f>
        <v>-97.531165361680422</v>
      </c>
      <c r="M143" s="21">
        <f>-(M$158*'Fixed Data'!$B$25*'Fixed Data'!M$47*'Fixed Data'!$B$24*'Fixed Data'!$B$23+M$158*'Fixed Data'!$B$26)*'Fixed Data'!T42/10^6</f>
        <v>-100.4259940293781</v>
      </c>
      <c r="N143" s="21">
        <f>-(N$158*'Fixed Data'!$B$25*'Fixed Data'!N$47*'Fixed Data'!$B$24*'Fixed Data'!$B$23+N$158*'Fixed Data'!$B$26)*'Fixed Data'!U42/10^6</f>
        <v>-103.06868133828429</v>
      </c>
      <c r="O143" s="21">
        <f>-(O$158*'Fixed Data'!$B$25*'Fixed Data'!O$47*'Fixed Data'!$B$24*'Fixed Data'!$B$23+O$158*'Fixed Data'!$B$26)*'Fixed Data'!V42/10^6</f>
        <v>-106.09697459721028</v>
      </c>
      <c r="P143" s="21">
        <f>-(P$158*'Fixed Data'!$B$25*'Fixed Data'!P$47*'Fixed Data'!$B$24*'Fixed Data'!$B$23+P$158*'Fixed Data'!$B$26)*'Fixed Data'!W42/10^6</f>
        <v>-109.19707362107064</v>
      </c>
      <c r="Q143" s="21">
        <f>-(Q$158*'Fixed Data'!$B$25*'Fixed Data'!Q$47*'Fixed Data'!$B$24*'Fixed Data'!$B$23+Q$158*'Fixed Data'!$B$26)*'Fixed Data'!X42/10^6</f>
        <v>-112.37105733797051</v>
      </c>
      <c r="R143" s="21">
        <f>-(R$158*'Fixed Data'!$B$25*'Fixed Data'!R$47*'Fixed Data'!$B$24*'Fixed Data'!$B$23+R$158*'Fixed Data'!$B$26)*'Fixed Data'!Y42/10^6</f>
        <v>-115.9591557624659</v>
      </c>
      <c r="S143" s="21">
        <f>-(S$158*'Fixed Data'!$B$25*'Fixed Data'!S$47*'Fixed Data'!$B$24*'Fixed Data'!$B$23+S$158*'Fixed Data'!$B$26)*'Fixed Data'!Z42/10^6</f>
        <v>-119.29218009015402</v>
      </c>
      <c r="T143" s="21">
        <f>-(T$158*'Fixed Data'!$B$25*'Fixed Data'!T$47*'Fixed Data'!$B$24*'Fixed Data'!$B$23+T$158*'Fixed Data'!$B$26)*'Fixed Data'!AA42/10^6</f>
        <v>-122.70590037851377</v>
      </c>
      <c r="U143" s="21">
        <f>-(U$158*'Fixed Data'!$B$25*'Fixed Data'!U$47*'Fixed Data'!$B$24*'Fixed Data'!$B$23+U$158*'Fixed Data'!$B$26)*'Fixed Data'!AB42/10^6</f>
        <v>-126.20272974225605</v>
      </c>
      <c r="V143" s="21">
        <f>-(V$158*'Fixed Data'!$B$25*'Fixed Data'!V$47*'Fixed Data'!$B$24*'Fixed Data'!$B$23+V$158*'Fixed Data'!$B$26)*'Fixed Data'!AC42/10^6</f>
        <v>-130.14270860441658</v>
      </c>
      <c r="W143" s="21">
        <f>-(W$158*'Fixed Data'!$B$25*'Fixed Data'!W$47*'Fixed Data'!$B$24*'Fixed Data'!$B$23+W$158*'Fixed Data'!$B$26)*'Fixed Data'!AD42/10^6</f>
        <v>-133.81848581327884</v>
      </c>
      <c r="X143" s="21">
        <f>-(X$158*'Fixed Data'!$B$25*'Fixed Data'!X$47*'Fixed Data'!$B$24*'Fixed Data'!$B$23+X$158*'Fixed Data'!$B$26)*'Fixed Data'!AE42/10^6</f>
        <v>-137.95316362626792</v>
      </c>
      <c r="Y143" s="21">
        <f>-(Y$158*'Fixed Data'!$B$25*'Fixed Data'!Y$47*'Fixed Data'!$B$24*'Fixed Data'!$B$23+Y$158*'Fixed Data'!$B$26)*'Fixed Data'!AF42/10^6</f>
        <v>-141.81913608555755</v>
      </c>
      <c r="Z143" s="21">
        <f>-(Z$158*'Fixed Data'!$B$25*'Fixed Data'!Z$47*'Fixed Data'!$B$24*'Fixed Data'!$B$23+Z$158*'Fixed Data'!$B$26)*'Fixed Data'!AG42/10^6</f>
        <v>-146.16063372085648</v>
      </c>
      <c r="AA143" s="21">
        <f>-(AA$158*'Fixed Data'!$B$25*'Fixed Data'!AA$47*'Fixed Data'!$B$24*'Fixed Data'!$B$23+AA$158*'Fixed Data'!$B$26)*'Fixed Data'!AH42/10^6</f>
        <v>-150.61316708126708</v>
      </c>
      <c r="AB143" s="21">
        <f>-(AB$158*'Fixed Data'!$B$25*'Fixed Data'!AB$47*'Fixed Data'!$B$24*'Fixed Data'!$B$23+AB$158*'Fixed Data'!$B$26)*'Fixed Data'!AI42/10^6</f>
        <v>-155.18025643868077</v>
      </c>
      <c r="AC143" s="21">
        <f>-(AC$158*'Fixed Data'!$B$25*'Fixed Data'!AC$47*'Fixed Data'!$B$24*'Fixed Data'!$B$23+AC$158*'Fixed Data'!$B$26)*'Fixed Data'!AJ42/10^6</f>
        <v>-159.77511544958867</v>
      </c>
      <c r="AD143" s="21">
        <f>-(AD$158*'Fixed Data'!$B$25*'Fixed Data'!AD$47*'Fixed Data'!$B$24*'Fixed Data'!$B$23+AD$158*'Fixed Data'!$B$26)*'Fixed Data'!AK42/10^6</f>
        <v>-164.51059800513016</v>
      </c>
      <c r="AE143" s="21">
        <f>-(AE$158*'Fixed Data'!$B$25*'Fixed Data'!AE$47*'Fixed Data'!$B$24*'Fixed Data'!$B$23+AE$158*'Fixed Data'!$B$26)*'Fixed Data'!AL42/10^6</f>
        <v>-169.40994175344866</v>
      </c>
      <c r="AF143" s="21">
        <f>-(AF$158*'Fixed Data'!$B$25*'Fixed Data'!AF$47*'Fixed Data'!$B$24*'Fixed Data'!$B$23+AF$158*'Fixed Data'!$B$26)*'Fixed Data'!AM42/10^6</f>
        <v>-174.42487953434204</v>
      </c>
      <c r="AG143" s="21">
        <f>-(AG$158*'Fixed Data'!$B$25*'Fixed Data'!AG$47*'Fixed Data'!$B$24*'Fixed Data'!$B$23+AG$158*'Fixed Data'!$B$26)*'Fixed Data'!AN42/10^6</f>
        <v>-179.56400815446131</v>
      </c>
      <c r="AH143" s="21">
        <f>-(AH$158*'Fixed Data'!$B$25*'Fixed Data'!AH$47*'Fixed Data'!$B$24*'Fixed Data'!$B$23+AH$158*'Fixed Data'!$B$26)*'Fixed Data'!AO42/10^6</f>
        <v>-184.83778862587488</v>
      </c>
      <c r="AI143" s="21">
        <f>-(AI$158*'Fixed Data'!$B$25*'Fixed Data'!AI$47*'Fixed Data'!$B$24*'Fixed Data'!$B$23+AI$158*'Fixed Data'!$B$26)*'Fixed Data'!AP42/10^6</f>
        <v>-190.26013168244182</v>
      </c>
      <c r="AJ143" s="21">
        <f>-(AJ$158*'Fixed Data'!$B$25*'Fixed Data'!AJ$47*'Fixed Data'!$B$24*'Fixed Data'!$B$23+AJ$158*'Fixed Data'!$B$26)*'Fixed Data'!AQ42/10^6</f>
        <v>-195.83004478464696</v>
      </c>
      <c r="AK143" s="21">
        <f>-(AK$158*'Fixed Data'!$B$25*'Fixed Data'!AK$47*'Fixed Data'!$B$24*'Fixed Data'!$B$23+AK$158*'Fixed Data'!$B$26)*'Fixed Data'!AR42/10^6</f>
        <v>-201.54848688425059</v>
      </c>
      <c r="AL143" s="21">
        <f>-(AL$158*'Fixed Data'!$B$25*'Fixed Data'!AL$47*'Fixed Data'!$B$24*'Fixed Data'!$B$23+AL$158*'Fixed Data'!$B$26)*'Fixed Data'!AS42/10^6</f>
        <v>-207.4233538403775</v>
      </c>
      <c r="AM143" s="21">
        <f>-(AM$158*'Fixed Data'!$B$25*'Fixed Data'!AM$47*'Fixed Data'!$B$24*'Fixed Data'!$B$23+AM$158*'Fixed Data'!$B$26)*'Fixed Data'!AT42/10^6</f>
        <v>-213.461142847399</v>
      </c>
      <c r="AN143" s="21">
        <f>-(AN$158*'Fixed Data'!$B$25*'Fixed Data'!AN$47*'Fixed Data'!$B$24*'Fixed Data'!$B$23+AN$158*'Fixed Data'!$B$26)*'Fixed Data'!AU42/10^6</f>
        <v>-219.66723869406755</v>
      </c>
      <c r="AO143" s="21">
        <f>-(AO$158*'Fixed Data'!$B$25*'Fixed Data'!AO$47*'Fixed Data'!$B$24*'Fixed Data'!$B$23+AO$158*'Fixed Data'!$B$26)*'Fixed Data'!AV42/10^6</f>
        <v>-226.0465966578181</v>
      </c>
      <c r="AP143" s="21">
        <f>-(AP$158*'Fixed Data'!$B$25*'Fixed Data'!AP$47*'Fixed Data'!$B$24*'Fixed Data'!$B$23+AP$158*'Fixed Data'!$B$26)*'Fixed Data'!AW42/10^6</f>
        <v>-232.60548098915231</v>
      </c>
      <c r="AQ143" s="21">
        <f>-(AQ$158*'Fixed Data'!$B$25*'Fixed Data'!AQ$47*'Fixed Data'!$B$24*'Fixed Data'!$B$23+AQ$158*'Fixed Data'!$B$26)*'Fixed Data'!AX42/10^6</f>
        <v>-239.35070021635224</v>
      </c>
      <c r="AR143" s="21">
        <f>-(AR$158*'Fixed Data'!$B$25*'Fixed Data'!AR$47*'Fixed Data'!$B$24*'Fixed Data'!$B$23+AR$158*'Fixed Data'!$B$26)*'Fixed Data'!AY42/10^6</f>
        <v>-246.28887148965796</v>
      </c>
      <c r="AS143" s="21">
        <f>-(AS$158*'Fixed Data'!$B$25*'Fixed Data'!AS$47*'Fixed Data'!$B$24*'Fixed Data'!$B$23+AS$158*'Fixed Data'!$B$26)*'Fixed Data'!AZ42/10^6</f>
        <v>-253.42681374860405</v>
      </c>
      <c r="AT143" s="21">
        <f>-(AT$158*'Fixed Data'!$B$25*'Fixed Data'!AT$47*'Fixed Data'!$B$24*'Fixed Data'!$B$23+AT$158*'Fixed Data'!$B$26)*'Fixed Data'!BA42/10^6</f>
        <v>-260.77175544256085</v>
      </c>
      <c r="AU143" s="21">
        <f>-(AU$158*'Fixed Data'!$B$25*'Fixed Data'!AU$47*'Fixed Data'!$B$24*'Fixed Data'!$B$23+AU$158*'Fixed Data'!$B$26)*'Fixed Data'!BB42/10^6</f>
        <v>-268.33134372174834</v>
      </c>
      <c r="AV143" s="21">
        <f>-(AV$158*'Fixed Data'!$B$25*'Fixed Data'!AV$47*'Fixed Data'!$B$24*'Fixed Data'!$B$23+AV$158*'Fixed Data'!$B$26)*'Fixed Data'!BC42/10^6</f>
        <v>-276.11350405654792</v>
      </c>
      <c r="AW143" s="21">
        <f>-(AW$158*'Fixed Data'!$B$25*'Fixed Data'!AW$47*'Fixed Data'!$B$24*'Fixed Data'!$B$23+AW$158*'Fixed Data'!$B$26)*'Fixed Data'!BD42/10^6</f>
        <v>-284.12646171953543</v>
      </c>
      <c r="AX143" s="21">
        <f>-(AX$158*'Fixed Data'!$B$25*'Fixed Data'!AX$47*'Fixed Data'!$B$24*'Fixed Data'!$B$23+AX$158*'Fixed Data'!$B$26)*'Fixed Data'!BE42/10^6</f>
        <v>-292.378827104386</v>
      </c>
      <c r="AY143" s="21">
        <f>-(AY$158*'Fixed Data'!$B$25*'Fixed Data'!AY$47*'Fixed Data'!$B$24*'Fixed Data'!$B$23+AY$158*'Fixed Data'!$B$26)*'Fixed Data'!BF42/10^6</f>
        <v>-300.87961164253892</v>
      </c>
      <c r="AZ143" s="21">
        <f>-(AZ$158*'Fixed Data'!$B$25*'Fixed Data'!AZ$47*'Fixed Data'!$B$24*'Fixed Data'!$B$23+AZ$158*'Fixed Data'!$B$26)*'Fixed Data'!BG42/10^6</f>
        <v>-309.63822500064379</v>
      </c>
      <c r="BA143" s="21">
        <f>-(BA$158*'Fixed Data'!$B$25*'Fixed Data'!BA$47*'Fixed Data'!$B$24*'Fixed Data'!$B$23+BA$158*'Fixed Data'!$B$26)*'Fixed Data'!BH42/10^6</f>
        <v>-318.66448640734046</v>
      </c>
      <c r="BB143" s="21">
        <f>-(BB$158*'Fixed Data'!$B$25*'Fixed Data'!BB$47*'Fixed Data'!$B$24*'Fixed Data'!$B$23+BB$158*'Fixed Data'!$B$26)*'Fixed Data'!BI42/10^6</f>
        <v>-327.915716343658</v>
      </c>
    </row>
    <row r="144" spans="1:54" outlineLevel="2">
      <c r="A144" s="416"/>
      <c r="B144" s="135" t="s">
        <v>273</v>
      </c>
      <c r="C144" s="135"/>
      <c r="D144" s="135" t="s">
        <v>374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16"/>
      <c r="B145" s="135" t="s">
        <v>273</v>
      </c>
      <c r="C145" s="135"/>
      <c r="D145" s="135" t="s">
        <v>374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16"/>
      <c r="B146" s="135" t="s">
        <v>276</v>
      </c>
      <c r="C146" s="135" t="s">
        <v>456</v>
      </c>
      <c r="D146" s="135" t="s">
        <v>374</v>
      </c>
      <c r="E146" s="21">
        <f>-E$161*'Fixed Data'!$B$20*'Fixed Data'!$B$22</f>
        <v>-7.8784224133742065</v>
      </c>
      <c r="F146" s="21">
        <f>-F$161*'Fixed Data'!$B$20*'Fixed Data'!$B$22</f>
        <v>-8.1254965359284448</v>
      </c>
      <c r="G146" s="21">
        <f>-G$161*'Fixed Data'!$B$20*'Fixed Data'!$B$22</f>
        <v>-8.3817982646249849</v>
      </c>
      <c r="H146" s="21">
        <f>-H$161*'Fixed Data'!$B$20*'Fixed Data'!$B$22</f>
        <v>-8.64771039640633</v>
      </c>
      <c r="I146" s="21">
        <f>-I$161*'Fixed Data'!$B$20*'Fixed Data'!$B$22</f>
        <v>-8.9236327085568909</v>
      </c>
      <c r="J146" s="21">
        <f>-J$161*'Fixed Data'!$B$20*'Fixed Data'!$B$22</f>
        <v>-9.2099828099602199</v>
      </c>
      <c r="K146" s="21">
        <f>-K$161*'Fixed Data'!$B$20*'Fixed Data'!$B$22</f>
        <v>-9.5071970147577716</v>
      </c>
      <c r="L146" s="21">
        <f>-L$161*'Fixed Data'!$B$20*'Fixed Data'!$B$22</f>
        <v>-9.8157310815986119</v>
      </c>
      <c r="M146" s="21">
        <f>-M$161*'Fixed Data'!$B$20*'Fixed Data'!$B$22</f>
        <v>-10.13606128891173</v>
      </c>
      <c r="N146" s="21">
        <f>-N$161*'Fixed Data'!$B$20*'Fixed Data'!$B$22</f>
        <v>-10.468685241360278</v>
      </c>
      <c r="O146" s="21">
        <f>-O$161*'Fixed Data'!$B$20*'Fixed Data'!$B$22</f>
        <v>-10.814123012318388</v>
      </c>
      <c r="P146" s="21">
        <f>-P$161*'Fixed Data'!$B$20*'Fixed Data'!$B$22</f>
        <v>-11.172918084734448</v>
      </c>
      <c r="Q146" s="21">
        <f>-Q$161*'Fixed Data'!$B$20*'Fixed Data'!$B$22</f>
        <v>-11.545638516009447</v>
      </c>
      <c r="R146" s="21">
        <f>-R$161*'Fixed Data'!$B$20*'Fixed Data'!$B$22</f>
        <v>-11.932878080473795</v>
      </c>
      <c r="S146" s="21">
        <f>-S$161*'Fixed Data'!$B$20*'Fixed Data'!$B$22</f>
        <v>-12.335257501470174</v>
      </c>
      <c r="T146" s="21">
        <f>-T$161*'Fixed Data'!$B$20*'Fixed Data'!$B$22</f>
        <v>-12.753425683436415</v>
      </c>
      <c r="U146" s="21">
        <f>-U$161*'Fixed Data'!$B$20*'Fixed Data'!$B$22</f>
        <v>-13.188061078397372</v>
      </c>
      <c r="V146" s="21">
        <f>-V$161*'Fixed Data'!$B$20*'Fixed Data'!$B$22</f>
        <v>-13.639873074858322</v>
      </c>
      <c r="W146" s="21">
        <f>-W$161*'Fixed Data'!$B$20*'Fixed Data'!$B$22</f>
        <v>-14.109603498705923</v>
      </c>
      <c r="X146" s="21">
        <f>-X$161*'Fixed Data'!$B$20*'Fixed Data'!$B$22</f>
        <v>-14.598028046904595</v>
      </c>
      <c r="Y146" s="21">
        <f>-Y$161*'Fixed Data'!$B$20*'Fixed Data'!$B$22</f>
        <v>-15.105958034814051</v>
      </c>
      <c r="Z146" s="21">
        <f>-Z$161*'Fixed Data'!$B$20*'Fixed Data'!$B$22</f>
        <v>-15.634242031499246</v>
      </c>
      <c r="AA146" s="21">
        <f>-AA$161*'Fixed Data'!$B$20*'Fixed Data'!$B$22</f>
        <v>-16.183767584646407</v>
      </c>
      <c r="AB146" s="21">
        <f>-AB$161*'Fixed Data'!$B$20*'Fixed Data'!$B$22</f>
        <v>-16.755463147092545</v>
      </c>
      <c r="AC146" s="21">
        <f>-AC$161*'Fixed Data'!$B$20*'Fixed Data'!$B$22</f>
        <v>-17.350300048158068</v>
      </c>
      <c r="AD146" s="21">
        <f>-AD$161*'Fixed Data'!$B$20*'Fixed Data'!$B$22</f>
        <v>-17.969294464979324</v>
      </c>
      <c r="AE146" s="21">
        <f>-AE$161*'Fixed Data'!$B$20*'Fixed Data'!$B$22</f>
        <v>-18.61350959545473</v>
      </c>
      <c r="AF146" s="21">
        <f>-AF$161*'Fixed Data'!$B$20*'Fixed Data'!$B$22</f>
        <v>-19.284057943198441</v>
      </c>
      <c r="AG146" s="21">
        <f>-AG$161*'Fixed Data'!$B$20*'Fixed Data'!$B$22</f>
        <v>-19.982103692100036</v>
      </c>
      <c r="AH146" s="21">
        <f>-AH$161*'Fixed Data'!$B$20*'Fixed Data'!$B$22</f>
        <v>-20.708865103285699</v>
      </c>
      <c r="AI146" s="21">
        <f>-AI$161*'Fixed Data'!$B$20*'Fixed Data'!$B$22</f>
        <v>-21.465617225700502</v>
      </c>
      <c r="AJ146" s="21">
        <f>-AJ$161*'Fixed Data'!$B$20*'Fixed Data'!$B$22</f>
        <v>-22.25369449468317</v>
      </c>
      <c r="AK146" s="21">
        <f>-AK$161*'Fixed Data'!$B$20*'Fixed Data'!$B$22</f>
        <v>-23.074493711366429</v>
      </c>
      <c r="AL146" s="21">
        <f>-AL$161*'Fixed Data'!$B$20*'Fixed Data'!$B$22</f>
        <v>-23.929477022077364</v>
      </c>
      <c r="AM146" s="21">
        <f>-AM$161*'Fixed Data'!$B$20*'Fixed Data'!$B$22</f>
        <v>-24.82017500974532</v>
      </c>
      <c r="AN146" s="21">
        <f>-AN$161*'Fixed Data'!$B$20*'Fixed Data'!$B$22</f>
        <v>-25.748190054127878</v>
      </c>
      <c r="AO146" s="21">
        <f>-AO$161*'Fixed Data'!$B$20*'Fixed Data'!$B$22</f>
        <v>-26.715199759241312</v>
      </c>
      <c r="AP146" s="21">
        <f>-AP$161*'Fixed Data'!$B$20*'Fixed Data'!$B$22</f>
        <v>-27.722960649609195</v>
      </c>
      <c r="AQ146" s="21">
        <f>-AQ$161*'Fixed Data'!$B$20*'Fixed Data'!$B$22</f>
        <v>-28.773311956116974</v>
      </c>
      <c r="AR146" s="21">
        <f>-AR$161*'Fixed Data'!$B$20*'Fixed Data'!$B$22</f>
        <v>-29.868179603480122</v>
      </c>
      <c r="AS146" s="21">
        <f>-AS$161*'Fixed Data'!$B$20*'Fixed Data'!$B$22</f>
        <v>-31.009580466530355</v>
      </c>
      <c r="AT146" s="21">
        <f>-AT$161*'Fixed Data'!$B$20*'Fixed Data'!$B$22</f>
        <v>-32.199626693706414</v>
      </c>
      <c r="AU146" s="21">
        <f>-AU$161*'Fixed Data'!$B$20*'Fixed Data'!$B$22</f>
        <v>-33.440530456173398</v>
      </c>
      <c r="AV146" s="21">
        <f>-AV$161*'Fixed Data'!$B$20*'Fixed Data'!$B$22</f>
        <v>-34.734608719343662</v>
      </c>
      <c r="AW146" s="21">
        <f>-AW$161*'Fixed Data'!$B$20*'Fixed Data'!$B$22</f>
        <v>-36.084288350420287</v>
      </c>
      <c r="AX146" s="21">
        <f>-AX$161*'Fixed Data'!$B$20*'Fixed Data'!$B$22</f>
        <v>-37.492111517160147</v>
      </c>
      <c r="AY146" s="21">
        <f>-AY$161*'Fixed Data'!$B$20*'Fixed Data'!$B$22</f>
        <v>-38.960741265848995</v>
      </c>
      <c r="AZ146" s="21">
        <f>-AZ$161*'Fixed Data'!$B$20*'Fixed Data'!$B$22</f>
        <v>-40.492967435299207</v>
      </c>
      <c r="BA146" s="21">
        <f>-BA$161*'Fixed Data'!$B$20*'Fixed Data'!$B$22</f>
        <v>-42.09171281726401</v>
      </c>
      <c r="BB146" s="21">
        <f>-BB$161*'Fixed Data'!$B$20*'Fixed Data'!$B$22</f>
        <v>-43.753579945009434</v>
      </c>
    </row>
    <row r="147" spans="1:54" outlineLevel="2">
      <c r="A147" s="416"/>
      <c r="B147" s="135" t="s">
        <v>276</v>
      </c>
      <c r="C147" s="135" t="s">
        <v>457</v>
      </c>
      <c r="D147" s="135" t="s">
        <v>374</v>
      </c>
      <c r="E147" s="21">
        <f>-E$162*'Fixed Data'!$B$21*'Fixed Data'!$B$22</f>
        <v>-0.11775607613765393</v>
      </c>
      <c r="F147" s="21">
        <f>-F$162*'Fixed Data'!$B$21*'Fixed Data'!$B$22</f>
        <v>-0.12144900836043881</v>
      </c>
      <c r="G147" s="21">
        <f>-G$162*'Fixed Data'!$B$21*'Fixed Data'!$B$22</f>
        <v>-0.12527986251259593</v>
      </c>
      <c r="H147" s="21">
        <f>-H$162*'Fixed Data'!$B$21*'Fixed Data'!$B$22</f>
        <v>-0.1292543597770929</v>
      </c>
      <c r="I147" s="21">
        <f>-I$162*'Fixed Data'!$B$21*'Fixed Data'!$B$22</f>
        <v>-0.13337847567196492</v>
      </c>
      <c r="J147" s="21">
        <f>-J$162*'Fixed Data'!$B$21*'Fixed Data'!$B$22</f>
        <v>-0.13765845255612663</v>
      </c>
      <c r="K147" s="21">
        <f>-K$162*'Fixed Data'!$B$21*'Fixed Data'!$B$22</f>
        <v>-0.14210081108047723</v>
      </c>
      <c r="L147" s="21">
        <f>-L$162*'Fixed Data'!$B$21*'Fixed Data'!$B$22</f>
        <v>-0.14671236404976412</v>
      </c>
      <c r="M147" s="21">
        <f>-M$162*'Fixed Data'!$B$21*'Fixed Data'!$B$22</f>
        <v>-0.15150022968175719</v>
      </c>
      <c r="N147" s="21">
        <f>-N$162*'Fixed Data'!$B$21*'Fixed Data'!$B$22</f>
        <v>-0.15647184577045753</v>
      </c>
      <c r="O147" s="21">
        <f>-O$162*'Fixed Data'!$B$21*'Fixed Data'!$B$22</f>
        <v>-0.16163498550670291</v>
      </c>
      <c r="P147" s="21">
        <f>-P$162*'Fixed Data'!$B$21*'Fixed Data'!$B$22</f>
        <v>-0.16699777224406626</v>
      </c>
      <c r="Q147" s="21">
        <f>-Q$162*'Fixed Data'!$B$21*'Fixed Data'!$B$22</f>
        <v>-0.17256869667551303</v>
      </c>
      <c r="R147" s="21">
        <f>-R$162*'Fixed Data'!$B$21*'Fixed Data'!$B$22</f>
        <v>-0.17835663370871388</v>
      </c>
      <c r="S147" s="21">
        <f>-S$162*'Fixed Data'!$B$21*'Fixed Data'!$B$22</f>
        <v>-0.18437086069740893</v>
      </c>
      <c r="T147" s="21">
        <f>-T$162*'Fixed Data'!$B$21*'Fixed Data'!$B$22</f>
        <v>-0.19062107702882417</v>
      </c>
      <c r="U147" s="21">
        <f>-U$162*'Fixed Data'!$B$21*'Fixed Data'!$B$22</f>
        <v>-0.19711742325907061</v>
      </c>
      <c r="V147" s="21">
        <f>-V$162*'Fixed Data'!$B$21*'Fixed Data'!$B$22</f>
        <v>-0.20387050220728475</v>
      </c>
      <c r="W147" s="21">
        <f>-W$162*'Fixed Data'!$B$21*'Fixed Data'!$B$22</f>
        <v>-0.21089140140582124</v>
      </c>
      <c r="X147" s="21">
        <f>-X$162*'Fixed Data'!$B$21*'Fixed Data'!$B$22</f>
        <v>-0.21819171570111803</v>
      </c>
      <c r="Y147" s="21">
        <f>-Y$162*'Fixed Data'!$B$21*'Fixed Data'!$B$22</f>
        <v>-0.22578357090926812</v>
      </c>
      <c r="Z147" s="21">
        <f>-Z$162*'Fixed Data'!$B$21*'Fixed Data'!$B$22</f>
        <v>-0.23367965048504052</v>
      </c>
      <c r="AA147" s="21">
        <f>-AA$162*'Fixed Data'!$B$21*'Fixed Data'!$B$22</f>
        <v>-0.24189322023215926</v>
      </c>
      <c r="AB147" s="21">
        <f>-AB$162*'Fixed Data'!$B$21*'Fixed Data'!$B$22</f>
        <v>-0.25043815783510026</v>
      </c>
      <c r="AC147" s="21">
        <f>-AC$162*'Fixed Data'!$B$21*'Fixed Data'!$B$22</f>
        <v>-0.2593289808841639</v>
      </c>
      <c r="AD147" s="21">
        <f>-AD$162*'Fixed Data'!$B$21*'Fixed Data'!$B$22</f>
        <v>-0.26858087776332407</v>
      </c>
      <c r="AE147" s="21">
        <f>-AE$162*'Fixed Data'!$B$21*'Fixed Data'!$B$22</f>
        <v>-0.27820974034614609</v>
      </c>
      <c r="AF147" s="21">
        <f>-AF$162*'Fixed Data'!$B$21*'Fixed Data'!$B$22</f>
        <v>-0.28823219654103216</v>
      </c>
      <c r="AG147" s="21">
        <f>-AG$162*'Fixed Data'!$B$21*'Fixed Data'!$B$22</f>
        <v>-0.29866564675395046</v>
      </c>
      <c r="AH147" s="21">
        <f>-AH$162*'Fixed Data'!$B$21*'Fixed Data'!$B$22</f>
        <v>-0.30952830035116408</v>
      </c>
      <c r="AI147" s="21">
        <f>-AI$162*'Fixed Data'!$B$21*'Fixed Data'!$B$22</f>
        <v>-0.32083921438204621</v>
      </c>
      <c r="AJ147" s="21">
        <f>-AJ$162*'Fixed Data'!$B$21*'Fixed Data'!$B$22</f>
        <v>-0.33261833486332665</v>
      </c>
      <c r="AK147" s="21">
        <f>-AK$162*'Fixed Data'!$B$21*'Fixed Data'!$B$22</f>
        <v>-0.34488653926871893</v>
      </c>
      <c r="AL147" s="21">
        <f>-AL$162*'Fixed Data'!$B$21*'Fixed Data'!$B$22</f>
        <v>-0.35766568127863174</v>
      </c>
      <c r="AM147" s="21">
        <f>-AM$162*'Fixed Data'!$B$21*'Fixed Data'!$B$22</f>
        <v>-0.3709786383926591</v>
      </c>
      <c r="AN147" s="21">
        <f>-AN$162*'Fixed Data'!$B$21*'Fixed Data'!$B$22</f>
        <v>-0.38484936059677538</v>
      </c>
      <c r="AO147" s="21">
        <f>-AO$162*'Fixed Data'!$B$21*'Fixed Data'!$B$22</f>
        <v>-0.39930292294801523</v>
      </c>
      <c r="AP147" s="21">
        <f>-AP$162*'Fixed Data'!$B$21*'Fixed Data'!$B$22</f>
        <v>-0.41436557921385947</v>
      </c>
      <c r="AQ147" s="21">
        <f>-AQ$162*'Fixed Data'!$B$21*'Fixed Data'!$B$22</f>
        <v>-0.43006481973044958</v>
      </c>
      <c r="AR147" s="21">
        <f>-AR$162*'Fixed Data'!$B$21*'Fixed Data'!$B$22</f>
        <v>-0.44642943091819898</v>
      </c>
      <c r="AS147" s="21">
        <f>-AS$162*'Fixed Data'!$B$21*'Fixed Data'!$B$22</f>
        <v>-0.46348955766018041</v>
      </c>
      <c r="AT147" s="21">
        <f>-AT$162*'Fixed Data'!$B$21*'Fixed Data'!$B$22</f>
        <v>-0.48127677035135874</v>
      </c>
      <c r="AU147" s="21">
        <f>-AU$162*'Fixed Data'!$B$21*'Fixed Data'!$B$22</f>
        <v>-0.49982413300253081</v>
      </c>
      <c r="AV147" s="21">
        <f>-AV$162*'Fixed Data'!$B$21*'Fixed Data'!$B$22</f>
        <v>-0.51916627661780079</v>
      </c>
      <c r="AW147" s="21">
        <f>-AW$162*'Fixed Data'!$B$21*'Fixed Data'!$B$22</f>
        <v>-0.53933947498281354</v>
      </c>
      <c r="AX147" s="21">
        <f>-AX$162*'Fixed Data'!$B$21*'Fixed Data'!$B$22</f>
        <v>-0.56038172482248982</v>
      </c>
      <c r="AY147" s="21">
        <f>-AY$162*'Fixed Data'!$B$21*'Fixed Data'!$B$22</f>
        <v>-0.58233282987624391</v>
      </c>
      <c r="AZ147" s="21">
        <f>-AZ$162*'Fixed Data'!$B$21*'Fixed Data'!$B$22</f>
        <v>-0.60523448858933948</v>
      </c>
      <c r="BA147" s="21">
        <f>-BA$162*'Fixed Data'!$B$21*'Fixed Data'!$B$22</f>
        <v>-0.62913038692710921</v>
      </c>
      <c r="BB147" s="21">
        <f>-BB$162*'Fixed Data'!$B$21*'Fixed Data'!$B$22</f>
        <v>-0.65396974431774924</v>
      </c>
    </row>
    <row r="148" spans="1:54" outlineLevel="2">
      <c r="A148" s="416"/>
      <c r="B148" s="135" t="s">
        <v>276</v>
      </c>
      <c r="C148" s="135"/>
      <c r="D148" s="135" t="s">
        <v>374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16"/>
      <c r="B149" s="135" t="s">
        <v>276</v>
      </c>
      <c r="C149" s="135"/>
      <c r="D149" s="135" t="s">
        <v>374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16"/>
      <c r="B150" s="135" t="s">
        <v>279</v>
      </c>
      <c r="C150" s="135" t="s">
        <v>458</v>
      </c>
      <c r="D150" s="135" t="s">
        <v>374</v>
      </c>
      <c r="E150" s="279">
        <v>-59.083053960000001</v>
      </c>
      <c r="F150" s="279">
        <v>-60.518999299999997</v>
      </c>
      <c r="G150" s="279">
        <v>-61.99989807</v>
      </c>
      <c r="H150" s="279">
        <v>-63.52730528</v>
      </c>
      <c r="I150" s="279">
        <v>-65.102834299999998</v>
      </c>
      <c r="J150" s="279">
        <v>-66.72815919</v>
      </c>
      <c r="K150" s="279">
        <v>-68.405017189999995</v>
      </c>
      <c r="L150" s="279">
        <v>-70.135211260000005</v>
      </c>
      <c r="M150" s="279">
        <v>-71.920612739999996</v>
      </c>
      <c r="N150" s="279">
        <v>-73.763164160000002</v>
      </c>
      <c r="O150" s="279">
        <v>-75.664882129999995</v>
      </c>
      <c r="P150" s="279">
        <v>-77.627860400000003</v>
      </c>
      <c r="Q150" s="279">
        <v>-79.654272969999994</v>
      </c>
      <c r="R150" s="279">
        <v>-81.746377480000007</v>
      </c>
      <c r="S150" s="279">
        <v>-83.906518550000001</v>
      </c>
      <c r="T150" s="279">
        <v>-86.137131490000002</v>
      </c>
      <c r="U150" s="279">
        <v>-88.440745959999987</v>
      </c>
      <c r="V150" s="279">
        <v>-90.819989950000007</v>
      </c>
      <c r="W150" s="279">
        <v>-93.277593870000004</v>
      </c>
      <c r="X150" s="279">
        <v>-95.816394779999996</v>
      </c>
      <c r="Y150" s="279">
        <v>-98.439340920000006</v>
      </c>
      <c r="Z150" s="279">
        <v>-101.1494963</v>
      </c>
      <c r="AA150" s="279">
        <v>-103.9500456</v>
      </c>
      <c r="AB150" s="279">
        <v>-106.8442993</v>
      </c>
      <c r="AC150" s="279">
        <v>-109.83569890000001</v>
      </c>
      <c r="AD150" s="279">
        <v>-112.9278225</v>
      </c>
      <c r="AE150" s="279">
        <v>-116.1243906</v>
      </c>
      <c r="AF150" s="279">
        <v>-119.42927229999999</v>
      </c>
      <c r="AG150" s="279">
        <v>-122.8464913</v>
      </c>
      <c r="AH150" s="279">
        <v>-126.38023270000001</v>
      </c>
      <c r="AI150" s="279">
        <v>-130.03485000000001</v>
      </c>
      <c r="AJ150" s="279">
        <v>-133.8148721</v>
      </c>
      <c r="AK150" s="279">
        <v>-137.72501119999998</v>
      </c>
      <c r="AL150" s="279">
        <v>-141.77017000000001</v>
      </c>
      <c r="AM150" s="279">
        <v>-145.95545080000002</v>
      </c>
      <c r="AN150" s="279">
        <v>-150.28616349999999</v>
      </c>
      <c r="AO150" s="279">
        <v>-154.7678348</v>
      </c>
      <c r="AP150" s="279">
        <v>-159.40621769999998</v>
      </c>
      <c r="AQ150" s="279">
        <v>-164.2073011</v>
      </c>
      <c r="AR150" s="279">
        <v>-169.17732050000001</v>
      </c>
      <c r="AS150" s="279">
        <v>-174.32276830000001</v>
      </c>
      <c r="AT150" s="279">
        <v>-179.65040530000002</v>
      </c>
      <c r="AU150" s="279">
        <v>-185.16727259999999</v>
      </c>
      <c r="AV150" s="279">
        <v>-190.8807037</v>
      </c>
      <c r="AW150" s="279">
        <v>-196.79833740000001</v>
      </c>
      <c r="AX150" s="279">
        <v>-202.92813130000002</v>
      </c>
      <c r="AY150" s="279">
        <v>-209.27837600000001</v>
      </c>
      <c r="AZ150" s="279">
        <v>-215.8577099</v>
      </c>
      <c r="BA150" s="279">
        <v>-222.6751342</v>
      </c>
      <c r="BB150" s="279">
        <v>-229.7078729036771</v>
      </c>
    </row>
    <row r="151" spans="1:54" outlineLevel="2">
      <c r="A151" s="416"/>
      <c r="B151" s="135" t="s">
        <v>279</v>
      </c>
      <c r="C151" s="135" t="s">
        <v>459</v>
      </c>
      <c r="D151" s="135" t="s">
        <v>374</v>
      </c>
      <c r="E151" s="279">
        <v>-12.795493840000001</v>
      </c>
      <c r="F151" s="279">
        <v>-13.15563781</v>
      </c>
      <c r="G151" s="279">
        <v>-13.527272699999999</v>
      </c>
      <c r="H151" s="279">
        <v>-13.91079498</v>
      </c>
      <c r="I151" s="279">
        <v>-14.306615949999999</v>
      </c>
      <c r="J151" s="279">
        <v>-14.71516233</v>
      </c>
      <c r="K151" s="279">
        <v>-15.136876880000001</v>
      </c>
      <c r="L151" s="279">
        <v>-15.5722191</v>
      </c>
      <c r="M151" s="279">
        <v>-16.021665849999998</v>
      </c>
      <c r="N151" s="279">
        <v>-16.48571213</v>
      </c>
      <c r="O151" s="279">
        <v>-16.964871760000001</v>
      </c>
      <c r="P151" s="279">
        <v>-17.459678190000002</v>
      </c>
      <c r="Q151" s="279">
        <v>-17.97068531</v>
      </c>
      <c r="R151" s="279">
        <v>-18.498468280000001</v>
      </c>
      <c r="S151" s="279">
        <v>-19.043624449999999</v>
      </c>
      <c r="T151" s="279">
        <v>-19.606774229999999</v>
      </c>
      <c r="U151" s="279">
        <v>-20.188562100000002</v>
      </c>
      <c r="V151" s="279">
        <v>-20.789657579999997</v>
      </c>
      <c r="W151" s="279">
        <v>-21.41075631</v>
      </c>
      <c r="X151" s="279">
        <v>-22.052581149999998</v>
      </c>
      <c r="Y151" s="279">
        <v>-22.715883300000002</v>
      </c>
      <c r="Z151" s="279">
        <v>-23.401443520000001</v>
      </c>
      <c r="AA151" s="279">
        <v>-24.11007339</v>
      </c>
      <c r="AB151" s="279">
        <v>-24.842616589999999</v>
      </c>
      <c r="AC151" s="279">
        <v>-25.599950329999999</v>
      </c>
      <c r="AD151" s="279">
        <v>-26.382986679999998</v>
      </c>
      <c r="AE151" s="279">
        <v>-27.192674190000002</v>
      </c>
      <c r="AF151" s="279">
        <v>-28.02999934</v>
      </c>
      <c r="AG151" s="279">
        <v>-28.895988249999998</v>
      </c>
      <c r="AH151" s="279">
        <v>-29.791708379999999</v>
      </c>
      <c r="AI151" s="279">
        <v>-30.718270269999998</v>
      </c>
      <c r="AJ151" s="279">
        <v>-31.676829469999998</v>
      </c>
      <c r="AK151" s="279">
        <v>-32.668588460000002</v>
      </c>
      <c r="AL151" s="279">
        <v>-33.694798710000001</v>
      </c>
      <c r="AM151" s="279">
        <v>-34.756762799999997</v>
      </c>
      <c r="AN151" s="279">
        <v>-35.855836689999997</v>
      </c>
      <c r="AO151" s="279">
        <v>-36.993432040000002</v>
      </c>
      <c r="AP151" s="279">
        <v>-38.171018650000001</v>
      </c>
      <c r="AQ151" s="279">
        <v>-39.390127060000005</v>
      </c>
      <c r="AR151" s="279">
        <v>-40.652351189999997</v>
      </c>
      <c r="AS151" s="279">
        <v>-41.959351159999997</v>
      </c>
      <c r="AT151" s="279">
        <v>-43.312856270000005</v>
      </c>
      <c r="AU151" s="279">
        <v>-44.714667990000002</v>
      </c>
      <c r="AV151" s="279">
        <v>-46.166663249999999</v>
      </c>
      <c r="AW151" s="279">
        <v>-47.670797780000001</v>
      </c>
      <c r="AX151" s="279">
        <v>-49.229109649999998</v>
      </c>
      <c r="AY151" s="279">
        <v>-50.843722929999998</v>
      </c>
      <c r="AZ151" s="279">
        <v>-52.516851580000001</v>
      </c>
      <c r="BA151" s="279">
        <v>-54.250803509999997</v>
      </c>
      <c r="BB151" s="279">
        <v>-56.042005431290328</v>
      </c>
    </row>
    <row r="152" spans="1:54" outlineLevel="2">
      <c r="A152" s="416"/>
      <c r="B152" s="135" t="s">
        <v>279</v>
      </c>
      <c r="C152" s="135" t="s">
        <v>460</v>
      </c>
      <c r="D152" s="135" t="s">
        <v>374</v>
      </c>
      <c r="E152" s="279">
        <v>-1.2778496289999999</v>
      </c>
      <c r="F152" s="279">
        <v>-1.3179107819999998</v>
      </c>
      <c r="G152" s="279">
        <v>-1.3594681200000001</v>
      </c>
      <c r="H152" s="279">
        <v>-1.4025837080000001</v>
      </c>
      <c r="I152" s="279">
        <v>-1.4473223689999999</v>
      </c>
      <c r="J152" s="279">
        <v>-1.493751818</v>
      </c>
      <c r="K152" s="279">
        <v>-1.541942793</v>
      </c>
      <c r="L152" s="279">
        <v>-1.591969199</v>
      </c>
      <c r="M152" s="279">
        <v>-1.643908256</v>
      </c>
      <c r="N152" s="279">
        <v>-1.6978406499999998</v>
      </c>
      <c r="O152" s="279">
        <v>-1.753850704</v>
      </c>
      <c r="P152" s="279">
        <v>-1.81202654</v>
      </c>
      <c r="Q152" s="279">
        <v>-1.872460266</v>
      </c>
      <c r="R152" s="279">
        <v>-1.9352481580000001</v>
      </c>
      <c r="S152" s="279">
        <v>-2.0004908590000001</v>
      </c>
      <c r="T152" s="279">
        <v>-2.0682935859999998</v>
      </c>
      <c r="U152" s="279">
        <v>-2.138766344</v>
      </c>
      <c r="V152" s="279">
        <v>-2.2120241549999999</v>
      </c>
      <c r="W152" s="279">
        <v>-2.2881872960000003</v>
      </c>
      <c r="X152" s="279">
        <v>-2.367381548</v>
      </c>
      <c r="Y152" s="279">
        <v>-2.449738456</v>
      </c>
      <c r="Z152" s="279">
        <v>-2.5353956050000002</v>
      </c>
      <c r="AA152" s="279">
        <v>-2.62449691</v>
      </c>
      <c r="AB152" s="279">
        <v>-2.7171929119999998</v>
      </c>
      <c r="AC152" s="279">
        <v>-2.8136410999999999</v>
      </c>
      <c r="AD152" s="279">
        <v>-2.9140062400000004</v>
      </c>
      <c r="AE152" s="279">
        <v>-3.0184607250000002</v>
      </c>
      <c r="AF152" s="279">
        <v>-3.1271849389999997</v>
      </c>
      <c r="AG152" s="279">
        <v>-3.2403676409999997</v>
      </c>
      <c r="AH152" s="279">
        <v>-3.3582063670000002</v>
      </c>
      <c r="AI152" s="279">
        <v>-3.4809078499999999</v>
      </c>
      <c r="AJ152" s="279">
        <v>-3.6086884649999997</v>
      </c>
      <c r="AK152" s="279">
        <v>-3.7417746910000003</v>
      </c>
      <c r="AL152" s="279">
        <v>-3.8804036009999998</v>
      </c>
      <c r="AM152" s="279">
        <v>-4.0248233679999998</v>
      </c>
      <c r="AN152" s="279">
        <v>-4.175293806</v>
      </c>
      <c r="AO152" s="279">
        <v>-4.3320869280000007</v>
      </c>
      <c r="AP152" s="279">
        <v>-4.4954875379999999</v>
      </c>
      <c r="AQ152" s="279">
        <v>-4.6657938530000003</v>
      </c>
      <c r="AR152" s="279">
        <v>-4.8433181489999999</v>
      </c>
      <c r="AS152" s="279">
        <v>-5.0283874409999996</v>
      </c>
      <c r="AT152" s="279">
        <v>-5.2213442040000002</v>
      </c>
      <c r="AU152" s="279">
        <v>-5.4225471220000001</v>
      </c>
      <c r="AV152" s="279">
        <v>-5.6323718700000001</v>
      </c>
      <c r="AW152" s="279">
        <v>-5.8512119519999999</v>
      </c>
      <c r="AX152" s="279">
        <v>-6.079479557</v>
      </c>
      <c r="AY152" s="279">
        <v>-6.317606477</v>
      </c>
      <c r="AZ152" s="279">
        <v>-6.5660450619999997</v>
      </c>
      <c r="BA152" s="279">
        <v>-6.8252692189999999</v>
      </c>
      <c r="BB152" s="279">
        <v>-7.094727415355174</v>
      </c>
    </row>
    <row r="153" spans="1:54" outlineLevel="2">
      <c r="A153" s="416"/>
      <c r="B153" s="135" t="s">
        <v>461</v>
      </c>
      <c r="C153" s="135"/>
      <c r="D153" s="135" t="s">
        <v>374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17"/>
      <c r="B154" s="135" t="s">
        <v>461</v>
      </c>
      <c r="C154" s="135"/>
      <c r="D154" s="135" t="s">
        <v>374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454</v>
      </c>
      <c r="C157" s="134" t="s">
        <v>152</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15" t="s">
        <v>462</v>
      </c>
      <c r="B158" s="135" t="s">
        <v>273</v>
      </c>
      <c r="C158" s="135" t="s">
        <v>380</v>
      </c>
      <c r="D158" s="135" t="s">
        <v>463</v>
      </c>
      <c r="E158" s="238">
        <v>196.13690345630965</v>
      </c>
      <c r="F158" s="36">
        <v>198.68913959108602</v>
      </c>
      <c r="G158" s="36">
        <v>201.28731271126873</v>
      </c>
      <c r="H158" s="36">
        <v>203.93263325673664</v>
      </c>
      <c r="I158" s="36">
        <v>206.62635357736463</v>
      </c>
      <c r="J158" s="36">
        <v>209.36976925302307</v>
      </c>
      <c r="K158" s="36">
        <v>212.16422151357784</v>
      </c>
      <c r="L158" s="36">
        <v>215.01109822889015</v>
      </c>
      <c r="M158" s="36">
        <v>217.91183643881635</v>
      </c>
      <c r="N158" s="36">
        <v>220.86792422320758</v>
      </c>
      <c r="O158" s="36">
        <v>223.88090246190976</v>
      </c>
      <c r="P158" s="36">
        <v>226.95236758476324</v>
      </c>
      <c r="Q158" s="36">
        <v>230.08397300160269</v>
      </c>
      <c r="R158" s="36">
        <v>233.27743229225678</v>
      </c>
      <c r="S158" s="36">
        <v>236.53452118654789</v>
      </c>
      <c r="T158" s="36">
        <v>239.85708020429195</v>
      </c>
      <c r="U158" s="36">
        <v>243.24701729529826</v>
      </c>
      <c r="V158" s="36">
        <v>246.70631091936892</v>
      </c>
      <c r="W158" s="36">
        <v>250.2370126862987</v>
      </c>
      <c r="X158" s="36">
        <v>253.84125032587494</v>
      </c>
      <c r="Y158" s="36">
        <v>257.52123142787684</v>
      </c>
      <c r="Z158" s="36">
        <v>261.27924608207536</v>
      </c>
      <c r="AA158" s="36">
        <v>265.11767072823289</v>
      </c>
      <c r="AB158" s="36">
        <v>269.03897189610279</v>
      </c>
      <c r="AC158" s="36">
        <v>273.04570983542897</v>
      </c>
      <c r="AD158" s="36">
        <v>277.14054225594577</v>
      </c>
      <c r="AE158" s="36">
        <v>281.32622916737705</v>
      </c>
      <c r="AF158" s="36">
        <v>285.60563639943632</v>
      </c>
      <c r="AG158" s="36">
        <v>289.98174099182586</v>
      </c>
      <c r="AH158" s="36">
        <v>294.4576350442365</v>
      </c>
      <c r="AI158" s="36">
        <v>299.03653143634688</v>
      </c>
      <c r="AJ158" s="36">
        <v>303.72176855782311</v>
      </c>
      <c r="AK158" s="36">
        <v>308.51681580831837</v>
      </c>
      <c r="AL158" s="36">
        <v>313.42527975747203</v>
      </c>
      <c r="AM158" s="36">
        <v>318.45090909490904</v>
      </c>
      <c r="AN158" s="36">
        <v>323.59760178023976</v>
      </c>
      <c r="AO158" s="36">
        <v>328.86941109305889</v>
      </c>
      <c r="AP158" s="36">
        <v>334.27055223294474</v>
      </c>
      <c r="AQ158" s="36">
        <v>339.80541001945898</v>
      </c>
      <c r="AR158" s="36">
        <v>345.47854571214543</v>
      </c>
      <c r="AS158" s="36">
        <v>351.29470515052947</v>
      </c>
      <c r="AT158" s="36">
        <v>357.25882656411733</v>
      </c>
      <c r="AU158" s="36">
        <v>363.37604948239505</v>
      </c>
      <c r="AV158" s="36">
        <v>369.65172320482765</v>
      </c>
      <c r="AW158" s="36">
        <v>376.09141659085833</v>
      </c>
      <c r="AX158" s="36">
        <v>382.70092729990722</v>
      </c>
      <c r="AY158" s="36">
        <v>389.48629224137073</v>
      </c>
      <c r="AZ158" s="36">
        <v>396.45379835462012</v>
      </c>
      <c r="BA158" s="36">
        <v>403.60999338900064</v>
      </c>
      <c r="BB158" s="36">
        <v>410.89536142558882</v>
      </c>
    </row>
    <row r="159" spans="1:54" outlineLevel="2">
      <c r="A159" s="416"/>
      <c r="B159" s="135" t="s">
        <v>273</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16"/>
      <c r="B160" s="135" t="s">
        <v>273</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16"/>
      <c r="B161" s="135" t="s">
        <v>276</v>
      </c>
      <c r="C161" s="135" t="s">
        <v>456</v>
      </c>
      <c r="D161" s="135" t="s">
        <v>464</v>
      </c>
      <c r="E161" s="238">
        <v>0.35169163399999998</v>
      </c>
      <c r="F161" s="36">
        <v>0.36272098699999999</v>
      </c>
      <c r="G161" s="36">
        <v>0.374162259</v>
      </c>
      <c r="H161" s="36">
        <v>0.38603253799999998</v>
      </c>
      <c r="I161" s="36">
        <v>0.39834966999999999</v>
      </c>
      <c r="J161" s="36">
        <v>0.41113229699999998</v>
      </c>
      <c r="K161" s="36">
        <v>0.424399896</v>
      </c>
      <c r="L161" s="36">
        <v>0.43817281200000002</v>
      </c>
      <c r="M161" s="36">
        <v>0.45247230599999999</v>
      </c>
      <c r="N161" s="36">
        <v>0.46732059100000001</v>
      </c>
      <c r="O161" s="36">
        <v>0.48274088300000001</v>
      </c>
      <c r="P161" s="36">
        <v>0.49875744300000002</v>
      </c>
      <c r="Q161" s="36">
        <v>0.51539562900000002</v>
      </c>
      <c r="R161" s="36">
        <v>0.53268194700000004</v>
      </c>
      <c r="S161" s="36">
        <v>0.55064410600000002</v>
      </c>
      <c r="T161" s="36">
        <v>0.56931107299999995</v>
      </c>
      <c r="U161" s="36">
        <v>0.58871313400000003</v>
      </c>
      <c r="V161" s="36">
        <v>0.60888195599999995</v>
      </c>
      <c r="W161" s="36">
        <v>0.62985065399999995</v>
      </c>
      <c r="X161" s="36">
        <v>0.65165385499999995</v>
      </c>
      <c r="Y161" s="36">
        <v>0.67432777600000005</v>
      </c>
      <c r="Z161" s="36">
        <v>0.69791029699999996</v>
      </c>
      <c r="AA161" s="36">
        <v>0.72244103800000004</v>
      </c>
      <c r="AB161" s="36">
        <v>0.74796144499999995</v>
      </c>
      <c r="AC161" s="36">
        <v>0.77451487799999996</v>
      </c>
      <c r="AD161" s="36">
        <v>0.80214669900000002</v>
      </c>
      <c r="AE161" s="36">
        <v>0.83090436899999998</v>
      </c>
      <c r="AF161" s="36">
        <v>0.86083754999999995</v>
      </c>
      <c r="AG161" s="36">
        <v>0.89199821099999999</v>
      </c>
      <c r="AH161" s="36">
        <v>0.92444073500000001</v>
      </c>
      <c r="AI161" s="36">
        <v>0.95822204</v>
      </c>
      <c r="AJ161" s="36">
        <v>0.99340169499999997</v>
      </c>
      <c r="AK161" s="36">
        <v>1.0300420530000001</v>
      </c>
      <c r="AL161" s="36">
        <v>1.0682083840000001</v>
      </c>
      <c r="AM161" s="36">
        <v>1.1079690129999999</v>
      </c>
      <c r="AN161" s="36">
        <v>1.14939547</v>
      </c>
      <c r="AO161" s="36">
        <v>1.192562643</v>
      </c>
      <c r="AP161" s="36">
        <v>1.237548943</v>
      </c>
      <c r="AQ161" s="36">
        <v>1.284436473</v>
      </c>
      <c r="AR161" s="36">
        <v>1.3333112060000001</v>
      </c>
      <c r="AS161" s="36">
        <v>1.3842631750000001</v>
      </c>
      <c r="AT161" s="36">
        <v>1.4373866660000001</v>
      </c>
      <c r="AU161" s="36">
        <v>1.49278043</v>
      </c>
      <c r="AV161" s="36">
        <v>1.5505478960000001</v>
      </c>
      <c r="AW161" s="36">
        <v>1.610797399</v>
      </c>
      <c r="AX161" s="36">
        <v>1.673642421</v>
      </c>
      <c r="AY161" s="36">
        <v>1.73920184</v>
      </c>
      <c r="AZ161" s="36">
        <v>1.8076001939999999</v>
      </c>
      <c r="BA161" s="36">
        <v>1.8789679560000001</v>
      </c>
      <c r="BB161" s="36">
        <v>1.9531534635776977</v>
      </c>
    </row>
    <row r="162" spans="1:54" outlineLevel="2">
      <c r="A162" s="416"/>
      <c r="B162" s="135" t="s">
        <v>276</v>
      </c>
      <c r="C162" s="135" t="s">
        <v>457</v>
      </c>
      <c r="D162" s="135" t="s">
        <v>465</v>
      </c>
      <c r="E162" s="238">
        <v>0.78153696399999995</v>
      </c>
      <c r="F162" s="36">
        <v>0.80604663799999998</v>
      </c>
      <c r="G162" s="36">
        <v>0.83147168800000004</v>
      </c>
      <c r="H162" s="36">
        <v>0.85785008500000004</v>
      </c>
      <c r="I162" s="36">
        <v>0.885221488</v>
      </c>
      <c r="J162" s="36">
        <v>0.91362732700000004</v>
      </c>
      <c r="K162" s="36">
        <v>0.94311087900000001</v>
      </c>
      <c r="L162" s="36">
        <v>0.97371735999999998</v>
      </c>
      <c r="M162" s="36">
        <v>1.0054940130000001</v>
      </c>
      <c r="N162" s="36">
        <v>1.038490202</v>
      </c>
      <c r="O162" s="36">
        <v>1.0727575170000001</v>
      </c>
      <c r="P162" s="36">
        <v>1.108349872</v>
      </c>
      <c r="Q162" s="36">
        <v>1.145323619</v>
      </c>
      <c r="R162" s="36">
        <v>1.18373766</v>
      </c>
      <c r="S162" s="36">
        <v>1.223653568</v>
      </c>
      <c r="T162" s="36">
        <v>1.2651357169999999</v>
      </c>
      <c r="U162" s="36">
        <v>1.3082514089999999</v>
      </c>
      <c r="V162" s="36">
        <v>1.353071014</v>
      </c>
      <c r="W162" s="36">
        <v>1.399668119</v>
      </c>
      <c r="X162" s="36">
        <v>1.4481196780000001</v>
      </c>
      <c r="Y162" s="36">
        <v>1.4985061690000001</v>
      </c>
      <c r="Z162" s="36">
        <v>1.550911771</v>
      </c>
      <c r="AA162" s="36">
        <v>1.6054245279999999</v>
      </c>
      <c r="AB162" s="36">
        <v>1.6621365450000001</v>
      </c>
      <c r="AC162" s="36">
        <v>1.721144174</v>
      </c>
      <c r="AD162" s="36">
        <v>1.7825482189999999</v>
      </c>
      <c r="AE162" s="36">
        <v>1.846454153</v>
      </c>
      <c r="AF162" s="36">
        <v>1.912972334</v>
      </c>
      <c r="AG162" s="36">
        <v>1.982218247</v>
      </c>
      <c r="AH162" s="36">
        <v>2.0543127459999999</v>
      </c>
      <c r="AI162" s="36">
        <v>2.1293823110000001</v>
      </c>
      <c r="AJ162" s="36">
        <v>2.2075593219999998</v>
      </c>
      <c r="AK162" s="36">
        <v>2.2889823410000001</v>
      </c>
      <c r="AL162" s="36">
        <v>2.3737964090000001</v>
      </c>
      <c r="AM162" s="36">
        <v>2.462153362</v>
      </c>
      <c r="AN162" s="36">
        <v>2.554212154</v>
      </c>
      <c r="AO162" s="36">
        <v>2.650139206</v>
      </c>
      <c r="AP162" s="36">
        <v>2.750108762</v>
      </c>
      <c r="AQ162" s="36">
        <v>2.8543032730000002</v>
      </c>
      <c r="AR162" s="36">
        <v>2.9629137920000002</v>
      </c>
      <c r="AS162" s="36">
        <v>3.0761403879999998</v>
      </c>
      <c r="AT162" s="36">
        <v>3.1941925910000002</v>
      </c>
      <c r="AU162" s="36">
        <v>3.3172898439999998</v>
      </c>
      <c r="AV162" s="36">
        <v>3.4456619900000001</v>
      </c>
      <c r="AW162" s="36">
        <v>3.5795497749999998</v>
      </c>
      <c r="AX162" s="36">
        <v>3.71920538</v>
      </c>
      <c r="AY162" s="36">
        <v>3.864892979</v>
      </c>
      <c r="AZ162" s="36">
        <v>4.0168893209999998</v>
      </c>
      <c r="BA162" s="36">
        <v>4.1754843460000002</v>
      </c>
      <c r="BB162" s="36">
        <v>4.3403410277061623</v>
      </c>
    </row>
    <row r="163" spans="1:54" outlineLevel="2">
      <c r="A163" s="416"/>
      <c r="B163" s="135" t="s">
        <v>276</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16"/>
      <c r="B164" s="135" t="s">
        <v>276</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16"/>
      <c r="B165" s="135" t="s">
        <v>461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16"/>
      <c r="B166" s="135" t="s">
        <v>461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16"/>
      <c r="B167" s="135" t="s">
        <v>461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16"/>
      <c r="B168" s="135" t="s">
        <v>461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17"/>
      <c r="B169" s="135" t="s">
        <v>461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15" t="s">
        <v>467</v>
      </c>
      <c r="B172" s="135" t="s">
        <v>273</v>
      </c>
      <c r="C172" s="135" t="s">
        <v>380</v>
      </c>
      <c r="D172" s="135" t="s">
        <v>374</v>
      </c>
      <c r="E172" s="262">
        <f>-(E$158*'Fixed Data'!$B$25*'Fixed Data'!E$47*'Fixed Data'!$B$24*'Fixed Data'!$B$23+E$158*'Fixed Data'!$B$26)*'Fixed Data'!L44/10^6</f>
        <v>-40.000058251314144</v>
      </c>
      <c r="F172" s="262">
        <f>-(F$158*'Fixed Data'!$B$25*'Fixed Data'!F$47*'Fixed Data'!$B$24*'Fixed Data'!$B$23+F$158*'Fixed Data'!$B$26)*'Fixed Data'!M44/10^6</f>
        <v>-41.137624326622316</v>
      </c>
      <c r="G172" s="262">
        <f>-(G$158*'Fixed Data'!$B$25*'Fixed Data'!G$47*'Fixed Data'!$B$24*'Fixed Data'!$B$23+G$158*'Fixed Data'!$B$26)*'Fixed Data'!N44/10^6</f>
        <v>-42.310216736219481</v>
      </c>
      <c r="H172" s="262">
        <f>-(H$158*'Fixed Data'!$B$25*'Fixed Data'!H$47*'Fixed Data'!$B$24*'Fixed Data'!$B$23+H$158*'Fixed Data'!$B$26)*'Fixed Data'!O44/10^6</f>
        <v>-43.519043824764509</v>
      </c>
      <c r="I172" s="262">
        <f>-(I$158*'Fixed Data'!$B$25*'Fixed Data'!I$47*'Fixed Data'!$B$24*'Fixed Data'!$B$23+I$158*'Fixed Data'!$B$26)*'Fixed Data'!P44/10^6</f>
        <v>-44.765361782556894</v>
      </c>
      <c r="J172" s="262">
        <f>-(J$158*'Fixed Data'!$B$25*'Fixed Data'!J$47*'Fixed Data'!$B$24*'Fixed Data'!$B$23+J$158*'Fixed Data'!$B$26)*'Fixed Data'!Q44/10^6</f>
        <v>-46.050476796829777</v>
      </c>
      <c r="K172" s="262">
        <f>-(K$158*'Fixed Data'!$B$25*'Fixed Data'!K$47*'Fixed Data'!$B$24*'Fixed Data'!$B$23+K$158*'Fixed Data'!$B$26)*'Fixed Data'!R44/10^6</f>
        <v>-47.375747386049731</v>
      </c>
      <c r="L172" s="262">
        <f>-(L$158*'Fixed Data'!$B$25*'Fixed Data'!L$47*'Fixed Data'!$B$24*'Fixed Data'!$B$23+L$158*'Fixed Data'!$B$26)*'Fixed Data'!S44/10^6</f>
        <v>-48.742586732815049</v>
      </c>
      <c r="M172" s="262">
        <f>-(M$158*'Fixed Data'!$B$25*'Fixed Data'!M$47*'Fixed Data'!$B$24*'Fixed Data'!$B$23+M$158*'Fixed Data'!$B$26)*'Fixed Data'!T44/10^6</f>
        <v>-50.152465278368346</v>
      </c>
      <c r="N172" s="262">
        <f>-(N$158*'Fixed Data'!$B$25*'Fixed Data'!N$47*'Fixed Data'!$B$24*'Fixed Data'!$B$23+N$158*'Fixed Data'!$B$26)*'Fixed Data'!U44/10^6</f>
        <v>-51.60691334423359</v>
      </c>
      <c r="O172" s="262">
        <f>-(O$158*'Fixed Data'!$B$25*'Fixed Data'!O$47*'Fixed Data'!$B$24*'Fixed Data'!$B$23+O$158*'Fixed Data'!$B$26)*'Fixed Data'!V44/10^6</f>
        <v>-53.107523873193564</v>
      </c>
      <c r="P172" s="262">
        <f>-(P$158*'Fixed Data'!$B$25*'Fixed Data'!P$47*'Fixed Data'!$B$24*'Fixed Data'!$B$23+P$158*'Fixed Data'!$B$26)*'Fixed Data'!W44/10^6</f>
        <v>-54.655955526225547</v>
      </c>
      <c r="Q172" s="262">
        <f>-(Q$158*'Fixed Data'!$B$25*'Fixed Data'!Q$47*'Fixed Data'!$B$24*'Fixed Data'!$B$23+Q$158*'Fixed Data'!$B$26)*'Fixed Data'!X44/10^6</f>
        <v>-56.2539355338033</v>
      </c>
      <c r="R172" s="262">
        <f>-(R$158*'Fixed Data'!$B$25*'Fixed Data'!R$47*'Fixed Data'!$B$24*'Fixed Data'!$B$23+R$158*'Fixed Data'!$B$26)*'Fixed Data'!Y44/10^6</f>
        <v>-57.903263132385625</v>
      </c>
      <c r="S172" s="262">
        <f>-(S$158*'Fixed Data'!$B$25*'Fixed Data'!S$47*'Fixed Data'!$B$24*'Fixed Data'!$B$23+S$158*'Fixed Data'!$B$26)*'Fixed Data'!Z44/10^6</f>
        <v>-59.592401605325939</v>
      </c>
      <c r="T172" s="262">
        <f>-(T$158*'Fixed Data'!$B$25*'Fixed Data'!T$47*'Fixed Data'!$B$24*'Fixed Data'!$B$23+T$158*'Fixed Data'!$B$26)*'Fixed Data'!AA44/10^6</f>
        <v>-61.335927926199737</v>
      </c>
      <c r="U172" s="262">
        <f>-(U$158*'Fixed Data'!$B$25*'Fixed Data'!U$47*'Fixed Data'!$B$24*'Fixed Data'!$B$23+U$158*'Fixed Data'!$B$26)*'Fixed Data'!AB44/10^6</f>
        <v>-63.135840002182022</v>
      </c>
      <c r="V172" s="262">
        <f>-(V$158*'Fixed Data'!$B$25*'Fixed Data'!V$47*'Fixed Data'!$B$24*'Fixed Data'!$B$23+V$158*'Fixed Data'!$B$26)*'Fixed Data'!AC44/10^6</f>
        <v>-64.994220721013974</v>
      </c>
      <c r="W172" s="262">
        <f>-(W$158*'Fixed Data'!$B$25*'Fixed Data'!W$47*'Fixed Data'!$B$24*'Fixed Data'!$B$23+W$158*'Fixed Data'!$B$26)*'Fixed Data'!AD44/10^6</f>
        <v>-66.913241758394207</v>
      </c>
      <c r="X172" s="262">
        <f>-(X$158*'Fixed Data'!$B$25*'Fixed Data'!X$47*'Fixed Data'!$B$24*'Fixed Data'!$B$23+X$158*'Fixed Data'!$B$26)*'Fixed Data'!AE44/10^6</f>
        <v>-68.895168146625991</v>
      </c>
      <c r="Y172" s="262">
        <f>-(Y$158*'Fixed Data'!$B$25*'Fixed Data'!Y$47*'Fixed Data'!$B$24*'Fixed Data'!$B$23+Y$158*'Fixed Data'!$B$26)*'Fixed Data'!AF44/10^6</f>
        <v>-70.942362784977945</v>
      </c>
      <c r="Z172" s="262">
        <f>-(Z$158*'Fixed Data'!$B$25*'Fixed Data'!Z$47*'Fixed Data'!$B$24*'Fixed Data'!$B$23+Z$158*'Fixed Data'!$B$26)*'Fixed Data'!AG44/10^6</f>
        <v>-73.057291107992526</v>
      </c>
      <c r="AA172" s="262">
        <f>-(AA$158*'Fixed Data'!$B$25*'Fixed Data'!AA$47*'Fixed Data'!$B$24*'Fixed Data'!$B$23+AA$158*'Fixed Data'!$B$26)*'Fixed Data'!AH44/10^6</f>
        <v>-75.24252622380483</v>
      </c>
      <c r="AB172" s="262">
        <f>-(AB$158*'Fixed Data'!$B$25*'Fixed Data'!AB$47*'Fixed Data'!$B$24*'Fixed Data'!$B$23+AB$158*'Fixed Data'!$B$26)*'Fixed Data'!AI44/10^6</f>
        <v>-77.500754373075324</v>
      </c>
      <c r="AC172" s="262">
        <f>-(AC$158*'Fixed Data'!$B$25*'Fixed Data'!AC$47*'Fixed Data'!$B$24*'Fixed Data'!$B$23+AC$158*'Fixed Data'!$B$26)*'Fixed Data'!AJ44/10^6</f>
        <v>-79.783442139678485</v>
      </c>
      <c r="AD172" s="262">
        <f>-(AD$158*'Fixed Data'!$B$25*'Fixed Data'!AD$47*'Fixed Data'!$B$24*'Fixed Data'!$B$23+AD$158*'Fixed Data'!$B$26)*'Fixed Data'!AK44/10^6</f>
        <v>-82.135091524834181</v>
      </c>
      <c r="AE172" s="262">
        <f>-(AE$158*'Fixed Data'!$B$25*'Fixed Data'!AE$47*'Fixed Data'!$B$24*'Fixed Data'!$B$23+AE$158*'Fixed Data'!$B$26)*'Fixed Data'!AL44/10^6</f>
        <v>-84.552600174752087</v>
      </c>
      <c r="AF172" s="262">
        <f>-(AF$158*'Fixed Data'!$B$25*'Fixed Data'!AF$47*'Fixed Data'!$B$24*'Fixed Data'!$B$23+AF$158*'Fixed Data'!$B$26)*'Fixed Data'!AM44/10^6</f>
        <v>-87.034144501622805</v>
      </c>
      <c r="AG172" s="262">
        <f>-(AG$158*'Fixed Data'!$B$25*'Fixed Data'!AG$47*'Fixed Data'!$B$24*'Fixed Data'!$B$23+AG$158*'Fixed Data'!$B$26)*'Fixed Data'!AN44/10^6</f>
        <v>-89.579485569490174</v>
      </c>
      <c r="AH172" s="262">
        <f>-(AH$158*'Fixed Data'!$B$25*'Fixed Data'!AH$47*'Fixed Data'!$B$24*'Fixed Data'!$B$23+AH$158*'Fixed Data'!$B$26)*'Fixed Data'!AO44/10^6</f>
        <v>-92.190806475466061</v>
      </c>
      <c r="AI172" s="262">
        <f>-(AI$158*'Fixed Data'!$B$25*'Fixed Data'!AI$47*'Fixed Data'!$B$24*'Fixed Data'!$B$23+AI$158*'Fixed Data'!$B$26)*'Fixed Data'!AP44/10^6</f>
        <v>-94.874140550965109</v>
      </c>
      <c r="AJ172" s="262">
        <f>-(AJ$158*'Fixed Data'!$B$25*'Fixed Data'!AJ$47*'Fixed Data'!$B$24*'Fixed Data'!$B$23+AJ$158*'Fixed Data'!$B$26)*'Fixed Data'!AQ44/10^6</f>
        <v>-97.630064726717109</v>
      </c>
      <c r="AK172" s="262">
        <f>-(AK$158*'Fixed Data'!$B$25*'Fixed Data'!AK$47*'Fixed Data'!$B$24*'Fixed Data'!$B$23+AK$158*'Fixed Data'!$B$26)*'Fixed Data'!AR44/10^6</f>
        <v>-100.4605117705843</v>
      </c>
      <c r="AL172" s="262">
        <f>-(AL$158*'Fixed Data'!$B$25*'Fixed Data'!AL$47*'Fixed Data'!$B$24*'Fixed Data'!$B$23+AL$158*'Fixed Data'!$B$26)*'Fixed Data'!AS44/10^6</f>
        <v>-103.36820309023599</v>
      </c>
      <c r="AM172" s="262">
        <f>-(AM$158*'Fixed Data'!$B$25*'Fixed Data'!AM$47*'Fixed Data'!$B$24*'Fixed Data'!$B$23+AM$158*'Fixed Data'!$B$26)*'Fixed Data'!AT44/10^6</f>
        <v>-106.3561438747315</v>
      </c>
      <c r="AN172" s="262">
        <f>-(AN$158*'Fixed Data'!$B$25*'Fixed Data'!AN$47*'Fixed Data'!$B$24*'Fixed Data'!$B$23+AN$158*'Fixed Data'!$B$26)*'Fixed Data'!AU44/10^6</f>
        <v>-109.42720941839134</v>
      </c>
      <c r="AO172" s="262">
        <f>-(AO$158*'Fixed Data'!$B$25*'Fixed Data'!AO$47*'Fixed Data'!$B$24*'Fixed Data'!$B$23+AO$158*'Fixed Data'!$B$26)*'Fixed Data'!AV44/10^6</f>
        <v>-112.5840327456286</v>
      </c>
      <c r="AP172" s="262">
        <f>-(AP$158*'Fixed Data'!$B$25*'Fixed Data'!AP$47*'Fixed Data'!$B$24*'Fixed Data'!$B$23+AP$158*'Fixed Data'!$B$26)*'Fixed Data'!AW44/10^6</f>
        <v>-115.82966943144702</v>
      </c>
      <c r="AQ172" s="262">
        <f>-(AQ$158*'Fixed Data'!$B$25*'Fixed Data'!AQ$47*'Fixed Data'!$B$24*'Fixed Data'!$B$23+AQ$158*'Fixed Data'!$B$26)*'Fixed Data'!AX44/10^6</f>
        <v>-119.16734667720542</v>
      </c>
      <c r="AR172" s="262">
        <f>-(AR$158*'Fixed Data'!$B$25*'Fixed Data'!AR$47*'Fixed Data'!$B$24*'Fixed Data'!$B$23+AR$158*'Fixed Data'!$B$26)*'Fixed Data'!AY44/10^6</f>
        <v>-122.60037497189282</v>
      </c>
      <c r="AS172" s="262">
        <f>-(AS$158*'Fixed Data'!$B$25*'Fixed Data'!AS$47*'Fixed Data'!$B$24*'Fixed Data'!$B$23+AS$158*'Fixed Data'!$B$26)*'Fixed Data'!AZ44/10^6</f>
        <v>-126.13216458721983</v>
      </c>
      <c r="AT172" s="262">
        <f>-(AT$158*'Fixed Data'!$B$25*'Fixed Data'!AT$47*'Fixed Data'!$B$24*'Fixed Data'!$B$23+AT$158*'Fixed Data'!$B$26)*'Fixed Data'!BA44/10^6</f>
        <v>-129.76628455964521</v>
      </c>
      <c r="AU172" s="262">
        <f>-(AU$158*'Fixed Data'!$B$25*'Fixed Data'!AU$47*'Fixed Data'!$B$24*'Fixed Data'!$B$23+AU$158*'Fixed Data'!$B$26)*'Fixed Data'!BB44/10^6</f>
        <v>-133.50649398671752</v>
      </c>
      <c r="AV172" s="262">
        <f>-(AV$158*'Fixed Data'!$B$25*'Fixed Data'!AV$47*'Fixed Data'!$B$24*'Fixed Data'!$B$23+AV$158*'Fixed Data'!$B$26)*'Fixed Data'!BC44/10^6</f>
        <v>-137.35670505033963</v>
      </c>
      <c r="AW172" s="262">
        <f>-(AW$158*'Fixed Data'!$B$25*'Fixed Data'!AW$47*'Fixed Data'!$B$24*'Fixed Data'!$B$23+AW$158*'Fixed Data'!$B$26)*'Fixed Data'!BD44/10^6</f>
        <v>-141.32099219155126</v>
      </c>
      <c r="AX172" s="262">
        <f>-(AX$158*'Fixed Data'!$B$25*'Fixed Data'!AX$47*'Fixed Data'!$B$24*'Fixed Data'!$B$23+AX$158*'Fixed Data'!$B$26)*'Fixed Data'!BE44/10^6</f>
        <v>-145.40361067907656</v>
      </c>
      <c r="AY172" s="262">
        <f>-(AY$158*'Fixed Data'!$B$25*'Fixed Data'!AY$47*'Fixed Data'!$B$24*'Fixed Data'!$B$23+AY$158*'Fixed Data'!$B$26)*'Fixed Data'!BF44/10^6</f>
        <v>-149.60900920055673</v>
      </c>
      <c r="AZ172" s="262">
        <f>-(AZ$158*'Fixed Data'!$B$25*'Fixed Data'!AZ$47*'Fixed Data'!$B$24*'Fixed Data'!$B$23+AZ$158*'Fixed Data'!$B$26)*'Fixed Data'!BG44/10^6</f>
        <v>-153.94183527400182</v>
      </c>
      <c r="BA172" s="262">
        <f>-(BA$158*'Fixed Data'!$B$25*'Fixed Data'!BA$47*'Fixed Data'!$B$24*'Fixed Data'!$B$23+BA$158*'Fixed Data'!$B$26)*'Fixed Data'!BH44/10^6</f>
        <v>-158.40694125789085</v>
      </c>
      <c r="BB172" s="262">
        <f>-(BB$158*'Fixed Data'!$B$25*'Fixed Data'!BB$47*'Fixed Data'!$B$24*'Fixed Data'!$B$23+BB$158*'Fixed Data'!$B$26)*'Fixed Data'!BI44/10^6</f>
        <v>-162.98308433135031</v>
      </c>
    </row>
    <row r="173" spans="1:54" outlineLevel="2">
      <c r="A173" s="416"/>
      <c r="B173" s="135" t="s">
        <v>273</v>
      </c>
      <c r="C173" s="135"/>
      <c r="D173" s="135" t="s">
        <v>374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17"/>
      <c r="B174" s="135" t="s">
        <v>273</v>
      </c>
      <c r="C174" s="135"/>
      <c r="D174" s="135" t="s">
        <v>374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15" t="s">
        <v>468</v>
      </c>
      <c r="B176" s="135" t="s">
        <v>273</v>
      </c>
      <c r="C176" s="135" t="s">
        <v>380</v>
      </c>
      <c r="D176" s="135" t="s">
        <v>374</v>
      </c>
      <c r="E176" s="262">
        <f>-(E$158*'Fixed Data'!$B$25*'Fixed Data'!E$47*'Fixed Data'!$B$24*'Fixed Data'!$B$23+E$158*'Fixed Data'!$B$26)*'Fixed Data'!L46/10^6</f>
        <v>-120.00017472551762</v>
      </c>
      <c r="F176" s="262">
        <f>-(F$158*'Fixed Data'!$B$25*'Fixed Data'!F$47*'Fixed Data'!$B$24*'Fixed Data'!$B$23+F$158*'Fixed Data'!$B$26)*'Fixed Data'!M46/10^6</f>
        <v>-123.41287295107226</v>
      </c>
      <c r="G176" s="262">
        <f>-(G$158*'Fixed Data'!$B$25*'Fixed Data'!G$47*'Fixed Data'!$B$24*'Fixed Data'!$B$23+G$158*'Fixed Data'!$B$26)*'Fixed Data'!N46/10^6</f>
        <v>-126.93065020865846</v>
      </c>
      <c r="H176" s="262">
        <f>-(H$158*'Fixed Data'!$B$25*'Fixed Data'!H$47*'Fixed Data'!$B$24*'Fixed Data'!$B$23+H$158*'Fixed Data'!$B$26)*'Fixed Data'!O46/10^6</f>
        <v>-130.55713147429353</v>
      </c>
      <c r="I176" s="262">
        <f>-(I$158*'Fixed Data'!$B$25*'Fixed Data'!I$47*'Fixed Data'!$B$24*'Fixed Data'!$B$23+I$158*'Fixed Data'!$B$26)*'Fixed Data'!P46/10^6</f>
        <v>-134.29608534767067</v>
      </c>
      <c r="J176" s="262">
        <f>-(J$158*'Fixed Data'!$B$25*'Fixed Data'!J$47*'Fixed Data'!$B$24*'Fixed Data'!$B$23+J$158*'Fixed Data'!$B$26)*'Fixed Data'!Q46/10^6</f>
        <v>-138.15143036014675</v>
      </c>
      <c r="K176" s="262">
        <f>-(K$158*'Fixed Data'!$B$25*'Fixed Data'!K$47*'Fixed Data'!$B$24*'Fixed Data'!$B$23+K$158*'Fixed Data'!$B$26)*'Fixed Data'!R46/10^6</f>
        <v>-142.12724215814922</v>
      </c>
      <c r="L176" s="262">
        <f>-(L$158*'Fixed Data'!$B$25*'Fixed Data'!L$47*'Fixed Data'!$B$24*'Fixed Data'!$B$23+L$158*'Fixed Data'!$B$26)*'Fixed Data'!S46/10^6</f>
        <v>-146.22776019844511</v>
      </c>
      <c r="M176" s="262">
        <f>-(M$158*'Fixed Data'!$B$25*'Fixed Data'!M$47*'Fixed Data'!$B$24*'Fixed Data'!$B$23+M$158*'Fixed Data'!$B$26)*'Fixed Data'!T46/10^6</f>
        <v>-150.45739580352455</v>
      </c>
      <c r="N176" s="262">
        <f>-(N$158*'Fixed Data'!$B$25*'Fixed Data'!N$47*'Fixed Data'!$B$24*'Fixed Data'!$B$23+N$158*'Fixed Data'!$B$26)*'Fixed Data'!U46/10^6</f>
        <v>-154.82074000069187</v>
      </c>
      <c r="O176" s="262">
        <f>-(O$158*'Fixed Data'!$B$25*'Fixed Data'!O$47*'Fixed Data'!$B$24*'Fixed Data'!$B$23+O$158*'Fixed Data'!$B$26)*'Fixed Data'!V46/10^6</f>
        <v>-159.32257161958069</v>
      </c>
      <c r="P176" s="262">
        <f>-(P$158*'Fixed Data'!$B$25*'Fixed Data'!P$47*'Fixed Data'!$B$24*'Fixed Data'!$B$23+P$158*'Fixed Data'!$B$26)*'Fixed Data'!W46/10^6</f>
        <v>-163.9678666115673</v>
      </c>
      <c r="Q176" s="262">
        <f>-(Q$158*'Fixed Data'!$B$25*'Fixed Data'!Q$47*'Fixed Data'!$B$24*'Fixed Data'!$B$23+Q$158*'Fixed Data'!$B$26)*'Fixed Data'!X46/10^6</f>
        <v>-168.76180660140992</v>
      </c>
      <c r="R176" s="262">
        <f>-(R$158*'Fixed Data'!$B$25*'Fixed Data'!R$47*'Fixed Data'!$B$24*'Fixed Data'!$B$23+R$158*'Fixed Data'!$B$26)*'Fixed Data'!Y46/10^6</f>
        <v>-173.70978939715687</v>
      </c>
      <c r="S176" s="262">
        <f>-(S$158*'Fixed Data'!$B$25*'Fixed Data'!S$47*'Fixed Data'!$B$24*'Fixed Data'!$B$23+S$158*'Fixed Data'!$B$26)*'Fixed Data'!Z46/10^6</f>
        <v>-178.77720478169843</v>
      </c>
      <c r="T176" s="262">
        <f>-(T$158*'Fixed Data'!$B$25*'Fixed Data'!T$47*'Fixed Data'!$B$24*'Fixed Data'!$B$23+T$158*'Fixed Data'!$B$26)*'Fixed Data'!AA46/10^6</f>
        <v>-184.0077837438383</v>
      </c>
      <c r="U176" s="262">
        <f>-(U$158*'Fixed Data'!$B$25*'Fixed Data'!U$47*'Fixed Data'!$B$24*'Fixed Data'!$B$23+U$158*'Fixed Data'!$B$26)*'Fixed Data'!AB46/10^6</f>
        <v>-189.40752004179819</v>
      </c>
      <c r="V176" s="262">
        <f>-(V$158*'Fixed Data'!$B$25*'Fixed Data'!V$47*'Fixed Data'!$B$24*'Fixed Data'!$B$23+V$158*'Fixed Data'!$B$26)*'Fixed Data'!AC46/10^6</f>
        <v>-194.98266212728842</v>
      </c>
      <c r="W176" s="262">
        <f>-(W$158*'Fixed Data'!$B$25*'Fixed Data'!W$47*'Fixed Data'!$B$24*'Fixed Data'!$B$23+W$158*'Fixed Data'!$B$26)*'Fixed Data'!AD46/10^6</f>
        <v>-200.73972527518268</v>
      </c>
      <c r="X176" s="262">
        <f>-(X$158*'Fixed Data'!$B$25*'Fixed Data'!X$47*'Fixed Data'!$B$24*'Fixed Data'!$B$23+X$158*'Fixed Data'!$B$26)*'Fixed Data'!AE46/10^6</f>
        <v>-206.68550443987797</v>
      </c>
      <c r="Y176" s="262">
        <f>-(Y$158*'Fixed Data'!$B$25*'Fixed Data'!Y$47*'Fixed Data'!$B$24*'Fixed Data'!$B$23+Y$158*'Fixed Data'!$B$26)*'Fixed Data'!AF46/10^6</f>
        <v>-212.82708835493384</v>
      </c>
      <c r="Z176" s="262">
        <f>-(Z$158*'Fixed Data'!$B$25*'Fixed Data'!Z$47*'Fixed Data'!$B$24*'Fixed Data'!$B$23+Z$158*'Fixed Data'!$B$26)*'Fixed Data'!AG46/10^6</f>
        <v>-219.17187328611212</v>
      </c>
      <c r="AA176" s="262">
        <f>-(AA$158*'Fixed Data'!$B$25*'Fixed Data'!AA$47*'Fixed Data'!$B$24*'Fixed Data'!$B$23+AA$158*'Fixed Data'!$B$26)*'Fixed Data'!AH46/10^6</f>
        <v>-225.72757870983622</v>
      </c>
      <c r="AB176" s="262">
        <f>-(AB$158*'Fixed Data'!$B$25*'Fixed Data'!AB$47*'Fixed Data'!$B$24*'Fixed Data'!$B$23+AB$158*'Fixed Data'!$B$26)*'Fixed Data'!AI46/10^6</f>
        <v>-232.50226311922597</v>
      </c>
      <c r="AC176" s="262">
        <f>-(AC$158*'Fixed Data'!$B$25*'Fixed Data'!AC$47*'Fixed Data'!$B$24*'Fixed Data'!$B$23+AC$158*'Fixed Data'!$B$26)*'Fixed Data'!AJ46/10^6</f>
        <v>-239.35032642129661</v>
      </c>
      <c r="AD176" s="262">
        <f>-(AD$158*'Fixed Data'!$B$25*'Fixed Data'!AD$47*'Fixed Data'!$B$24*'Fixed Data'!$B$23+AD$158*'Fixed Data'!$B$26)*'Fixed Data'!AK46/10^6</f>
        <v>-246.40527457942062</v>
      </c>
      <c r="AE176" s="262">
        <f>-(AE$158*'Fixed Data'!$B$25*'Fixed Data'!AE$47*'Fixed Data'!$B$24*'Fixed Data'!$B$23+AE$158*'Fixed Data'!$B$26)*'Fixed Data'!AL46/10^6</f>
        <v>-253.65780053249119</v>
      </c>
      <c r="AF176" s="262">
        <f>-(AF$158*'Fixed Data'!$B$25*'Fixed Data'!AF$47*'Fixed Data'!$B$24*'Fixed Data'!$B$23+AF$158*'Fixed Data'!$B$26)*'Fixed Data'!AM46/10^6</f>
        <v>-261.10243351729019</v>
      </c>
      <c r="AG176" s="262">
        <f>-(AG$158*'Fixed Data'!$B$25*'Fixed Data'!AG$47*'Fixed Data'!$B$24*'Fixed Data'!$B$23+AG$158*'Fixed Data'!$B$26)*'Fixed Data'!AN46/10^6</f>
        <v>-268.73845671768674</v>
      </c>
      <c r="AH176" s="262">
        <f>-(AH$158*'Fixed Data'!$B$25*'Fixed Data'!AH$47*'Fixed Data'!$B$24*'Fixed Data'!$B$23+AH$158*'Fixed Data'!$B$26)*'Fixed Data'!AO46/10^6</f>
        <v>-276.57241943807918</v>
      </c>
      <c r="AI176" s="262">
        <f>-(AI$158*'Fixed Data'!$B$25*'Fixed Data'!AI$47*'Fixed Data'!$B$24*'Fixed Data'!$B$23+AI$158*'Fixed Data'!$B$26)*'Fixed Data'!AP46/10^6</f>
        <v>-284.62242166658012</v>
      </c>
      <c r="AJ176" s="262">
        <f>-(AJ$158*'Fixed Data'!$B$25*'Fixed Data'!AJ$47*'Fixed Data'!$B$24*'Fixed Data'!$B$23+AJ$158*'Fixed Data'!$B$26)*'Fixed Data'!AQ46/10^6</f>
        <v>-292.89019419543524</v>
      </c>
      <c r="AK176" s="262">
        <f>-(AK$158*'Fixed Data'!$B$25*'Fixed Data'!AK$47*'Fixed Data'!$B$24*'Fixed Data'!$B$23+AK$158*'Fixed Data'!$B$26)*'Fixed Data'!AR46/10^6</f>
        <v>-301.38153532833542</v>
      </c>
      <c r="AL176" s="262">
        <f>-(AL$158*'Fixed Data'!$B$25*'Fixed Data'!AL$47*'Fixed Data'!$B$24*'Fixed Data'!$B$23+AL$158*'Fixed Data'!$B$26)*'Fixed Data'!AS46/10^6</f>
        <v>-310.10460928856611</v>
      </c>
      <c r="AM176" s="262">
        <f>-(AM$158*'Fixed Data'!$B$25*'Fixed Data'!AM$47*'Fixed Data'!$B$24*'Fixed Data'!$B$23+AM$158*'Fixed Data'!$B$26)*'Fixed Data'!AT46/10^6</f>
        <v>-319.06843164391097</v>
      </c>
      <c r="AN176" s="262">
        <f>-(AN$158*'Fixed Data'!$B$25*'Fixed Data'!AN$47*'Fixed Data'!$B$24*'Fixed Data'!$B$23+AN$158*'Fixed Data'!$B$26)*'Fixed Data'!AU46/10^6</f>
        <v>-328.28162827658019</v>
      </c>
      <c r="AO176" s="262">
        <f>-(AO$158*'Fixed Data'!$B$25*'Fixed Data'!AO$47*'Fixed Data'!$B$24*'Fixed Data'!$B$23+AO$158*'Fixed Data'!$B$26)*'Fixed Data'!AV46/10^6</f>
        <v>-337.75209825995563</v>
      </c>
      <c r="AP176" s="262">
        <f>-(AP$158*'Fixed Data'!$B$25*'Fixed Data'!AP$47*'Fixed Data'!$B$24*'Fixed Data'!$B$23+AP$158*'Fixed Data'!$B$26)*'Fixed Data'!AW46/10^6</f>
        <v>-347.48900831913903</v>
      </c>
      <c r="AQ176" s="262">
        <f>-(AQ$158*'Fixed Data'!$B$25*'Fixed Data'!AQ$47*'Fixed Data'!$B$24*'Fixed Data'!$B$23+AQ$158*'Fixed Data'!$B$26)*'Fixed Data'!AX46/10^6</f>
        <v>-357.50204005824168</v>
      </c>
      <c r="AR176" s="262">
        <f>-(AR$158*'Fixed Data'!$B$25*'Fixed Data'!AR$47*'Fixed Data'!$B$24*'Fixed Data'!$B$23+AR$158*'Fixed Data'!$B$26)*'Fixed Data'!AY46/10^6</f>
        <v>-367.80112494420632</v>
      </c>
      <c r="AS176" s="262">
        <f>-(AS$158*'Fixed Data'!$B$25*'Fixed Data'!AS$47*'Fixed Data'!$B$24*'Fixed Data'!$B$23+AS$158*'Fixed Data'!$B$26)*'Fixed Data'!AZ46/10^6</f>
        <v>-378.39649379211255</v>
      </c>
      <c r="AT176" s="262">
        <f>-(AT$158*'Fixed Data'!$B$25*'Fixed Data'!AT$47*'Fixed Data'!$B$24*'Fixed Data'!$B$23+AT$158*'Fixed Data'!$B$26)*'Fixed Data'!BA46/10^6</f>
        <v>-389.29885371137692</v>
      </c>
      <c r="AU176" s="262">
        <f>-(AU$158*'Fixed Data'!$B$25*'Fixed Data'!AU$47*'Fixed Data'!$B$24*'Fixed Data'!$B$23+AU$158*'Fixed Data'!$B$26)*'Fixed Data'!BB46/10^6</f>
        <v>-400.51948199465483</v>
      </c>
      <c r="AV176" s="262">
        <f>-(AV$158*'Fixed Data'!$B$25*'Fixed Data'!AV$47*'Fixed Data'!$B$24*'Fixed Data'!$B$23+AV$158*'Fixed Data'!$B$26)*'Fixed Data'!BC46/10^6</f>
        <v>-412.07011518765137</v>
      </c>
      <c r="AW176" s="262">
        <f>-(AW$158*'Fixed Data'!$B$25*'Fixed Data'!AW$47*'Fixed Data'!$B$24*'Fixed Data'!$B$23+AW$158*'Fixed Data'!$B$26)*'Fixed Data'!BD46/10^6</f>
        <v>-423.96297661348223</v>
      </c>
      <c r="AX176" s="262">
        <f>-(AX$158*'Fixed Data'!$B$25*'Fixed Data'!AX$47*'Fixed Data'!$B$24*'Fixed Data'!$B$23+AX$158*'Fixed Data'!$B$26)*'Fixed Data'!BE46/10^6</f>
        <v>-436.21083207832277</v>
      </c>
      <c r="AY176" s="262">
        <f>-(AY$158*'Fixed Data'!$B$25*'Fixed Data'!AY$47*'Fixed Data'!$B$24*'Fixed Data'!$B$23+AY$158*'Fixed Data'!$B$26)*'Fixed Data'!BF46/10^6</f>
        <v>-448.82702764510441</v>
      </c>
      <c r="AZ176" s="262">
        <f>-(AZ$158*'Fixed Data'!$B$25*'Fixed Data'!AZ$47*'Fixed Data'!$B$24*'Fixed Data'!$B$23+AZ$158*'Fixed Data'!$B$26)*'Fixed Data'!BG46/10^6</f>
        <v>-461.82550586785862</v>
      </c>
      <c r="BA176" s="262">
        <f>-(BA$158*'Fixed Data'!$B$25*'Fixed Data'!BA$47*'Fixed Data'!$B$24*'Fixed Data'!$B$23+BA$158*'Fixed Data'!$B$26)*'Fixed Data'!BH46/10^6</f>
        <v>-475.2208238220249</v>
      </c>
      <c r="BB176" s="262">
        <f>-(BB$158*'Fixed Data'!$B$25*'Fixed Data'!BB$47*'Fixed Data'!$B$24*'Fixed Data'!$B$23+BB$158*'Fixed Data'!$B$26)*'Fixed Data'!BI46/10^6</f>
        <v>-488.94925304497707</v>
      </c>
    </row>
    <row r="177" spans="1:54" outlineLevel="2">
      <c r="A177" s="416"/>
      <c r="B177" s="135" t="s">
        <v>273</v>
      </c>
      <c r="C177" s="135"/>
      <c r="D177" s="135" t="s">
        <v>374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17"/>
      <c r="B178" s="135" t="s">
        <v>273</v>
      </c>
      <c r="C178" s="135"/>
      <c r="D178" s="135" t="s">
        <v>374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469</v>
      </c>
      <c r="B182" s="19"/>
      <c r="C182" s="19"/>
      <c r="D182" s="19"/>
      <c r="E182" s="15"/>
    </row>
    <row r="183" spans="1:54" ht="15" outlineLevel="1">
      <c r="A183" s="12"/>
      <c r="B183" s="19"/>
      <c r="C183" s="19"/>
      <c r="D183" s="19"/>
      <c r="E183" s="15"/>
    </row>
    <row r="184" spans="1:54" s="4" customFormat="1" outlineLevel="1">
      <c r="A184" s="4" t="s">
        <v>470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2" t="s">
        <v>471</v>
      </c>
      <c r="B186" s="150" t="s">
        <v>472</v>
      </c>
      <c r="C186" s="6" t="s">
        <v>473</v>
      </c>
      <c r="D186" s="10" t="s">
        <v>385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23"/>
      <c r="B187" s="150" t="s">
        <v>474</v>
      </c>
      <c r="C187" s="6" t="s">
        <v>475</v>
      </c>
      <c r="D187" s="10" t="s">
        <v>385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15" t="s">
        <v>476</v>
      </c>
      <c r="B190" s="150" t="s">
        <v>477</v>
      </c>
      <c r="C190" s="19"/>
      <c r="D190" s="135" t="s">
        <v>374</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16"/>
      <c r="B191" s="150" t="s">
        <v>478</v>
      </c>
      <c r="C191" s="19"/>
      <c r="D191" s="135" t="s">
        <v>374</v>
      </c>
      <c r="E191" s="21">
        <f>E71*E186</f>
        <v>0</v>
      </c>
      <c r="F191" s="21">
        <f t="shared" ref="F191:BB191" si="21">F71*F186</f>
        <v>0</v>
      </c>
      <c r="G191" s="21">
        <f t="shared" si="21"/>
        <v>0</v>
      </c>
      <c r="H191" s="21">
        <f t="shared" si="21"/>
        <v>0</v>
      </c>
      <c r="I191" s="21">
        <f t="shared" si="21"/>
        <v>0</v>
      </c>
      <c r="J191" s="21">
        <f t="shared" si="21"/>
        <v>0</v>
      </c>
      <c r="K191" s="21">
        <f t="shared" si="21"/>
        <v>0</v>
      </c>
      <c r="L191" s="21">
        <f t="shared" si="21"/>
        <v>0</v>
      </c>
      <c r="M191" s="21">
        <f t="shared" si="21"/>
        <v>0</v>
      </c>
      <c r="N191" s="21">
        <f t="shared" si="21"/>
        <v>0</v>
      </c>
      <c r="O191" s="21">
        <f t="shared" si="21"/>
        <v>0</v>
      </c>
      <c r="P191" s="21">
        <f t="shared" si="21"/>
        <v>0</v>
      </c>
      <c r="Q191" s="21">
        <f t="shared" si="21"/>
        <v>0</v>
      </c>
      <c r="R191" s="21">
        <f t="shared" si="21"/>
        <v>0</v>
      </c>
      <c r="S191" s="21">
        <f t="shared" si="21"/>
        <v>0</v>
      </c>
      <c r="T191" s="21">
        <f t="shared" si="21"/>
        <v>0</v>
      </c>
      <c r="U191" s="21">
        <f t="shared" si="21"/>
        <v>0</v>
      </c>
      <c r="V191" s="21">
        <f t="shared" si="21"/>
        <v>0</v>
      </c>
      <c r="W191" s="21">
        <f t="shared" si="21"/>
        <v>0</v>
      </c>
      <c r="X191" s="21">
        <f t="shared" si="21"/>
        <v>0</v>
      </c>
      <c r="Y191" s="21">
        <f t="shared" si="21"/>
        <v>0</v>
      </c>
      <c r="Z191" s="21">
        <f t="shared" si="21"/>
        <v>0</v>
      </c>
      <c r="AA191" s="21">
        <f t="shared" si="21"/>
        <v>0</v>
      </c>
      <c r="AB191" s="21">
        <f t="shared" si="21"/>
        <v>0</v>
      </c>
      <c r="AC191" s="21">
        <f t="shared" si="21"/>
        <v>0</v>
      </c>
      <c r="AD191" s="21">
        <f t="shared" si="21"/>
        <v>0</v>
      </c>
      <c r="AE191" s="21">
        <f t="shared" si="21"/>
        <v>0</v>
      </c>
      <c r="AF191" s="21">
        <f t="shared" si="21"/>
        <v>0</v>
      </c>
      <c r="AG191" s="21">
        <f t="shared" si="21"/>
        <v>0</v>
      </c>
      <c r="AH191" s="21">
        <f t="shared" si="21"/>
        <v>0</v>
      </c>
      <c r="AI191" s="21">
        <f t="shared" si="21"/>
        <v>0</v>
      </c>
      <c r="AJ191" s="21">
        <f t="shared" si="21"/>
        <v>0</v>
      </c>
      <c r="AK191" s="21">
        <f t="shared" si="21"/>
        <v>0</v>
      </c>
      <c r="AL191" s="21">
        <f t="shared" si="21"/>
        <v>0</v>
      </c>
      <c r="AM191" s="21">
        <f t="shared" si="21"/>
        <v>0</v>
      </c>
      <c r="AN191" s="21">
        <f t="shared" si="21"/>
        <v>0</v>
      </c>
      <c r="AO191" s="21">
        <f t="shared" si="21"/>
        <v>0</v>
      </c>
      <c r="AP191" s="21">
        <f t="shared" si="21"/>
        <v>0</v>
      </c>
      <c r="AQ191" s="21">
        <f t="shared" si="21"/>
        <v>0</v>
      </c>
      <c r="AR191" s="21">
        <f t="shared" si="21"/>
        <v>0</v>
      </c>
      <c r="AS191" s="21">
        <f t="shared" si="21"/>
        <v>0</v>
      </c>
      <c r="AT191" s="21">
        <f t="shared" si="21"/>
        <v>0</v>
      </c>
      <c r="AU191" s="21">
        <f t="shared" si="21"/>
        <v>0</v>
      </c>
      <c r="AV191" s="21">
        <f t="shared" si="21"/>
        <v>0</v>
      </c>
      <c r="AW191" s="21">
        <f t="shared" si="21"/>
        <v>0</v>
      </c>
      <c r="AX191" s="21">
        <f t="shared" si="21"/>
        <v>0</v>
      </c>
      <c r="AY191" s="21">
        <f t="shared" si="21"/>
        <v>0</v>
      </c>
      <c r="AZ191" s="21">
        <f t="shared" si="21"/>
        <v>0</v>
      </c>
      <c r="BA191" s="21">
        <f t="shared" si="21"/>
        <v>0</v>
      </c>
      <c r="BB191" s="21">
        <f t="shared" si="21"/>
        <v>0</v>
      </c>
    </row>
    <row r="192" spans="1:54" outlineLevel="2">
      <c r="A192" s="416"/>
      <c r="B192" s="150" t="s">
        <v>379</v>
      </c>
      <c r="C192" s="19"/>
      <c r="D192" s="135" t="s">
        <v>374</v>
      </c>
      <c r="E192" s="21">
        <f>E77*E186</f>
        <v>-13.395791080726287</v>
      </c>
      <c r="F192" s="21">
        <f t="shared" ref="F192:BB192" si="22">F77*F186</f>
        <v>-13.11121172144996</v>
      </c>
      <c r="G192" s="21">
        <f t="shared" si="22"/>
        <v>-12.833489317928361</v>
      </c>
      <c r="H192" s="21">
        <f t="shared" si="22"/>
        <v>-12.562461068144286</v>
      </c>
      <c r="I192" s="21">
        <f t="shared" si="22"/>
        <v>-12.297968140204622</v>
      </c>
      <c r="J192" s="21">
        <f t="shared" si="22"/>
        <v>-12.039855555399189</v>
      </c>
      <c r="K192" s="21">
        <f t="shared" si="22"/>
        <v>-11.787972134888637</v>
      </c>
      <c r="L192" s="21">
        <f t="shared" si="22"/>
        <v>-11.542170359964663</v>
      </c>
      <c r="M192" s="21">
        <f t="shared" si="22"/>
        <v>-11.30230631974683</v>
      </c>
      <c r="N192" s="21">
        <f t="shared" si="22"/>
        <v>-11.068239616796067</v>
      </c>
      <c r="O192" s="21">
        <f t="shared" si="22"/>
        <v>-10.839833266666343</v>
      </c>
      <c r="P192" s="21">
        <f t="shared" si="22"/>
        <v>-10.616953644718548</v>
      </c>
      <c r="Q192" s="21">
        <f t="shared" si="22"/>
        <v>-10.399470365223952</v>
      </c>
      <c r="R192" s="21">
        <f t="shared" si="22"/>
        <v>-10.187256242835906</v>
      </c>
      <c r="S192" s="21">
        <f t="shared" si="22"/>
        <v>-9.9801871927866443</v>
      </c>
      <c r="T192" s="21">
        <f t="shared" si="22"/>
        <v>-9.7781421598269738</v>
      </c>
      <c r="U192" s="21">
        <f t="shared" si="22"/>
        <v>-9.5810030438403402</v>
      </c>
      <c r="V192" s="21">
        <f t="shared" si="22"/>
        <v>-9.3886546397679744</v>
      </c>
      <c r="W192" s="21">
        <f t="shared" si="22"/>
        <v>-9.2009845563123616</v>
      </c>
      <c r="X192" s="21">
        <f t="shared" si="22"/>
        <v>-9.0178831456985051</v>
      </c>
      <c r="Y192" s="21">
        <f t="shared" si="22"/>
        <v>-8.8392434574042085</v>
      </c>
      <c r="Z192" s="21">
        <f t="shared" si="22"/>
        <v>-8.6649611483753812</v>
      </c>
      <c r="AA192" s="21">
        <f t="shared" si="22"/>
        <v>-8.4949344337064137</v>
      </c>
      <c r="AB192" s="21">
        <f t="shared" si="22"/>
        <v>-8.3290640280501602</v>
      </c>
      <c r="AC192" s="21">
        <f t="shared" si="22"/>
        <v>-8.1672530797492158</v>
      </c>
      <c r="AD192" s="21">
        <f t="shared" si="22"/>
        <v>-8.0094071057979068</v>
      </c>
      <c r="AE192" s="21">
        <f t="shared" si="22"/>
        <v>-7.8554339553067729</v>
      </c>
      <c r="AF192" s="21">
        <f t="shared" si="22"/>
        <v>-7.7052437296719472</v>
      </c>
      <c r="AG192" s="21">
        <f t="shared" si="22"/>
        <v>-7.5587487524356263</v>
      </c>
      <c r="AH192" s="21">
        <f t="shared" si="22"/>
        <v>-7.4158634918167827</v>
      </c>
      <c r="AI192" s="21">
        <f t="shared" si="22"/>
        <v>-7.2765045295754627</v>
      </c>
      <c r="AJ192" s="21">
        <f t="shared" si="22"/>
        <v>-7.1752535592864115</v>
      </c>
      <c r="AK192" s="21">
        <f t="shared" si="22"/>
        <v>-7.0762464231070252</v>
      </c>
      <c r="AL192" s="21">
        <f t="shared" si="22"/>
        <v>-6.9794452607544999</v>
      </c>
      <c r="AM192" s="21">
        <f t="shared" si="22"/>
        <v>-6.8848130447435061</v>
      </c>
      <c r="AN192" s="21">
        <f t="shared" si="22"/>
        <v>-6.7923135877540179</v>
      </c>
      <c r="AO192" s="21">
        <f t="shared" si="22"/>
        <v>-6.7019115184765434</v>
      </c>
      <c r="AP192" s="21">
        <f t="shared" si="22"/>
        <v>-6.6135722644248949</v>
      </c>
      <c r="AQ192" s="21">
        <f t="shared" si="22"/>
        <v>-6.5272620508216734</v>
      </c>
      <c r="AR192" s="21">
        <f t="shared" si="22"/>
        <v>-6.4429478751989135</v>
      </c>
      <c r="AS192" s="21">
        <f t="shared" si="22"/>
        <v>-6.3605975020602221</v>
      </c>
      <c r="AT192" s="21">
        <f t="shared" si="22"/>
        <v>-6.2801794444922781</v>
      </c>
      <c r="AU192" s="21">
        <f t="shared" si="22"/>
        <v>-6.2016629594274724</v>
      </c>
      <c r="AV192" s="21">
        <f t="shared" si="22"/>
        <v>-6.1250180281179185</v>
      </c>
      <c r="AW192" s="21">
        <f t="shared" si="22"/>
        <v>-6.0502153527708584</v>
      </c>
      <c r="AX192" s="21">
        <f t="shared" si="22"/>
        <v>-5.9772263367212775</v>
      </c>
      <c r="AY192" s="21">
        <f t="shared" si="22"/>
        <v>-5.9060230777808904</v>
      </c>
      <c r="AZ192" s="21">
        <f t="shared" si="22"/>
        <v>-5.8365783590011224</v>
      </c>
      <c r="BA192" s="21">
        <f t="shared" si="22"/>
        <v>-5.7688656323107317</v>
      </c>
      <c r="BB192" s="21">
        <f t="shared" si="22"/>
        <v>-5.7019384709077094</v>
      </c>
    </row>
    <row r="193" spans="1:54" outlineLevel="2">
      <c r="A193" s="416"/>
      <c r="B193" s="150" t="s">
        <v>479</v>
      </c>
      <c r="C193" s="19"/>
      <c r="D193" s="135" t="s">
        <v>374</v>
      </c>
      <c r="E193" s="21">
        <f t="shared" ref="E193:AJ193" si="23">SUMIF($B$143:$B$154,"Environmental",E$143:E$154)*E186</f>
        <v>-79.873705533769922</v>
      </c>
      <c r="F193" s="21">
        <f t="shared" si="23"/>
        <v>-79.567921031638107</v>
      </c>
      <c r="G193" s="21">
        <f t="shared" si="23"/>
        <v>-78.97177483791026</v>
      </c>
      <c r="H193" s="21">
        <f t="shared" si="23"/>
        <v>-78.370245373210224</v>
      </c>
      <c r="I193" s="21">
        <f t="shared" si="23"/>
        <v>-78.024985957962912</v>
      </c>
      <c r="J193" s="21">
        <f t="shared" si="23"/>
        <v>-77.664760530708932</v>
      </c>
      <c r="K193" s="21">
        <f t="shared" si="23"/>
        <v>-77.04047721964244</v>
      </c>
      <c r="L193" s="21">
        <f t="shared" si="23"/>
        <v>-76.658614359239621</v>
      </c>
      <c r="M193" s="21">
        <f t="shared" si="23"/>
        <v>-76.26466041041391</v>
      </c>
      <c r="N193" s="21">
        <f t="shared" si="23"/>
        <v>-75.624683760640877</v>
      </c>
      <c r="O193" s="21">
        <f t="shared" si="23"/>
        <v>-75.214141369650136</v>
      </c>
      <c r="P193" s="21">
        <f t="shared" si="23"/>
        <v>-74.794067528529524</v>
      </c>
      <c r="Q193" s="21">
        <f t="shared" si="23"/>
        <v>-74.365288957358956</v>
      </c>
      <c r="R193" s="21">
        <f t="shared" si="23"/>
        <v>-74.144765765514549</v>
      </c>
      <c r="S193" s="21">
        <f t="shared" si="23"/>
        <v>-73.696536582102638</v>
      </c>
      <c r="T193" s="21">
        <f t="shared" si="23"/>
        <v>-73.24200078584478</v>
      </c>
      <c r="U193" s="21">
        <f t="shared" si="23"/>
        <v>-72.781860316902709</v>
      </c>
      <c r="V193" s="21">
        <f t="shared" si="23"/>
        <v>-72.516009100233802</v>
      </c>
      <c r="W193" s="21">
        <f t="shared" si="23"/>
        <v>-72.04267251533463</v>
      </c>
      <c r="X193" s="21">
        <f t="shared" si="23"/>
        <v>-71.757123067061698</v>
      </c>
      <c r="Y193" s="21">
        <f t="shared" si="23"/>
        <v>-71.273459556173677</v>
      </c>
      <c r="Z193" s="21">
        <f t="shared" si="23"/>
        <v>-70.971350874411314</v>
      </c>
      <c r="AA193" s="21">
        <f t="shared" si="23"/>
        <v>-70.660262336345752</v>
      </c>
      <c r="AB193" s="21">
        <f t="shared" si="23"/>
        <v>-70.340980859029685</v>
      </c>
      <c r="AC193" s="21">
        <f t="shared" si="23"/>
        <v>-69.974651629954863</v>
      </c>
      <c r="AD193" s="21">
        <f t="shared" si="23"/>
        <v>-69.612164248876255</v>
      </c>
      <c r="AE193" s="21">
        <f t="shared" si="23"/>
        <v>-69.261165995532338</v>
      </c>
      <c r="AF193" s="21">
        <f t="shared" si="23"/>
        <v>-68.899962779749657</v>
      </c>
      <c r="AG193" s="21">
        <f t="shared" si="23"/>
        <v>-68.531383091313486</v>
      </c>
      <c r="AH193" s="21">
        <f t="shared" si="23"/>
        <v>-68.158593525151517</v>
      </c>
      <c r="AI193" s="21">
        <f t="shared" si="23"/>
        <v>-67.785577316805131</v>
      </c>
      <c r="AJ193" s="21">
        <f t="shared" si="23"/>
        <v>-67.737880683545342</v>
      </c>
      <c r="AK193" s="21">
        <f t="shared" ref="AK193:BB193" si="24">SUMIF($B$143:$B$154,"Environmental",AK$143:AK$154)*AK186</f>
        <v>-67.685337511942492</v>
      </c>
      <c r="AL193" s="21">
        <f t="shared" si="24"/>
        <v>-67.629392179426944</v>
      </c>
      <c r="AM193" s="21">
        <f t="shared" si="24"/>
        <v>-67.570858640388906</v>
      </c>
      <c r="AN193" s="21">
        <f t="shared" si="24"/>
        <v>-67.510087906154567</v>
      </c>
      <c r="AO193" s="21">
        <f t="shared" si="24"/>
        <v>-67.447231928967</v>
      </c>
      <c r="AP193" s="21">
        <f t="shared" si="24"/>
        <v>-67.38277265170629</v>
      </c>
      <c r="AQ193" s="21">
        <f t="shared" si="24"/>
        <v>-67.317256937596454</v>
      </c>
      <c r="AR193" s="21">
        <f t="shared" si="24"/>
        <v>-67.25108146831252</v>
      </c>
      <c r="AS193" s="21">
        <f t="shared" si="24"/>
        <v>-67.184613413539367</v>
      </c>
      <c r="AT193" s="21">
        <f t="shared" si="24"/>
        <v>-67.118243906590976</v>
      </c>
      <c r="AU193" s="21">
        <f t="shared" si="24"/>
        <v>-67.052382722769039</v>
      </c>
      <c r="AV193" s="21">
        <f t="shared" si="24"/>
        <v>-66.987417088224603</v>
      </c>
      <c r="AW193" s="21">
        <f t="shared" si="24"/>
        <v>-66.923715352613854</v>
      </c>
      <c r="AX193" s="21">
        <f t="shared" si="24"/>
        <v>-66.861644668920277</v>
      </c>
      <c r="AY193" s="21">
        <f t="shared" si="24"/>
        <v>-66.801570185537585</v>
      </c>
      <c r="AZ193" s="21">
        <f t="shared" si="24"/>
        <v>-66.743850135370323</v>
      </c>
      <c r="BA193" s="21">
        <f t="shared" si="24"/>
        <v>-66.688834537740064</v>
      </c>
      <c r="BB193" s="21">
        <f t="shared" si="24"/>
        <v>-66.626111740771364</v>
      </c>
    </row>
    <row r="194" spans="1:54" outlineLevel="2">
      <c r="A194" s="416"/>
      <c r="B194" s="150" t="s">
        <v>480</v>
      </c>
      <c r="C194" s="19"/>
      <c r="D194" s="135" t="s">
        <v>374</v>
      </c>
      <c r="E194" s="21">
        <f t="shared" ref="E194:AJ194" si="25">SUM(E172:E174)*E186</f>
        <v>-40.000058251314144</v>
      </c>
      <c r="F194" s="21">
        <f t="shared" si="25"/>
        <v>-39.746496933934608</v>
      </c>
      <c r="G194" s="21">
        <f t="shared" si="25"/>
        <v>-39.497040058082554</v>
      </c>
      <c r="H194" s="21">
        <f t="shared" si="25"/>
        <v>-39.25168413539334</v>
      </c>
      <c r="I194" s="21">
        <f t="shared" si="25"/>
        <v>-39.010426595523917</v>
      </c>
      <c r="J194" s="21">
        <f t="shared" si="25"/>
        <v>-38.773265783971752</v>
      </c>
      <c r="K194" s="21">
        <f t="shared" si="25"/>
        <v>-38.540201023112793</v>
      </c>
      <c r="L194" s="21">
        <f t="shared" si="25"/>
        <v>-38.311232572339676</v>
      </c>
      <c r="M194" s="21">
        <f t="shared" si="25"/>
        <v>-38.086361705127175</v>
      </c>
      <c r="N194" s="21">
        <f t="shared" si="25"/>
        <v>-37.865590699769683</v>
      </c>
      <c r="O194" s="21">
        <f t="shared" si="25"/>
        <v>-37.648922823247787</v>
      </c>
      <c r="P194" s="21">
        <f t="shared" si="25"/>
        <v>-37.436362467464619</v>
      </c>
      <c r="Q194" s="21">
        <f t="shared" si="25"/>
        <v>-37.227914999304382</v>
      </c>
      <c r="R194" s="21">
        <f t="shared" si="25"/>
        <v>-37.023586915414</v>
      </c>
      <c r="S194" s="21">
        <f t="shared" si="25"/>
        <v>-36.815100550624742</v>
      </c>
      <c r="T194" s="21">
        <f t="shared" si="25"/>
        <v>-36.610839963795812</v>
      </c>
      <c r="U194" s="21">
        <f t="shared" si="25"/>
        <v>-36.41081217033733</v>
      </c>
      <c r="V194" s="21">
        <f t="shared" si="25"/>
        <v>-36.215025427154103</v>
      </c>
      <c r="W194" s="21">
        <f t="shared" si="25"/>
        <v>-36.023489084054916</v>
      </c>
      <c r="X194" s="21">
        <f t="shared" si="25"/>
        <v>-35.836213751621479</v>
      </c>
      <c r="Y194" s="21">
        <f t="shared" si="25"/>
        <v>-35.653211296704875</v>
      </c>
      <c r="Z194" s="21">
        <f t="shared" si="25"/>
        <v>-35.474494801807055</v>
      </c>
      <c r="AA194" s="21">
        <f t="shared" si="25"/>
        <v>-35.300078637578146</v>
      </c>
      <c r="AB194" s="21">
        <f t="shared" si="25"/>
        <v>-35.129978548985036</v>
      </c>
      <c r="AC194" s="21">
        <f t="shared" si="25"/>
        <v>-34.941727651726353</v>
      </c>
      <c r="AD194" s="21">
        <f t="shared" si="25"/>
        <v>-34.755216692148558</v>
      </c>
      <c r="AE194" s="21">
        <f t="shared" si="25"/>
        <v>-34.568288114874861</v>
      </c>
      <c r="AF194" s="21">
        <f t="shared" si="25"/>
        <v>-34.379552577237128</v>
      </c>
      <c r="AG194" s="21">
        <f t="shared" si="25"/>
        <v>-34.188399478166779</v>
      </c>
      <c r="AH194" s="21">
        <f t="shared" si="25"/>
        <v>-33.995189793336316</v>
      </c>
      <c r="AI194" s="21">
        <f t="shared" si="25"/>
        <v>-33.801608002757291</v>
      </c>
      <c r="AJ194" s="21">
        <f t="shared" si="25"/>
        <v>-33.770373094985118</v>
      </c>
      <c r="AK194" s="21">
        <f t="shared" ref="AK194:BB194" si="26">SUM(AK172:AK174)*AK186</f>
        <v>-33.737309324081124</v>
      </c>
      <c r="AL194" s="21">
        <f t="shared" si="26"/>
        <v>-33.702708090680723</v>
      </c>
      <c r="AM194" s="21">
        <f t="shared" si="26"/>
        <v>-33.666904746377888</v>
      </c>
      <c r="AN194" s="21">
        <f t="shared" si="26"/>
        <v>-33.630142442175163</v>
      </c>
      <c r="AO194" s="21">
        <f t="shared" si="26"/>
        <v>-33.592548971606902</v>
      </c>
      <c r="AP194" s="21">
        <f t="shared" si="26"/>
        <v>-33.554343811810156</v>
      </c>
      <c r="AQ194" s="21">
        <f t="shared" si="26"/>
        <v>-33.515752774442937</v>
      </c>
      <c r="AR194" s="21">
        <f t="shared" si="26"/>
        <v>-33.476980731655381</v>
      </c>
      <c r="AS194" s="21">
        <f t="shared" si="26"/>
        <v>-33.438216704296792</v>
      </c>
      <c r="AT194" s="21">
        <f t="shared" si="26"/>
        <v>-33.399649142005359</v>
      </c>
      <c r="AU194" s="21">
        <f t="shared" si="26"/>
        <v>-33.361471703638657</v>
      </c>
      <c r="AV194" s="21">
        <f t="shared" si="26"/>
        <v>-33.32387136410015</v>
      </c>
      <c r="AW194" s="21">
        <f t="shared" si="26"/>
        <v>-33.287029295117797</v>
      </c>
      <c r="AX194" s="21">
        <f t="shared" si="26"/>
        <v>-33.251123711948836</v>
      </c>
      <c r="AY194" s="21">
        <f t="shared" si="26"/>
        <v>-33.21633085718441</v>
      </c>
      <c r="AZ194" s="21">
        <f t="shared" si="26"/>
        <v>-33.182824191265404</v>
      </c>
      <c r="BA194" s="21">
        <f t="shared" si="26"/>
        <v>-33.150773762951864</v>
      </c>
      <c r="BB194" s="21">
        <f t="shared" si="26"/>
        <v>-33.115000737372014</v>
      </c>
    </row>
    <row r="195" spans="1:54" outlineLevel="2">
      <c r="A195" s="416"/>
      <c r="B195" s="150" t="s">
        <v>481</v>
      </c>
      <c r="C195" s="19"/>
      <c r="D195" s="135" t="s">
        <v>374</v>
      </c>
      <c r="E195" s="21">
        <f t="shared" ref="E195:AJ195" si="27">SUM(E176:E178)*E186</f>
        <v>-120.00017472551762</v>
      </c>
      <c r="F195" s="21">
        <f t="shared" si="27"/>
        <v>-119.23949077398287</v>
      </c>
      <c r="G195" s="21">
        <f t="shared" si="27"/>
        <v>-118.49112017424768</v>
      </c>
      <c r="H195" s="21">
        <f t="shared" si="27"/>
        <v>-117.75505240618003</v>
      </c>
      <c r="I195" s="21">
        <f t="shared" si="27"/>
        <v>-117.03127978657173</v>
      </c>
      <c r="J195" s="21">
        <f t="shared" si="27"/>
        <v>-116.31979732636762</v>
      </c>
      <c r="K195" s="21">
        <f t="shared" si="27"/>
        <v>-115.6206030693384</v>
      </c>
      <c r="L195" s="21">
        <f t="shared" si="27"/>
        <v>-114.933697717019</v>
      </c>
      <c r="M195" s="21">
        <f t="shared" si="27"/>
        <v>-114.25908509139894</v>
      </c>
      <c r="N195" s="21">
        <f t="shared" si="27"/>
        <v>-113.59677207582313</v>
      </c>
      <c r="O195" s="21">
        <f t="shared" si="27"/>
        <v>-112.94676846974335</v>
      </c>
      <c r="P195" s="21">
        <f t="shared" si="27"/>
        <v>-112.30908742492218</v>
      </c>
      <c r="Q195" s="21">
        <f t="shared" si="27"/>
        <v>-111.68374499791315</v>
      </c>
      <c r="R195" s="21">
        <f t="shared" si="27"/>
        <v>-111.070760746242</v>
      </c>
      <c r="S195" s="21">
        <f t="shared" si="27"/>
        <v>-110.44530163069705</v>
      </c>
      <c r="T195" s="21">
        <f t="shared" si="27"/>
        <v>-109.83251987063898</v>
      </c>
      <c r="U195" s="21">
        <f t="shared" si="27"/>
        <v>-109.2324365313421</v>
      </c>
      <c r="V195" s="21">
        <f t="shared" si="27"/>
        <v>-108.64507626154032</v>
      </c>
      <c r="W195" s="21">
        <f t="shared" si="27"/>
        <v>-108.07046725216478</v>
      </c>
      <c r="X195" s="21">
        <f t="shared" si="27"/>
        <v>-107.50864125486443</v>
      </c>
      <c r="Y195" s="21">
        <f t="shared" si="27"/>
        <v>-106.95963389011463</v>
      </c>
      <c r="Z195" s="21">
        <f t="shared" si="27"/>
        <v>-106.42348438703479</v>
      </c>
      <c r="AA195" s="21">
        <f t="shared" si="27"/>
        <v>-105.90023593076003</v>
      </c>
      <c r="AB195" s="21">
        <f t="shared" si="27"/>
        <v>-105.38993564695511</v>
      </c>
      <c r="AC195" s="21">
        <f t="shared" si="27"/>
        <v>-104.82518295616934</v>
      </c>
      <c r="AD195" s="21">
        <f t="shared" si="27"/>
        <v>-104.26565007852675</v>
      </c>
      <c r="AE195" s="21">
        <f t="shared" si="27"/>
        <v>-103.70486434799132</v>
      </c>
      <c r="AF195" s="21">
        <f t="shared" si="27"/>
        <v>-103.13865773661814</v>
      </c>
      <c r="AG195" s="21">
        <f t="shared" si="27"/>
        <v>-102.56519843801775</v>
      </c>
      <c r="AH195" s="21">
        <f t="shared" si="27"/>
        <v>-101.98556938431631</v>
      </c>
      <c r="AI195" s="21">
        <f t="shared" si="27"/>
        <v>-101.40482401314748</v>
      </c>
      <c r="AJ195" s="21">
        <f t="shared" si="27"/>
        <v>-101.31111929024209</v>
      </c>
      <c r="AK195" s="21">
        <f t="shared" ref="AK195:BB195" si="28">SUM(AK176:AK178)*AK186</f>
        <v>-101.21192797781222</v>
      </c>
      <c r="AL195" s="21">
        <f t="shared" si="28"/>
        <v>-101.10812427786473</v>
      </c>
      <c r="AM195" s="21">
        <f t="shared" si="28"/>
        <v>-101.00071424537489</v>
      </c>
      <c r="AN195" s="21">
        <f t="shared" si="28"/>
        <v>-100.89042733310423</v>
      </c>
      <c r="AO195" s="21">
        <f t="shared" si="28"/>
        <v>-100.77764692170422</v>
      </c>
      <c r="AP195" s="21">
        <f t="shared" si="28"/>
        <v>-100.66303144261413</v>
      </c>
      <c r="AQ195" s="21">
        <f t="shared" si="28"/>
        <v>-100.5472583308172</v>
      </c>
      <c r="AR195" s="21">
        <f t="shared" si="28"/>
        <v>-100.43094220275589</v>
      </c>
      <c r="AS195" s="21">
        <f t="shared" si="28"/>
        <v>-100.31465012096363</v>
      </c>
      <c r="AT195" s="21">
        <f t="shared" si="28"/>
        <v>-100.19894743436592</v>
      </c>
      <c r="AU195" s="21">
        <f t="shared" si="28"/>
        <v>-100.08441511953762</v>
      </c>
      <c r="AV195" s="21">
        <f t="shared" si="28"/>
        <v>-99.971614101187797</v>
      </c>
      <c r="AW195" s="21">
        <f t="shared" si="28"/>
        <v>-99.861087894499136</v>
      </c>
      <c r="AX195" s="21">
        <f t="shared" si="28"/>
        <v>-99.753371145243733</v>
      </c>
      <c r="AY195" s="21">
        <f t="shared" si="28"/>
        <v>-99.648992581196538</v>
      </c>
      <c r="AZ195" s="21">
        <f t="shared" si="28"/>
        <v>-99.548472583680052</v>
      </c>
      <c r="BA195" s="21">
        <f t="shared" si="28"/>
        <v>-99.452321298974567</v>
      </c>
      <c r="BB195" s="21">
        <f t="shared" si="28"/>
        <v>-99.345002222463251</v>
      </c>
    </row>
    <row r="196" spans="1:54" outlineLevel="2">
      <c r="A196" s="416"/>
      <c r="B196" s="150" t="s">
        <v>276</v>
      </c>
      <c r="C196" s="19"/>
      <c r="D196" s="135" t="s">
        <v>374</v>
      </c>
      <c r="E196" s="21">
        <f t="shared" ref="E196:AJ196" si="29">SUMIF($B$143:$B$154,"Safety",E$143:E$154)*E187</f>
        <v>-7.9961784895118608</v>
      </c>
      <c r="F196" s="21">
        <f t="shared" si="29"/>
        <v>-8.1250695017624484</v>
      </c>
      <c r="G196" s="21">
        <f t="shared" si="29"/>
        <v>-8.2574953307652041</v>
      </c>
      <c r="H196" s="21">
        <f t="shared" si="29"/>
        <v>-8.3935605498042616</v>
      </c>
      <c r="I196" s="21">
        <f t="shared" si="29"/>
        <v>-8.5333731113109188</v>
      </c>
      <c r="J196" s="21">
        <f t="shared" si="29"/>
        <v>-8.6770445201186099</v>
      </c>
      <c r="K196" s="21">
        <f t="shared" si="29"/>
        <v>-8.8246899899000475</v>
      </c>
      <c r="L196" s="21">
        <f t="shared" si="29"/>
        <v>-8.9764284449444052</v>
      </c>
      <c r="M196" s="21">
        <f t="shared" si="29"/>
        <v>-9.1323827968424176</v>
      </c>
      <c r="N196" s="21">
        <f t="shared" si="29"/>
        <v>-9.2926799392895099</v>
      </c>
      <c r="O196" s="21">
        <f t="shared" si="29"/>
        <v>-9.4574510100385751</v>
      </c>
      <c r="P196" s="21">
        <f t="shared" si="29"/>
        <v>-9.6268314329509188</v>
      </c>
      <c r="Q196" s="21">
        <f t="shared" si="29"/>
        <v>-9.800961119853616</v>
      </c>
      <c r="R196" s="21">
        <f t="shared" si="29"/>
        <v>-9.9799846094237825</v>
      </c>
      <c r="S196" s="21">
        <f t="shared" si="29"/>
        <v>-10.164051240187177</v>
      </c>
      <c r="T196" s="21">
        <f t="shared" si="29"/>
        <v>-10.3533152809811</v>
      </c>
      <c r="U196" s="21">
        <f t="shared" si="29"/>
        <v>-10.547936126144208</v>
      </c>
      <c r="V196" s="21">
        <f t="shared" si="29"/>
        <v>-10.748078462182024</v>
      </c>
      <c r="W196" s="21">
        <f t="shared" si="29"/>
        <v>-10.953912475150567</v>
      </c>
      <c r="X196" s="21">
        <f t="shared" si="29"/>
        <v>-11.165613956891752</v>
      </c>
      <c r="Y196" s="21">
        <f t="shared" si="29"/>
        <v>-11.383364602100215</v>
      </c>
      <c r="Z196" s="21">
        <f t="shared" si="29"/>
        <v>-11.607352165088624</v>
      </c>
      <c r="AA196" s="21">
        <f t="shared" si="29"/>
        <v>-11.837770630105105</v>
      </c>
      <c r="AB196" s="21">
        <f t="shared" si="29"/>
        <v>-12.074820476364772</v>
      </c>
      <c r="AC196" s="21">
        <f t="shared" si="29"/>
        <v>-12.318708912002203</v>
      </c>
      <c r="AD196" s="21">
        <f t="shared" si="29"/>
        <v>-12.569650049953351</v>
      </c>
      <c r="AE196" s="21">
        <f t="shared" si="29"/>
        <v>-12.827865165717483</v>
      </c>
      <c r="AF196" s="21">
        <f t="shared" si="29"/>
        <v>-13.093582965258371</v>
      </c>
      <c r="AG196" s="21">
        <f t="shared" si="29"/>
        <v>-13.367039847487572</v>
      </c>
      <c r="AH196" s="21">
        <f t="shared" si="29"/>
        <v>-13.648480113190903</v>
      </c>
      <c r="AI196" s="21">
        <f t="shared" si="29"/>
        <v>-13.938156311159139</v>
      </c>
      <c r="AJ196" s="21">
        <f t="shared" si="29"/>
        <v>-14.266408366860993</v>
      </c>
      <c r="AK196" s="21">
        <f t="shared" ref="AK196:BB196" si="30">SUMIF($B$143:$B$154,"Safety",AK$143:AK$154)*AK187</f>
        <v>-14.604789106062071</v>
      </c>
      <c r="AL196" s="21">
        <f t="shared" si="30"/>
        <v>-14.95363914929629</v>
      </c>
      <c r="AM196" s="21">
        <f t="shared" si="30"/>
        <v>-15.313311195405111</v>
      </c>
      <c r="AN196" s="21">
        <f t="shared" si="30"/>
        <v>-15.684170496997934</v>
      </c>
      <c r="AO196" s="21">
        <f t="shared" si="30"/>
        <v>-16.066595294028094</v>
      </c>
      <c r="AP196" s="21">
        <f t="shared" si="30"/>
        <v>-16.460977322615559</v>
      </c>
      <c r="AQ196" s="21">
        <f t="shared" si="30"/>
        <v>-16.867722287973045</v>
      </c>
      <c r="AR196" s="21">
        <f t="shared" si="30"/>
        <v>-17.287250363967743</v>
      </c>
      <c r="AS196" s="21">
        <f t="shared" si="30"/>
        <v>-17.719996752466706</v>
      </c>
      <c r="AT196" s="21">
        <f t="shared" si="30"/>
        <v>-18.166412182946218</v>
      </c>
      <c r="AU196" s="21">
        <f t="shared" si="30"/>
        <v>-18.62696354900406</v>
      </c>
      <c r="AV196" s="21">
        <f t="shared" si="30"/>
        <v>-19.102134450157703</v>
      </c>
      <c r="AW196" s="21">
        <f t="shared" si="30"/>
        <v>-19.592425809827382</v>
      </c>
      <c r="AX196" s="21">
        <f t="shared" si="30"/>
        <v>-20.0983565365968</v>
      </c>
      <c r="AY196" s="21">
        <f t="shared" si="30"/>
        <v>-20.620464162439031</v>
      </c>
      <c r="AZ196" s="21">
        <f t="shared" si="30"/>
        <v>-21.159305536501922</v>
      </c>
      <c r="BA196" s="21">
        <f t="shared" si="30"/>
        <v>-21.715457520712661</v>
      </c>
      <c r="BB196" s="21">
        <f t="shared" si="30"/>
        <v>-22.286227424637637</v>
      </c>
    </row>
    <row r="197" spans="1:54" outlineLevel="2">
      <c r="A197" s="416"/>
      <c r="B197" s="150" t="s">
        <v>279</v>
      </c>
      <c r="C197" s="19"/>
      <c r="D197" s="135" t="s">
        <v>374</v>
      </c>
      <c r="E197" s="21">
        <f>SUMIF($B$143:$B$154,"Financial",E$143:E$154)*E186</f>
        <v>-73.156397429000009</v>
      </c>
      <c r="F197" s="21">
        <f t="shared" ref="F197:BB197" si="31">SUMIF($B$143:$B$154,"Financial",F$143:F$154)*F186</f>
        <v>-72.4565680115942</v>
      </c>
      <c r="G197" s="21">
        <f t="shared" si="31"/>
        <v>-71.774500119022619</v>
      </c>
      <c r="H197" s="21">
        <f t="shared" si="31"/>
        <v>-71.109779814815383</v>
      </c>
      <c r="I197" s="21">
        <f t="shared" si="31"/>
        <v>-70.462006055618289</v>
      </c>
      <c r="J197" s="21">
        <f t="shared" si="31"/>
        <v>-69.830790288373535</v>
      </c>
      <c r="K197" s="21">
        <f t="shared" si="31"/>
        <v>-69.21575610822623</v>
      </c>
      <c r="L197" s="21">
        <f t="shared" si="31"/>
        <v>-68.61653892649899</v>
      </c>
      <c r="M197" s="21">
        <f t="shared" si="31"/>
        <v>-68.032785568200651</v>
      </c>
      <c r="N197" s="21">
        <f t="shared" si="31"/>
        <v>-67.464154010029461</v>
      </c>
      <c r="O197" s="21">
        <f t="shared" si="31"/>
        <v>-66.910313002430669</v>
      </c>
      <c r="P197" s="21">
        <f t="shared" si="31"/>
        <v>-66.370941798021661</v>
      </c>
      <c r="Q197" s="21">
        <f t="shared" si="31"/>
        <v>-65.84572981662582</v>
      </c>
      <c r="R197" s="21">
        <f t="shared" si="31"/>
        <v>-65.334376398596163</v>
      </c>
      <c r="S197" s="21">
        <f t="shared" si="31"/>
        <v>-64.836590476084638</v>
      </c>
      <c r="T197" s="21">
        <f t="shared" si="31"/>
        <v>-64.352090339059103</v>
      </c>
      <c r="U197" s="21">
        <f t="shared" si="31"/>
        <v>-63.880603338050229</v>
      </c>
      <c r="V197" s="21">
        <f t="shared" si="31"/>
        <v>-63.421865644443614</v>
      </c>
      <c r="W197" s="21">
        <f t="shared" si="31"/>
        <v>-62.975622016229643</v>
      </c>
      <c r="X197" s="21">
        <f t="shared" si="31"/>
        <v>-62.541625533560655</v>
      </c>
      <c r="Y197" s="21">
        <f t="shared" si="31"/>
        <v>-62.119637387407579</v>
      </c>
      <c r="Z197" s="21">
        <f t="shared" si="31"/>
        <v>-61.709426629995264</v>
      </c>
      <c r="AA197" s="21">
        <f t="shared" si="31"/>
        <v>-61.310769979599698</v>
      </c>
      <c r="AB197" s="21">
        <f t="shared" si="31"/>
        <v>-60.923451614169771</v>
      </c>
      <c r="AC197" s="21">
        <f t="shared" si="31"/>
        <v>-60.547262955866913</v>
      </c>
      <c r="AD197" s="21">
        <f t="shared" si="31"/>
        <v>-60.182002444452884</v>
      </c>
      <c r="AE197" s="21">
        <f t="shared" si="31"/>
        <v>-59.827475405713898</v>
      </c>
      <c r="AF197" s="21">
        <f t="shared" si="31"/>
        <v>-59.483493874993343</v>
      </c>
      <c r="AG197" s="21">
        <f t="shared" si="31"/>
        <v>-59.149876317600082</v>
      </c>
      <c r="AH197" s="21">
        <f t="shared" si="31"/>
        <v>-58.826447533713001</v>
      </c>
      <c r="AI197" s="21">
        <f t="shared" si="31"/>
        <v>-58.513038505407437</v>
      </c>
      <c r="AJ197" s="21">
        <f t="shared" si="31"/>
        <v>-58.492056498931269</v>
      </c>
      <c r="AK197" s="21">
        <f t="shared" si="31"/>
        <v>-58.479285892554621</v>
      </c>
      <c r="AL197" s="21">
        <f t="shared" si="31"/>
        <v>-58.474700630478836</v>
      </c>
      <c r="AM197" s="21">
        <f t="shared" si="31"/>
        <v>-58.478278735408402</v>
      </c>
      <c r="AN197" s="21">
        <f t="shared" si="31"/>
        <v>-58.49000207821345</v>
      </c>
      <c r="AO197" s="21">
        <f t="shared" si="31"/>
        <v>-58.509856405138827</v>
      </c>
      <c r="AP197" s="21">
        <f t="shared" si="31"/>
        <v>-58.537831331202042</v>
      </c>
      <c r="AQ197" s="21">
        <f t="shared" si="31"/>
        <v>-58.573920252701221</v>
      </c>
      <c r="AR197" s="21">
        <f t="shared" si="31"/>
        <v>-58.61812042658633</v>
      </c>
      <c r="AS197" s="21">
        <f t="shared" si="31"/>
        <v>-58.670432818713607</v>
      </c>
      <c r="AT197" s="21">
        <f t="shared" si="31"/>
        <v>-58.730862167479224</v>
      </c>
      <c r="AU197" s="21">
        <f t="shared" si="31"/>
        <v>-58.799416973110539</v>
      </c>
      <c r="AV197" s="21">
        <f t="shared" si="31"/>
        <v>-58.876109441816475</v>
      </c>
      <c r="AW197" s="21">
        <f t="shared" si="31"/>
        <v>-58.960955473995661</v>
      </c>
      <c r="AX197" s="21">
        <f t="shared" si="31"/>
        <v>-59.053974660216774</v>
      </c>
      <c r="AY197" s="21">
        <f t="shared" si="31"/>
        <v>-59.155190289547924</v>
      </c>
      <c r="AZ197" s="21">
        <f t="shared" si="31"/>
        <v>-59.264629356174979</v>
      </c>
      <c r="BA197" s="21">
        <f t="shared" si="31"/>
        <v>-59.382322461196061</v>
      </c>
      <c r="BB197" s="21">
        <f t="shared" si="31"/>
        <v>-59.500342475062588</v>
      </c>
    </row>
    <row r="198" spans="1:54" outlineLevel="2">
      <c r="A198" s="417"/>
      <c r="B198" s="150" t="s">
        <v>461</v>
      </c>
      <c r="C198" s="19"/>
      <c r="D198" s="135" t="s">
        <v>374</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15" t="s">
        <v>482</v>
      </c>
      <c r="B200" s="150" t="s">
        <v>483</v>
      </c>
      <c r="C200" s="19"/>
      <c r="D200" s="135" t="s">
        <v>374</v>
      </c>
      <c r="E200" s="21">
        <f>SUM(E190:E193,E196:E198)</f>
        <v>-174.42207253300808</v>
      </c>
      <c r="F200" s="21">
        <f t="shared" ref="F200:BB200" si="33">SUM(F190:F193,F196:F198)</f>
        <v>-173.26077026644472</v>
      </c>
      <c r="G200" s="21">
        <f t="shared" si="33"/>
        <v>-171.83725960562646</v>
      </c>
      <c r="H200" s="21">
        <f t="shared" si="33"/>
        <v>-170.43604680597417</v>
      </c>
      <c r="I200" s="21">
        <f t="shared" si="33"/>
        <v>-169.31833326509673</v>
      </c>
      <c r="J200" s="21">
        <f t="shared" si="33"/>
        <v>-168.21245089460027</v>
      </c>
      <c r="K200" s="21">
        <f t="shared" si="33"/>
        <v>-166.86889545265734</v>
      </c>
      <c r="L200" s="21">
        <f t="shared" si="33"/>
        <v>-165.79375209064767</v>
      </c>
      <c r="M200" s="21">
        <f t="shared" si="33"/>
        <v>-164.73213509520383</v>
      </c>
      <c r="N200" s="21">
        <f t="shared" si="33"/>
        <v>-163.4497573267559</v>
      </c>
      <c r="O200" s="21">
        <f t="shared" si="33"/>
        <v>-162.42173864878572</v>
      </c>
      <c r="P200" s="21">
        <f t="shared" si="33"/>
        <v>-161.40879440422066</v>
      </c>
      <c r="Q200" s="21">
        <f t="shared" si="33"/>
        <v>-160.41145025906235</v>
      </c>
      <c r="R200" s="21">
        <f t="shared" si="33"/>
        <v>-159.64638301637041</v>
      </c>
      <c r="S200" s="21">
        <f t="shared" si="33"/>
        <v>-158.67736549116108</v>
      </c>
      <c r="T200" s="21">
        <f t="shared" si="33"/>
        <v>-157.72554856571196</v>
      </c>
      <c r="U200" s="21">
        <f t="shared" si="33"/>
        <v>-156.79140282493748</v>
      </c>
      <c r="V200" s="21">
        <f t="shared" si="33"/>
        <v>-156.07460784662743</v>
      </c>
      <c r="W200" s="21">
        <f t="shared" si="33"/>
        <v>-155.17319156302719</v>
      </c>
      <c r="X200" s="21">
        <f t="shared" si="33"/>
        <v>-154.48224570321261</v>
      </c>
      <c r="Y200" s="21">
        <f t="shared" si="33"/>
        <v>-153.61570500308568</v>
      </c>
      <c r="Z200" s="21">
        <f t="shared" si="33"/>
        <v>-152.95309081787059</v>
      </c>
      <c r="AA200" s="21">
        <f t="shared" si="33"/>
        <v>-152.30373737975697</v>
      </c>
      <c r="AB200" s="21">
        <f t="shared" si="33"/>
        <v>-151.66831697761438</v>
      </c>
      <c r="AC200" s="21">
        <f t="shared" si="33"/>
        <v>-151.0078765775732</v>
      </c>
      <c r="AD200" s="21">
        <f t="shared" si="33"/>
        <v>-150.3732238490804</v>
      </c>
      <c r="AE200" s="21">
        <f t="shared" si="33"/>
        <v>-149.77194052227048</v>
      </c>
      <c r="AF200" s="21">
        <f t="shared" si="33"/>
        <v>-149.18228334967333</v>
      </c>
      <c r="AG200" s="21">
        <f t="shared" si="33"/>
        <v>-148.60704800883676</v>
      </c>
      <c r="AH200" s="21">
        <f t="shared" si="33"/>
        <v>-148.04938466387219</v>
      </c>
      <c r="AI200" s="21">
        <f t="shared" si="33"/>
        <v>-147.51327666294716</v>
      </c>
      <c r="AJ200" s="21">
        <f t="shared" si="33"/>
        <v>-147.67159910862404</v>
      </c>
      <c r="AK200" s="21">
        <f t="shared" si="33"/>
        <v>-147.84565893366621</v>
      </c>
      <c r="AL200" s="21">
        <f t="shared" si="33"/>
        <v>-148.03717721995656</v>
      </c>
      <c r="AM200" s="21">
        <f t="shared" si="33"/>
        <v>-148.24726161594592</v>
      </c>
      <c r="AN200" s="21">
        <f t="shared" si="33"/>
        <v>-148.47657406911998</v>
      </c>
      <c r="AO200" s="21">
        <f t="shared" si="33"/>
        <v>-148.72559514661046</v>
      </c>
      <c r="AP200" s="21">
        <f t="shared" si="33"/>
        <v>-148.9951535699488</v>
      </c>
      <c r="AQ200" s="21">
        <f t="shared" si="33"/>
        <v>-149.2861615290924</v>
      </c>
      <c r="AR200" s="21">
        <f t="shared" si="33"/>
        <v>-149.59940013406549</v>
      </c>
      <c r="AS200" s="21">
        <f t="shared" si="33"/>
        <v>-149.9356404867799</v>
      </c>
      <c r="AT200" s="21">
        <f t="shared" si="33"/>
        <v>-150.29569770150869</v>
      </c>
      <c r="AU200" s="21">
        <f t="shared" si="33"/>
        <v>-150.68042620431112</v>
      </c>
      <c r="AV200" s="21">
        <f t="shared" si="33"/>
        <v>-151.0906790083167</v>
      </c>
      <c r="AW200" s="21">
        <f t="shared" si="33"/>
        <v>-151.52731198920776</v>
      </c>
      <c r="AX200" s="21">
        <f t="shared" si="33"/>
        <v>-151.99120220245513</v>
      </c>
      <c r="AY200" s="21">
        <f t="shared" si="33"/>
        <v>-152.48324771530542</v>
      </c>
      <c r="AZ200" s="21">
        <f t="shared" si="33"/>
        <v>-153.00436338704833</v>
      </c>
      <c r="BA200" s="21">
        <f t="shared" si="33"/>
        <v>-153.55548015195953</v>
      </c>
      <c r="BB200" s="21">
        <f t="shared" si="33"/>
        <v>-154.11462011137928</v>
      </c>
    </row>
    <row r="201" spans="1:54" outlineLevel="2">
      <c r="A201" s="416"/>
      <c r="B201" s="150" t="s">
        <v>484</v>
      </c>
      <c r="C201" s="19"/>
      <c r="D201" s="135" t="s">
        <v>374</v>
      </c>
      <c r="E201" s="21">
        <f>SUM(E190:E192,E194,E196:E198)</f>
        <v>-134.5484252505523</v>
      </c>
      <c r="F201" s="21">
        <f t="shared" ref="F201:BB201" si="34">SUM(F190:F192,F194,F196:F198)</f>
        <v>-133.43934616874122</v>
      </c>
      <c r="G201" s="21">
        <f t="shared" si="34"/>
        <v>-132.36252482579874</v>
      </c>
      <c r="H201" s="21">
        <f t="shared" si="34"/>
        <v>-131.31748556815728</v>
      </c>
      <c r="I201" s="21">
        <f t="shared" si="34"/>
        <v>-130.30377390265775</v>
      </c>
      <c r="J201" s="21">
        <f t="shared" si="34"/>
        <v>-129.32095614786309</v>
      </c>
      <c r="K201" s="21">
        <f t="shared" si="34"/>
        <v>-128.36861925612772</v>
      </c>
      <c r="L201" s="21">
        <f t="shared" si="34"/>
        <v>-127.44637030374773</v>
      </c>
      <c r="M201" s="21">
        <f t="shared" si="34"/>
        <v>-126.55383638991708</v>
      </c>
      <c r="N201" s="21">
        <f t="shared" si="34"/>
        <v>-125.69066426588472</v>
      </c>
      <c r="O201" s="21">
        <f t="shared" si="34"/>
        <v>-124.85652010238337</v>
      </c>
      <c r="P201" s="21">
        <f t="shared" si="34"/>
        <v>-124.05108934315575</v>
      </c>
      <c r="Q201" s="21">
        <f t="shared" si="34"/>
        <v>-123.27407630100777</v>
      </c>
      <c r="R201" s="21">
        <f t="shared" si="34"/>
        <v>-122.52520416626984</v>
      </c>
      <c r="S201" s="21">
        <f t="shared" si="34"/>
        <v>-121.79592945968321</v>
      </c>
      <c r="T201" s="21">
        <f t="shared" si="34"/>
        <v>-121.09438774366299</v>
      </c>
      <c r="U201" s="21">
        <f t="shared" si="34"/>
        <v>-120.42035467837211</v>
      </c>
      <c r="V201" s="21">
        <f t="shared" si="34"/>
        <v>-119.77362417354772</v>
      </c>
      <c r="W201" s="21">
        <f t="shared" si="34"/>
        <v>-119.15400813174749</v>
      </c>
      <c r="X201" s="21">
        <f t="shared" si="34"/>
        <v>-118.5613363877724</v>
      </c>
      <c r="Y201" s="21">
        <f t="shared" si="34"/>
        <v>-117.99545674361687</v>
      </c>
      <c r="Z201" s="21">
        <f t="shared" si="34"/>
        <v>-117.45623474526633</v>
      </c>
      <c r="AA201" s="21">
        <f t="shared" si="34"/>
        <v>-116.94355368098937</v>
      </c>
      <c r="AB201" s="21">
        <f t="shared" si="34"/>
        <v>-116.45731466756973</v>
      </c>
      <c r="AC201" s="21">
        <f t="shared" si="34"/>
        <v>-115.97495259934468</v>
      </c>
      <c r="AD201" s="21">
        <f t="shared" si="34"/>
        <v>-115.5162762923527</v>
      </c>
      <c r="AE201" s="21">
        <f t="shared" si="34"/>
        <v>-115.07906264161301</v>
      </c>
      <c r="AF201" s="21">
        <f t="shared" si="34"/>
        <v>-114.66187314716079</v>
      </c>
      <c r="AG201" s="21">
        <f t="shared" si="34"/>
        <v>-114.26406439569007</v>
      </c>
      <c r="AH201" s="21">
        <f t="shared" si="34"/>
        <v>-113.88598093205701</v>
      </c>
      <c r="AI201" s="21">
        <f t="shared" si="34"/>
        <v>-113.52930734889932</v>
      </c>
      <c r="AJ201" s="21">
        <f t="shared" si="34"/>
        <v>-113.7040915200638</v>
      </c>
      <c r="AK201" s="21">
        <f t="shared" si="34"/>
        <v>-113.89763074580483</v>
      </c>
      <c r="AL201" s="21">
        <f t="shared" si="34"/>
        <v>-114.11049313121035</v>
      </c>
      <c r="AM201" s="21">
        <f t="shared" si="34"/>
        <v>-114.34330772193491</v>
      </c>
      <c r="AN201" s="21">
        <f t="shared" si="34"/>
        <v>-114.59662860514057</v>
      </c>
      <c r="AO201" s="21">
        <f t="shared" si="34"/>
        <v>-114.87091218925036</v>
      </c>
      <c r="AP201" s="21">
        <f t="shared" si="34"/>
        <v>-115.16672473005265</v>
      </c>
      <c r="AQ201" s="21">
        <f t="shared" si="34"/>
        <v>-115.48465736593889</v>
      </c>
      <c r="AR201" s="21">
        <f t="shared" si="34"/>
        <v>-115.82529939740837</v>
      </c>
      <c r="AS201" s="21">
        <f t="shared" si="34"/>
        <v>-116.18924377753733</v>
      </c>
      <c r="AT201" s="21">
        <f t="shared" si="34"/>
        <v>-116.57710293692307</v>
      </c>
      <c r="AU201" s="21">
        <f t="shared" si="34"/>
        <v>-116.98951518518072</v>
      </c>
      <c r="AV201" s="21">
        <f t="shared" si="34"/>
        <v>-117.42713328419225</v>
      </c>
      <c r="AW201" s="21">
        <f t="shared" si="34"/>
        <v>-117.8906259317117</v>
      </c>
      <c r="AX201" s="21">
        <f t="shared" si="34"/>
        <v>-118.38068124548369</v>
      </c>
      <c r="AY201" s="21">
        <f t="shared" si="34"/>
        <v>-118.89800838695226</v>
      </c>
      <c r="AZ201" s="21">
        <f t="shared" si="34"/>
        <v>-119.44333744294343</v>
      </c>
      <c r="BA201" s="21">
        <f t="shared" si="34"/>
        <v>-120.01741937717131</v>
      </c>
      <c r="BB201" s="21">
        <f t="shared" si="34"/>
        <v>-120.60350910797995</v>
      </c>
    </row>
    <row r="202" spans="1:54" outlineLevel="2">
      <c r="A202" s="417"/>
      <c r="B202" s="150" t="s">
        <v>485</v>
      </c>
      <c r="C202" s="19"/>
      <c r="D202" s="135" t="s">
        <v>374</v>
      </c>
      <c r="E202" s="21">
        <f>SUM(E190:E192,E195:E198)</f>
        <v>-214.54854172475578</v>
      </c>
      <c r="F202" s="21">
        <f t="shared" ref="F202:BB202" si="35">SUM(F190:F192,F195:F198)</f>
        <v>-212.93234000878948</v>
      </c>
      <c r="G202" s="21">
        <f t="shared" si="35"/>
        <v>-211.35660494196389</v>
      </c>
      <c r="H202" s="21">
        <f t="shared" si="35"/>
        <v>-209.82085383894395</v>
      </c>
      <c r="I202" s="21">
        <f t="shared" si="35"/>
        <v>-208.32462709370554</v>
      </c>
      <c r="J202" s="21">
        <f t="shared" si="35"/>
        <v>-206.86748769025894</v>
      </c>
      <c r="K202" s="21">
        <f t="shared" si="35"/>
        <v>-205.44902130235332</v>
      </c>
      <c r="L202" s="21">
        <f t="shared" si="35"/>
        <v>-204.06883544842708</v>
      </c>
      <c r="M202" s="21">
        <f t="shared" si="35"/>
        <v>-202.72655977618882</v>
      </c>
      <c r="N202" s="21">
        <f t="shared" si="35"/>
        <v>-201.42184564193815</v>
      </c>
      <c r="O202" s="21">
        <f t="shared" si="35"/>
        <v>-200.15436574887894</v>
      </c>
      <c r="P202" s="21">
        <f t="shared" si="35"/>
        <v>-198.92381430061329</v>
      </c>
      <c r="Q202" s="21">
        <f t="shared" si="35"/>
        <v>-197.72990629961652</v>
      </c>
      <c r="R202" s="21">
        <f t="shared" si="35"/>
        <v>-196.57237799709785</v>
      </c>
      <c r="S202" s="21">
        <f t="shared" si="35"/>
        <v>-195.42613053975552</v>
      </c>
      <c r="T202" s="21">
        <f t="shared" si="35"/>
        <v>-194.31606765050617</v>
      </c>
      <c r="U202" s="21">
        <f t="shared" si="35"/>
        <v>-193.2419790393769</v>
      </c>
      <c r="V202" s="21">
        <f t="shared" si="35"/>
        <v>-192.20367500793395</v>
      </c>
      <c r="W202" s="21">
        <f t="shared" si="35"/>
        <v>-191.20098629985733</v>
      </c>
      <c r="X202" s="21">
        <f t="shared" si="35"/>
        <v>-190.23376389101534</v>
      </c>
      <c r="Y202" s="21">
        <f t="shared" si="35"/>
        <v>-189.30187933702663</v>
      </c>
      <c r="Z202" s="21">
        <f t="shared" si="35"/>
        <v>-188.40522433049406</v>
      </c>
      <c r="AA202" s="21">
        <f t="shared" si="35"/>
        <v>-187.54371097417123</v>
      </c>
      <c r="AB202" s="21">
        <f t="shared" si="35"/>
        <v>-186.71727176553981</v>
      </c>
      <c r="AC202" s="21">
        <f t="shared" si="35"/>
        <v>-185.85840790378768</v>
      </c>
      <c r="AD202" s="21">
        <f t="shared" si="35"/>
        <v>-185.0267096787309</v>
      </c>
      <c r="AE202" s="21">
        <f t="shared" si="35"/>
        <v>-184.21563887472948</v>
      </c>
      <c r="AF202" s="21">
        <f t="shared" si="35"/>
        <v>-183.4209783065418</v>
      </c>
      <c r="AG202" s="21">
        <f t="shared" si="35"/>
        <v>-182.64086335554103</v>
      </c>
      <c r="AH202" s="21">
        <f t="shared" si="35"/>
        <v>-181.87636052303699</v>
      </c>
      <c r="AI202" s="21">
        <f t="shared" si="35"/>
        <v>-181.13252335928951</v>
      </c>
      <c r="AJ202" s="21">
        <f t="shared" si="35"/>
        <v>-181.24483771532078</v>
      </c>
      <c r="AK202" s="21">
        <f t="shared" si="35"/>
        <v>-181.37224939953595</v>
      </c>
      <c r="AL202" s="21">
        <f t="shared" si="35"/>
        <v>-181.51590931839436</v>
      </c>
      <c r="AM202" s="21">
        <f t="shared" si="35"/>
        <v>-181.6771172209319</v>
      </c>
      <c r="AN202" s="21">
        <f t="shared" si="35"/>
        <v>-181.85691349606964</v>
      </c>
      <c r="AO202" s="21">
        <f t="shared" si="35"/>
        <v>-182.05601013934768</v>
      </c>
      <c r="AP202" s="21">
        <f t="shared" si="35"/>
        <v>-182.27541236085662</v>
      </c>
      <c r="AQ202" s="21">
        <f t="shared" si="35"/>
        <v>-182.51616292231313</v>
      </c>
      <c r="AR202" s="21">
        <f t="shared" si="35"/>
        <v>-182.77926086850886</v>
      </c>
      <c r="AS202" s="21">
        <f t="shared" si="35"/>
        <v>-183.06567719420417</v>
      </c>
      <c r="AT202" s="21">
        <f t="shared" si="35"/>
        <v>-183.37640122928363</v>
      </c>
      <c r="AU202" s="21">
        <f t="shared" si="35"/>
        <v>-183.71245860107967</v>
      </c>
      <c r="AV202" s="21">
        <f t="shared" si="35"/>
        <v>-184.07487602127989</v>
      </c>
      <c r="AW202" s="21">
        <f t="shared" si="35"/>
        <v>-184.46468453109304</v>
      </c>
      <c r="AX202" s="21">
        <f t="shared" si="35"/>
        <v>-184.88292867877857</v>
      </c>
      <c r="AY202" s="21">
        <f t="shared" si="35"/>
        <v>-185.33067011096438</v>
      </c>
      <c r="AZ202" s="21">
        <f t="shared" si="35"/>
        <v>-185.80898583535807</v>
      </c>
      <c r="BA202" s="21">
        <f t="shared" si="35"/>
        <v>-186.31896691319403</v>
      </c>
      <c r="BB202" s="21">
        <f t="shared" si="35"/>
        <v>-186.83351059307117</v>
      </c>
    </row>
    <row r="203" spans="1:54" outlineLevel="1">
      <c r="B203" s="19"/>
      <c r="C203" s="19"/>
      <c r="D203" s="19"/>
      <c r="E203" s="15"/>
    </row>
    <row r="204" spans="1:54" outlineLevel="1">
      <c r="A204" s="415" t="s">
        <v>486</v>
      </c>
      <c r="B204" s="150" t="s">
        <v>487</v>
      </c>
      <c r="C204" s="19"/>
      <c r="D204" s="135" t="s">
        <v>374</v>
      </c>
      <c r="E204" s="21">
        <f>E200</f>
        <v>-174.42207253300808</v>
      </c>
      <c r="F204" s="21">
        <f>F200+E204</f>
        <v>-347.68284279945283</v>
      </c>
      <c r="G204" s="21">
        <f t="shared" ref="G204:BB206" si="36">G200+F204</f>
        <v>-519.52010240507934</v>
      </c>
      <c r="H204" s="21">
        <f t="shared" si="36"/>
        <v>-689.95614921105357</v>
      </c>
      <c r="I204" s="21">
        <f t="shared" si="36"/>
        <v>-859.2744824761503</v>
      </c>
      <c r="J204" s="21">
        <f t="shared" si="36"/>
        <v>-1027.4869333707506</v>
      </c>
      <c r="K204" s="21">
        <f t="shared" si="36"/>
        <v>-1194.355828823408</v>
      </c>
      <c r="L204" s="21">
        <f t="shared" si="36"/>
        <v>-1360.1495809140556</v>
      </c>
      <c r="M204" s="21">
        <f t="shared" si="36"/>
        <v>-1524.8817160092594</v>
      </c>
      <c r="N204" s="21">
        <f t="shared" si="36"/>
        <v>-1688.3314733360153</v>
      </c>
      <c r="O204" s="21">
        <f t="shared" si="36"/>
        <v>-1850.7532119848011</v>
      </c>
      <c r="P204" s="21">
        <f t="shared" si="36"/>
        <v>-2012.1620063890218</v>
      </c>
      <c r="Q204" s="21">
        <f t="shared" si="36"/>
        <v>-2172.5734566480842</v>
      </c>
      <c r="R204" s="21">
        <f t="shared" si="36"/>
        <v>-2332.2198396644544</v>
      </c>
      <c r="S204" s="21">
        <f t="shared" si="36"/>
        <v>-2490.8972051556157</v>
      </c>
      <c r="T204" s="21">
        <f t="shared" si="36"/>
        <v>-2648.6227537213276</v>
      </c>
      <c r="U204" s="21">
        <f t="shared" si="36"/>
        <v>-2805.4141565462651</v>
      </c>
      <c r="V204" s="21">
        <f t="shared" si="36"/>
        <v>-2961.4887643928923</v>
      </c>
      <c r="W204" s="21">
        <f t="shared" si="36"/>
        <v>-3116.6619559559194</v>
      </c>
      <c r="X204" s="21">
        <f t="shared" si="36"/>
        <v>-3271.1442016591322</v>
      </c>
      <c r="Y204" s="21">
        <f t="shared" si="36"/>
        <v>-3424.7599066622179</v>
      </c>
      <c r="Z204" s="21">
        <f t="shared" si="36"/>
        <v>-3577.7129974800882</v>
      </c>
      <c r="AA204" s="21">
        <f t="shared" si="36"/>
        <v>-3730.0167348598452</v>
      </c>
      <c r="AB204" s="21">
        <f t="shared" si="36"/>
        <v>-3881.6850518374595</v>
      </c>
      <c r="AC204" s="21">
        <f t="shared" si="36"/>
        <v>-4032.6929284150328</v>
      </c>
      <c r="AD204" s="21">
        <f t="shared" si="36"/>
        <v>-4183.066152264113</v>
      </c>
      <c r="AE204" s="21">
        <f t="shared" si="36"/>
        <v>-4332.8380927863836</v>
      </c>
      <c r="AF204" s="21">
        <f t="shared" si="36"/>
        <v>-4482.0203761360572</v>
      </c>
      <c r="AG204" s="21">
        <f t="shared" si="36"/>
        <v>-4630.6274241448937</v>
      </c>
      <c r="AH204" s="21">
        <f t="shared" si="36"/>
        <v>-4778.6768088087656</v>
      </c>
      <c r="AI204" s="21">
        <f t="shared" si="36"/>
        <v>-4926.1900854717123</v>
      </c>
      <c r="AJ204" s="21">
        <f t="shared" si="36"/>
        <v>-5073.8616845803363</v>
      </c>
      <c r="AK204" s="21">
        <f t="shared" si="36"/>
        <v>-5221.7073435140028</v>
      </c>
      <c r="AL204" s="21">
        <f t="shared" si="36"/>
        <v>-5369.7445207339597</v>
      </c>
      <c r="AM204" s="21">
        <f t="shared" si="36"/>
        <v>-5517.9917823499054</v>
      </c>
      <c r="AN204" s="21">
        <f t="shared" si="36"/>
        <v>-5666.4683564190254</v>
      </c>
      <c r="AO204" s="21">
        <f t="shared" si="36"/>
        <v>-5815.1939515656359</v>
      </c>
      <c r="AP204" s="21">
        <f t="shared" si="36"/>
        <v>-5964.1891051355851</v>
      </c>
      <c r="AQ204" s="21">
        <f t="shared" si="36"/>
        <v>-6113.4752666646773</v>
      </c>
      <c r="AR204" s="21">
        <f t="shared" si="36"/>
        <v>-6263.0746667987423</v>
      </c>
      <c r="AS204" s="21">
        <f t="shared" si="36"/>
        <v>-6413.0103072855218</v>
      </c>
      <c r="AT204" s="21">
        <f t="shared" si="36"/>
        <v>-6563.3060049870301</v>
      </c>
      <c r="AU204" s="21">
        <f t="shared" si="36"/>
        <v>-6713.9864311913416</v>
      </c>
      <c r="AV204" s="21">
        <f t="shared" si="36"/>
        <v>-6865.0771101996579</v>
      </c>
      <c r="AW204" s="21">
        <f t="shared" si="36"/>
        <v>-7016.604422188866</v>
      </c>
      <c r="AX204" s="21">
        <f t="shared" si="36"/>
        <v>-7168.5956243913215</v>
      </c>
      <c r="AY204" s="21">
        <f t="shared" si="36"/>
        <v>-7321.0788721066274</v>
      </c>
      <c r="AZ204" s="21">
        <f t="shared" si="36"/>
        <v>-7474.0832354936756</v>
      </c>
      <c r="BA204" s="21">
        <f t="shared" si="36"/>
        <v>-7627.6387156456349</v>
      </c>
      <c r="BB204" s="21">
        <f t="shared" si="36"/>
        <v>-7781.7533357570137</v>
      </c>
    </row>
    <row r="205" spans="1:54" outlineLevel="1">
      <c r="A205" s="416"/>
      <c r="B205" s="150" t="s">
        <v>488</v>
      </c>
      <c r="C205" s="19"/>
      <c r="D205" s="135" t="s">
        <v>374</v>
      </c>
      <c r="E205" s="21">
        <f>E201</f>
        <v>-134.5484252505523</v>
      </c>
      <c r="F205" s="21">
        <f t="shared" ref="F205:U206" si="37">F201+E205</f>
        <v>-267.98777141929349</v>
      </c>
      <c r="G205" s="21">
        <f t="shared" si="37"/>
        <v>-400.35029624509224</v>
      </c>
      <c r="H205" s="21">
        <f t="shared" si="37"/>
        <v>-531.66778181324958</v>
      </c>
      <c r="I205" s="21">
        <f t="shared" si="37"/>
        <v>-661.97155571590736</v>
      </c>
      <c r="J205" s="21">
        <f t="shared" si="37"/>
        <v>-791.29251186377041</v>
      </c>
      <c r="K205" s="21">
        <f t="shared" si="37"/>
        <v>-919.66113111989807</v>
      </c>
      <c r="L205" s="21">
        <f t="shared" si="37"/>
        <v>-1047.1075014236458</v>
      </c>
      <c r="M205" s="21">
        <f t="shared" si="37"/>
        <v>-1173.6613378135628</v>
      </c>
      <c r="N205" s="21">
        <f t="shared" si="37"/>
        <v>-1299.3520020794476</v>
      </c>
      <c r="O205" s="21">
        <f t="shared" si="37"/>
        <v>-1424.2085221818311</v>
      </c>
      <c r="P205" s="21">
        <f t="shared" si="37"/>
        <v>-1548.2596115249869</v>
      </c>
      <c r="Q205" s="21">
        <f t="shared" si="37"/>
        <v>-1671.5336878259945</v>
      </c>
      <c r="R205" s="21">
        <f t="shared" si="37"/>
        <v>-1794.0588919922643</v>
      </c>
      <c r="S205" s="21">
        <f t="shared" si="37"/>
        <v>-1915.8548214519476</v>
      </c>
      <c r="T205" s="21">
        <f t="shared" si="37"/>
        <v>-2036.9492091956106</v>
      </c>
      <c r="U205" s="21">
        <f t="shared" si="37"/>
        <v>-2157.3695638739828</v>
      </c>
      <c r="V205" s="21">
        <f t="shared" si="36"/>
        <v>-2277.1431880475307</v>
      </c>
      <c r="W205" s="21">
        <f t="shared" si="36"/>
        <v>-2396.2971961792782</v>
      </c>
      <c r="X205" s="21">
        <f t="shared" si="36"/>
        <v>-2514.8585325670506</v>
      </c>
      <c r="Y205" s="21">
        <f t="shared" si="36"/>
        <v>-2632.8539893106677</v>
      </c>
      <c r="Z205" s="21">
        <f t="shared" si="36"/>
        <v>-2750.3102240559338</v>
      </c>
      <c r="AA205" s="21">
        <f t="shared" si="36"/>
        <v>-2867.253777736923</v>
      </c>
      <c r="AB205" s="21">
        <f t="shared" si="36"/>
        <v>-2983.7110924044928</v>
      </c>
      <c r="AC205" s="21">
        <f t="shared" si="36"/>
        <v>-3099.6860450038375</v>
      </c>
      <c r="AD205" s="21">
        <f t="shared" si="36"/>
        <v>-3215.2023212961903</v>
      </c>
      <c r="AE205" s="21">
        <f t="shared" si="36"/>
        <v>-3330.2813839378032</v>
      </c>
      <c r="AF205" s="21">
        <f t="shared" si="36"/>
        <v>-3444.943257084964</v>
      </c>
      <c r="AG205" s="21">
        <f t="shared" si="36"/>
        <v>-3559.2073214806542</v>
      </c>
      <c r="AH205" s="21">
        <f t="shared" si="36"/>
        <v>-3673.0933024127112</v>
      </c>
      <c r="AI205" s="21">
        <f t="shared" si="36"/>
        <v>-3786.6226097616104</v>
      </c>
      <c r="AJ205" s="21">
        <f t="shared" si="36"/>
        <v>-3900.3267012816741</v>
      </c>
      <c r="AK205" s="21">
        <f t="shared" si="36"/>
        <v>-4014.2243320274788</v>
      </c>
      <c r="AL205" s="21">
        <f t="shared" si="36"/>
        <v>-4128.3348251586895</v>
      </c>
      <c r="AM205" s="21">
        <f t="shared" si="36"/>
        <v>-4242.6781328806246</v>
      </c>
      <c r="AN205" s="21">
        <f t="shared" si="36"/>
        <v>-4357.2747614857653</v>
      </c>
      <c r="AO205" s="21">
        <f t="shared" si="36"/>
        <v>-4472.145673675016</v>
      </c>
      <c r="AP205" s="21">
        <f t="shared" si="36"/>
        <v>-4587.312398405069</v>
      </c>
      <c r="AQ205" s="21">
        <f t="shared" si="36"/>
        <v>-4702.7970557710078</v>
      </c>
      <c r="AR205" s="21">
        <f t="shared" si="36"/>
        <v>-4818.6223551684161</v>
      </c>
      <c r="AS205" s="21">
        <f t="shared" si="36"/>
        <v>-4934.8115989459538</v>
      </c>
      <c r="AT205" s="21">
        <f t="shared" si="36"/>
        <v>-5051.3887018828773</v>
      </c>
      <c r="AU205" s="21">
        <f t="shared" si="36"/>
        <v>-5168.3782170680579</v>
      </c>
      <c r="AV205" s="21">
        <f t="shared" si="36"/>
        <v>-5285.8053503522506</v>
      </c>
      <c r="AW205" s="21">
        <f t="shared" si="36"/>
        <v>-5403.6959762839624</v>
      </c>
      <c r="AX205" s="21">
        <f t="shared" si="36"/>
        <v>-5522.0766575294465</v>
      </c>
      <c r="AY205" s="21">
        <f t="shared" si="36"/>
        <v>-5640.9746659163984</v>
      </c>
      <c r="AZ205" s="21">
        <f t="shared" si="36"/>
        <v>-5760.418003359342</v>
      </c>
      <c r="BA205" s="21">
        <f t="shared" si="36"/>
        <v>-5880.4354227365129</v>
      </c>
      <c r="BB205" s="21">
        <f t="shared" si="36"/>
        <v>-6001.0389318444932</v>
      </c>
    </row>
    <row r="206" spans="1:54" outlineLevel="1">
      <c r="A206" s="417"/>
      <c r="B206" s="150" t="s">
        <v>489</v>
      </c>
      <c r="C206" s="19"/>
      <c r="D206" s="135" t="s">
        <v>374</v>
      </c>
      <c r="E206" s="21">
        <f>E202</f>
        <v>-214.54854172475578</v>
      </c>
      <c r="F206" s="21">
        <f t="shared" si="37"/>
        <v>-427.48088173354529</v>
      </c>
      <c r="G206" s="21">
        <f t="shared" si="36"/>
        <v>-638.83748667550913</v>
      </c>
      <c r="H206" s="21">
        <f t="shared" si="36"/>
        <v>-848.65834051445313</v>
      </c>
      <c r="I206" s="21">
        <f t="shared" si="36"/>
        <v>-1056.9829676081586</v>
      </c>
      <c r="J206" s="21">
        <f t="shared" si="36"/>
        <v>-1263.8504552984175</v>
      </c>
      <c r="K206" s="21">
        <f t="shared" si="36"/>
        <v>-1469.2994766007707</v>
      </c>
      <c r="L206" s="21">
        <f t="shared" si="36"/>
        <v>-1673.3683120491978</v>
      </c>
      <c r="M206" s="21">
        <f t="shared" si="36"/>
        <v>-1876.0948718253867</v>
      </c>
      <c r="N206" s="21">
        <f t="shared" si="36"/>
        <v>-2077.5167174673247</v>
      </c>
      <c r="O206" s="21">
        <f t="shared" si="36"/>
        <v>-2277.6710832162034</v>
      </c>
      <c r="P206" s="21">
        <f t="shared" si="36"/>
        <v>-2476.5948975168167</v>
      </c>
      <c r="Q206" s="21">
        <f t="shared" si="36"/>
        <v>-2674.3248038164334</v>
      </c>
      <c r="R206" s="21">
        <f t="shared" si="36"/>
        <v>-2870.897181813531</v>
      </c>
      <c r="S206" s="21">
        <f t="shared" si="36"/>
        <v>-3066.3233123532864</v>
      </c>
      <c r="T206" s="21">
        <f t="shared" si="36"/>
        <v>-3260.6393800037927</v>
      </c>
      <c r="U206" s="21">
        <f t="shared" si="36"/>
        <v>-3453.8813590431696</v>
      </c>
      <c r="V206" s="21">
        <f t="shared" si="36"/>
        <v>-3646.0850340511033</v>
      </c>
      <c r="W206" s="21">
        <f t="shared" si="36"/>
        <v>-3837.2860203509608</v>
      </c>
      <c r="X206" s="21">
        <f t="shared" si="36"/>
        <v>-4027.5197842419761</v>
      </c>
      <c r="Y206" s="21">
        <f t="shared" si="36"/>
        <v>-4216.8216635790031</v>
      </c>
      <c r="Z206" s="21">
        <f t="shared" si="36"/>
        <v>-4405.2268879094972</v>
      </c>
      <c r="AA206" s="21">
        <f t="shared" si="36"/>
        <v>-4592.7705988836688</v>
      </c>
      <c r="AB206" s="21">
        <f t="shared" si="36"/>
        <v>-4779.4878706492082</v>
      </c>
      <c r="AC206" s="21">
        <f t="shared" si="36"/>
        <v>-4965.3462785529955</v>
      </c>
      <c r="AD206" s="21">
        <f t="shared" si="36"/>
        <v>-5150.3729882317266</v>
      </c>
      <c r="AE206" s="21">
        <f t="shared" si="36"/>
        <v>-5334.5886271064564</v>
      </c>
      <c r="AF206" s="21">
        <f t="shared" si="36"/>
        <v>-5518.0096054129981</v>
      </c>
      <c r="AG206" s="21">
        <f t="shared" si="36"/>
        <v>-5700.6504687685392</v>
      </c>
      <c r="AH206" s="21">
        <f t="shared" si="36"/>
        <v>-5882.5268292915762</v>
      </c>
      <c r="AI206" s="21">
        <f t="shared" si="36"/>
        <v>-6063.6593526508659</v>
      </c>
      <c r="AJ206" s="21">
        <f t="shared" si="36"/>
        <v>-6244.9041903661864</v>
      </c>
      <c r="AK206" s="21">
        <f t="shared" si="36"/>
        <v>-6426.276439765722</v>
      </c>
      <c r="AL206" s="21">
        <f t="shared" si="36"/>
        <v>-6607.7923490841167</v>
      </c>
      <c r="AM206" s="21">
        <f t="shared" si="36"/>
        <v>-6789.4694663050486</v>
      </c>
      <c r="AN206" s="21">
        <f t="shared" si="36"/>
        <v>-6971.3263798011185</v>
      </c>
      <c r="AO206" s="21">
        <f t="shared" si="36"/>
        <v>-7153.3823899404661</v>
      </c>
      <c r="AP206" s="21">
        <f t="shared" si="36"/>
        <v>-7335.6578023013226</v>
      </c>
      <c r="AQ206" s="21">
        <f t="shared" si="36"/>
        <v>-7518.1739652236356</v>
      </c>
      <c r="AR206" s="21">
        <f t="shared" si="36"/>
        <v>-7700.9532260921442</v>
      </c>
      <c r="AS206" s="21">
        <f t="shared" si="36"/>
        <v>-7884.0189032863482</v>
      </c>
      <c r="AT206" s="21">
        <f t="shared" si="36"/>
        <v>-8067.3953045156322</v>
      </c>
      <c r="AU206" s="21">
        <f t="shared" si="36"/>
        <v>-8251.1077631167118</v>
      </c>
      <c r="AV206" s="21">
        <f t="shared" si="36"/>
        <v>-8435.1826391379909</v>
      </c>
      <c r="AW206" s="21">
        <f t="shared" si="36"/>
        <v>-8619.6473236690836</v>
      </c>
      <c r="AX206" s="21">
        <f t="shared" si="36"/>
        <v>-8804.5302523478622</v>
      </c>
      <c r="AY206" s="21">
        <f t="shared" si="36"/>
        <v>-8989.8609224588272</v>
      </c>
      <c r="AZ206" s="21">
        <f t="shared" si="36"/>
        <v>-9175.669908294185</v>
      </c>
      <c r="BA206" s="21">
        <f t="shared" si="36"/>
        <v>-9361.9888752073784</v>
      </c>
      <c r="BB206" s="21">
        <f t="shared" si="36"/>
        <v>-9548.8223858004494</v>
      </c>
    </row>
    <row r="207" spans="1:54" outlineLevel="1">
      <c r="B207" s="19"/>
      <c r="C207" s="19"/>
      <c r="D207" s="19"/>
      <c r="E207" s="15"/>
    </row>
    <row r="208" spans="1:54" ht="14"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5" outlineLevel="1" thickTop="1" thickBot="1">
      <c r="A209" s="57"/>
      <c r="B209" s="56" t="s">
        <v>490</v>
      </c>
      <c r="C209" s="57"/>
      <c r="D209" s="56" t="s">
        <v>374</v>
      </c>
      <c r="E209" s="92" t="s">
        <v>491</v>
      </c>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4"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44">
    <mergeCell ref="D33:G33"/>
    <mergeCell ref="D32:G32"/>
    <mergeCell ref="D31:G31"/>
    <mergeCell ref="I2:U2"/>
    <mergeCell ref="I3:N4"/>
    <mergeCell ref="P3:U4"/>
    <mergeCell ref="I5:N18"/>
    <mergeCell ref="I20:N20"/>
    <mergeCell ref="P20:U20"/>
    <mergeCell ref="I21:N45"/>
    <mergeCell ref="P21:U45"/>
    <mergeCell ref="P5:U18"/>
    <mergeCell ref="D34:G34"/>
    <mergeCell ref="A19:B19"/>
    <mergeCell ref="A54:A64"/>
    <mergeCell ref="A190:A198"/>
    <mergeCell ref="A200:A202"/>
    <mergeCell ref="A186:A187"/>
    <mergeCell ref="A66:A71"/>
    <mergeCell ref="A158:A169"/>
    <mergeCell ref="A172:A174"/>
    <mergeCell ref="A176:A178"/>
    <mergeCell ref="A31:A40"/>
    <mergeCell ref="J51:N51"/>
    <mergeCell ref="O51:S51"/>
    <mergeCell ref="A75:A77"/>
    <mergeCell ref="A204:A206"/>
    <mergeCell ref="A143:A154"/>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D36:G36"/>
    <mergeCell ref="D35:G35"/>
    <mergeCell ref="E51:I51"/>
  </mergeCells>
  <phoneticPr fontId="24" type="noConversion"/>
  <dataValidations count="1">
    <dataValidation type="list" allowBlank="1" showInputMessage="1" showErrorMessage="1" sqref="B7" xr:uid="{826EA4CC-C28D-4605-8CD1-D1F6D78CEAC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2.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customXml/itemProps2.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4.xml><?xml version="1.0" encoding="utf-8"?>
<ds:datastoreItem xmlns:ds="http://schemas.openxmlformats.org/officeDocument/2006/customXml" ds:itemID="{C1BC92AD-D5E2-490A-A774-C8403159A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2024-12-17T18:46:38Z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