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C27CDB42-F6C9-4411-802D-A29E8ECDE41E}" xr6:coauthVersionLast="47" xr6:coauthVersionMax="47" xr10:uidLastSave="{00000000-0000-0000-0000-000000000000}"/>
  <bookViews>
    <workbookView xWindow="-110" yWindow="-110" windowWidth="19420" windowHeight="11620" tabRatio="936" firstSheet="3" activeTab="3"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r:id="rId17"/>
    <sheet name="Option_4 Workings" sheetId="92" r:id="rId18"/>
    <sheet name="Option_5" sheetId="70" r:id="rId19"/>
    <sheet name="Option_5 Workings" sheetId="93"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69" l="1"/>
  <c r="C31" i="68"/>
  <c r="C31" i="67"/>
  <c r="C31" i="88"/>
  <c r="F153" i="88" l="1"/>
  <c r="E159" i="88" l="1"/>
  <c r="F159" i="88"/>
  <c r="G159" i="88"/>
  <c r="H159" i="88"/>
  <c r="I159" i="88"/>
  <c r="J159" i="88"/>
  <c r="K159" i="88"/>
  <c r="L159" i="88"/>
  <c r="M159" i="88"/>
  <c r="N159" i="88"/>
  <c r="O159" i="88"/>
  <c r="P159" i="88"/>
  <c r="Q159" i="88"/>
  <c r="R159" i="88"/>
  <c r="S159" i="88"/>
  <c r="T159" i="88"/>
  <c r="U159" i="88"/>
  <c r="V159" i="88"/>
  <c r="W159" i="88"/>
  <c r="X159" i="88"/>
  <c r="Y159" i="88"/>
  <c r="Z159" i="88"/>
  <c r="AA159" i="88"/>
  <c r="AB159" i="88"/>
  <c r="AC159" i="88"/>
  <c r="AD159" i="88"/>
  <c r="AE159" i="88"/>
  <c r="AF159" i="88"/>
  <c r="AG159" i="88"/>
  <c r="AH159" i="88"/>
  <c r="AI159" i="88"/>
  <c r="AJ159" i="88"/>
  <c r="AK159" i="88"/>
  <c r="AL159" i="88"/>
  <c r="AM159" i="88"/>
  <c r="AN159" i="88"/>
  <c r="AO159" i="88"/>
  <c r="AP159" i="88"/>
  <c r="AQ159" i="88"/>
  <c r="AR159" i="88"/>
  <c r="AS159" i="88"/>
  <c r="AT159" i="88"/>
  <c r="AU159" i="88"/>
  <c r="AV159" i="88"/>
  <c r="AW159" i="88"/>
  <c r="AX159" i="88"/>
  <c r="AY159" i="88"/>
  <c r="AZ159" i="88"/>
  <c r="BA159" i="88"/>
  <c r="BB159" i="88"/>
  <c r="E163" i="88"/>
  <c r="F163" i="88"/>
  <c r="G163" i="88"/>
  <c r="H163" i="88"/>
  <c r="I163" i="88"/>
  <c r="J163" i="88"/>
  <c r="K163" i="88"/>
  <c r="L163" i="88"/>
  <c r="M163" i="88"/>
  <c r="N163" i="88"/>
  <c r="O163" i="88"/>
  <c r="P163" i="88"/>
  <c r="Q163" i="88"/>
  <c r="R163" i="88"/>
  <c r="S163" i="88"/>
  <c r="T163" i="88"/>
  <c r="U163" i="88"/>
  <c r="V163" i="88"/>
  <c r="W163" i="88"/>
  <c r="X163" i="88"/>
  <c r="Y163" i="88"/>
  <c r="Z163" i="88"/>
  <c r="AA163" i="88"/>
  <c r="AB163" i="88"/>
  <c r="AC163" i="88"/>
  <c r="AD163" i="88"/>
  <c r="AE163" i="88"/>
  <c r="AF163" i="88"/>
  <c r="AG163" i="88"/>
  <c r="AH163" i="88"/>
  <c r="AI163" i="88"/>
  <c r="AJ163" i="88"/>
  <c r="AK163" i="88"/>
  <c r="AL163" i="88"/>
  <c r="AM163" i="88"/>
  <c r="AN163" i="88"/>
  <c r="AO163" i="88"/>
  <c r="AP163" i="88"/>
  <c r="AQ163" i="88"/>
  <c r="AR163" i="88"/>
  <c r="AS163" i="88"/>
  <c r="AT163" i="88"/>
  <c r="AU163" i="88"/>
  <c r="AV163" i="88"/>
  <c r="AW163" i="88"/>
  <c r="AX163" i="88"/>
  <c r="AY163" i="88"/>
  <c r="AZ163" i="88"/>
  <c r="BA163" i="88"/>
  <c r="BB163" i="88"/>
  <c r="BB163" i="70"/>
  <c r="BA163" i="70"/>
  <c r="AZ163" i="70"/>
  <c r="AY163" i="70"/>
  <c r="AX163" i="70"/>
  <c r="AW163" i="70"/>
  <c r="AV163" i="70"/>
  <c r="AU163" i="70"/>
  <c r="AT163" i="70"/>
  <c r="AS163" i="70"/>
  <c r="AR163" i="70"/>
  <c r="AQ163" i="70"/>
  <c r="AP163" i="70"/>
  <c r="AO163" i="70"/>
  <c r="AN163" i="70"/>
  <c r="AM163" i="70"/>
  <c r="AL163" i="70"/>
  <c r="AK163" i="70"/>
  <c r="AJ163" i="70"/>
  <c r="AI163" i="70"/>
  <c r="AH163" i="70"/>
  <c r="AG163" i="70"/>
  <c r="AF163" i="70"/>
  <c r="AE163" i="70"/>
  <c r="AD163" i="70"/>
  <c r="AC163" i="70"/>
  <c r="AB163" i="70"/>
  <c r="AA163" i="70"/>
  <c r="Z163" i="70"/>
  <c r="Y163" i="70"/>
  <c r="X163" i="70"/>
  <c r="W163" i="70"/>
  <c r="V163" i="70"/>
  <c r="U163" i="70"/>
  <c r="T163" i="70"/>
  <c r="S163" i="70"/>
  <c r="R163" i="70"/>
  <c r="Q163" i="70"/>
  <c r="P163" i="70"/>
  <c r="O163" i="70"/>
  <c r="N163" i="70"/>
  <c r="M163" i="70"/>
  <c r="L163" i="70"/>
  <c r="K163" i="70"/>
  <c r="J163" i="70"/>
  <c r="I163" i="70"/>
  <c r="H163" i="70"/>
  <c r="G163" i="70"/>
  <c r="F163" i="70"/>
  <c r="E163" i="70"/>
  <c r="BB159" i="70"/>
  <c r="BA159" i="70"/>
  <c r="AZ159" i="70"/>
  <c r="AY159" i="70"/>
  <c r="AX159" i="70"/>
  <c r="AW159" i="70"/>
  <c r="AV159" i="70"/>
  <c r="AU159" i="70"/>
  <c r="AT159" i="70"/>
  <c r="AS159" i="70"/>
  <c r="AR159" i="70"/>
  <c r="AQ159" i="70"/>
  <c r="AP159" i="70"/>
  <c r="AO159" i="70"/>
  <c r="AN159" i="70"/>
  <c r="AM159" i="70"/>
  <c r="AL159" i="70"/>
  <c r="AK159" i="70"/>
  <c r="AJ159" i="70"/>
  <c r="AI159" i="70"/>
  <c r="AH159" i="70"/>
  <c r="AG159" i="70"/>
  <c r="AF159" i="70"/>
  <c r="AE159" i="70"/>
  <c r="AD159" i="70"/>
  <c r="AC159" i="70"/>
  <c r="AB159" i="70"/>
  <c r="AA159" i="70"/>
  <c r="Z159" i="70"/>
  <c r="Y159" i="70"/>
  <c r="X159" i="70"/>
  <c r="W159" i="70"/>
  <c r="V159" i="70"/>
  <c r="U159" i="70"/>
  <c r="T159" i="70"/>
  <c r="S159" i="70"/>
  <c r="R159" i="70"/>
  <c r="Q159" i="70"/>
  <c r="P159" i="70"/>
  <c r="O159" i="70"/>
  <c r="N159" i="70"/>
  <c r="M159" i="70"/>
  <c r="L159" i="70"/>
  <c r="K159" i="70"/>
  <c r="J159" i="70"/>
  <c r="I159" i="70"/>
  <c r="H159" i="70"/>
  <c r="G159" i="70"/>
  <c r="F159" i="70"/>
  <c r="E159" i="70"/>
  <c r="BB153" i="70"/>
  <c r="BA153" i="70"/>
  <c r="AZ153" i="70"/>
  <c r="AY153" i="70"/>
  <c r="AX153" i="70"/>
  <c r="AW153" i="70"/>
  <c r="AV153" i="70"/>
  <c r="AU153" i="70"/>
  <c r="AT153" i="70"/>
  <c r="AS153" i="70"/>
  <c r="AR153" i="70"/>
  <c r="AQ153" i="70"/>
  <c r="AP153" i="70"/>
  <c r="AO153" i="70"/>
  <c r="AN153" i="70"/>
  <c r="AM153" i="70"/>
  <c r="AL153" i="70"/>
  <c r="AK153" i="70"/>
  <c r="AJ153" i="70"/>
  <c r="AI153" i="70"/>
  <c r="AH153" i="70"/>
  <c r="AG153" i="70"/>
  <c r="AF153" i="70"/>
  <c r="AE153" i="70"/>
  <c r="AD153" i="70"/>
  <c r="AC153" i="70"/>
  <c r="AB153" i="70"/>
  <c r="AA153" i="70"/>
  <c r="Z153" i="70"/>
  <c r="Y153" i="70"/>
  <c r="X153" i="70"/>
  <c r="W153" i="70"/>
  <c r="V153" i="70"/>
  <c r="U153" i="70"/>
  <c r="T153" i="70"/>
  <c r="S153" i="70"/>
  <c r="R153" i="70"/>
  <c r="Q153" i="70"/>
  <c r="P153" i="70"/>
  <c r="O153" i="70"/>
  <c r="N153" i="70"/>
  <c r="M153" i="70"/>
  <c r="L153" i="70"/>
  <c r="K153" i="70"/>
  <c r="J153" i="70"/>
  <c r="I153" i="70"/>
  <c r="H153" i="70"/>
  <c r="G153" i="70"/>
  <c r="F153" i="70"/>
  <c r="E153" i="70"/>
  <c r="BB163" i="69"/>
  <c r="BA163" i="69"/>
  <c r="AZ163" i="69"/>
  <c r="AY163" i="69"/>
  <c r="AX163" i="69"/>
  <c r="AW163" i="69"/>
  <c r="AV163" i="69"/>
  <c r="AU163" i="69"/>
  <c r="AT163" i="69"/>
  <c r="AS163" i="69"/>
  <c r="AR163" i="69"/>
  <c r="AQ163" i="69"/>
  <c r="AP163" i="69"/>
  <c r="AO163" i="69"/>
  <c r="AN163" i="69"/>
  <c r="AM163" i="69"/>
  <c r="AL163" i="69"/>
  <c r="AK163" i="69"/>
  <c r="AJ163" i="69"/>
  <c r="AI163" i="69"/>
  <c r="AH163" i="69"/>
  <c r="AG163" i="69"/>
  <c r="AF163" i="69"/>
  <c r="AE163" i="69"/>
  <c r="AD163" i="69"/>
  <c r="AC163" i="69"/>
  <c r="AB163" i="69"/>
  <c r="AA163" i="69"/>
  <c r="Z163" i="69"/>
  <c r="Y163" i="69"/>
  <c r="X163" i="69"/>
  <c r="W163" i="69"/>
  <c r="V163" i="69"/>
  <c r="U163" i="69"/>
  <c r="T163" i="69"/>
  <c r="S163" i="69"/>
  <c r="R163" i="69"/>
  <c r="Q163" i="69"/>
  <c r="P163" i="69"/>
  <c r="O163" i="69"/>
  <c r="N163" i="69"/>
  <c r="M163" i="69"/>
  <c r="L163" i="69"/>
  <c r="K163" i="69"/>
  <c r="J163" i="69"/>
  <c r="I163" i="69"/>
  <c r="H163" i="69"/>
  <c r="G163" i="69"/>
  <c r="F163" i="69"/>
  <c r="E163" i="69"/>
  <c r="BB159" i="69"/>
  <c r="BA159" i="69"/>
  <c r="AZ159" i="69"/>
  <c r="AY159" i="69"/>
  <c r="AX159" i="69"/>
  <c r="AW159" i="69"/>
  <c r="AV159" i="69"/>
  <c r="AU159" i="69"/>
  <c r="AT159" i="69"/>
  <c r="AS159" i="69"/>
  <c r="AR159" i="69"/>
  <c r="AQ159" i="69"/>
  <c r="AP159" i="69"/>
  <c r="AO159" i="69"/>
  <c r="AN159" i="69"/>
  <c r="AM159" i="69"/>
  <c r="AL159" i="69"/>
  <c r="AK159" i="69"/>
  <c r="AJ159" i="69"/>
  <c r="AI159" i="69"/>
  <c r="AH159" i="69"/>
  <c r="AG159" i="69"/>
  <c r="AF159" i="69"/>
  <c r="AE159" i="69"/>
  <c r="AD159" i="69"/>
  <c r="AC159" i="69"/>
  <c r="AB159" i="69"/>
  <c r="AA159" i="69"/>
  <c r="Z159" i="69"/>
  <c r="Y159" i="69"/>
  <c r="X159" i="69"/>
  <c r="W159" i="69"/>
  <c r="V159" i="69"/>
  <c r="U159" i="69"/>
  <c r="T159" i="69"/>
  <c r="S159" i="69"/>
  <c r="R159" i="69"/>
  <c r="Q159" i="69"/>
  <c r="P159" i="69"/>
  <c r="O159" i="69"/>
  <c r="N159" i="69"/>
  <c r="M159" i="69"/>
  <c r="L159" i="69"/>
  <c r="K159" i="69"/>
  <c r="J159" i="69"/>
  <c r="I159" i="69"/>
  <c r="H159" i="69"/>
  <c r="G159" i="69"/>
  <c r="F159" i="69"/>
  <c r="E159" i="69"/>
  <c r="BB153" i="69"/>
  <c r="BA153" i="69"/>
  <c r="AZ153" i="69"/>
  <c r="AY153" i="69"/>
  <c r="AX153" i="69"/>
  <c r="AW153" i="69"/>
  <c r="AV153" i="69"/>
  <c r="AU153" i="69"/>
  <c r="AT153" i="69"/>
  <c r="AS153" i="69"/>
  <c r="AR153" i="69"/>
  <c r="AQ153" i="69"/>
  <c r="AP153" i="69"/>
  <c r="AO153" i="69"/>
  <c r="AN153" i="69"/>
  <c r="AM153" i="69"/>
  <c r="AL153" i="69"/>
  <c r="AK153" i="69"/>
  <c r="AJ153" i="69"/>
  <c r="AI153" i="69"/>
  <c r="AH153" i="69"/>
  <c r="AG153" i="69"/>
  <c r="AF153" i="69"/>
  <c r="AE153" i="69"/>
  <c r="AD153" i="69"/>
  <c r="AC153" i="69"/>
  <c r="AB153" i="69"/>
  <c r="AA153" i="69"/>
  <c r="Z153" i="69"/>
  <c r="Y153" i="69"/>
  <c r="X153" i="69"/>
  <c r="W153" i="69"/>
  <c r="V153" i="69"/>
  <c r="U153" i="69"/>
  <c r="T153" i="69"/>
  <c r="S153" i="69"/>
  <c r="R153" i="69"/>
  <c r="Q153" i="69"/>
  <c r="P153" i="69"/>
  <c r="O153" i="69"/>
  <c r="N153" i="69"/>
  <c r="M153" i="69"/>
  <c r="L153" i="69"/>
  <c r="K153" i="69"/>
  <c r="J153" i="69"/>
  <c r="I153" i="69"/>
  <c r="H153" i="69"/>
  <c r="G153" i="69"/>
  <c r="F153" i="69"/>
  <c r="E153" i="69"/>
  <c r="BB163" i="68"/>
  <c r="BA163" i="68"/>
  <c r="AZ163" i="68"/>
  <c r="AY163" i="68"/>
  <c r="AX163" i="68"/>
  <c r="AW163" i="68"/>
  <c r="AV163" i="68"/>
  <c r="AU163" i="68"/>
  <c r="AT163" i="68"/>
  <c r="AS163" i="68"/>
  <c r="AR163" i="68"/>
  <c r="AQ163" i="68"/>
  <c r="AP163" i="68"/>
  <c r="AO163" i="68"/>
  <c r="AN163" i="68"/>
  <c r="AM163" i="68"/>
  <c r="AL163" i="68"/>
  <c r="AK163" i="68"/>
  <c r="AJ163" i="68"/>
  <c r="AI163" i="68"/>
  <c r="AH163" i="68"/>
  <c r="AG163" i="68"/>
  <c r="AF163" i="68"/>
  <c r="AE163" i="68"/>
  <c r="AD163" i="68"/>
  <c r="AC163" i="68"/>
  <c r="AB163" i="68"/>
  <c r="AA163" i="68"/>
  <c r="Z163" i="68"/>
  <c r="Y163" i="68"/>
  <c r="X163" i="68"/>
  <c r="W163" i="68"/>
  <c r="V163" i="68"/>
  <c r="U163" i="68"/>
  <c r="T163" i="68"/>
  <c r="S163" i="68"/>
  <c r="R163" i="68"/>
  <c r="Q163" i="68"/>
  <c r="P163" i="68"/>
  <c r="O163" i="68"/>
  <c r="N163" i="68"/>
  <c r="M163" i="68"/>
  <c r="L163" i="68"/>
  <c r="K163" i="68"/>
  <c r="J163" i="68"/>
  <c r="I163" i="68"/>
  <c r="H163" i="68"/>
  <c r="G163" i="68"/>
  <c r="F163" i="68"/>
  <c r="E163" i="68"/>
  <c r="BB159" i="68"/>
  <c r="BA159" i="68"/>
  <c r="AZ159" i="68"/>
  <c r="AY159" i="68"/>
  <c r="AX159" i="68"/>
  <c r="AW159" i="68"/>
  <c r="AV159" i="68"/>
  <c r="AU159" i="68"/>
  <c r="AT159" i="68"/>
  <c r="AS159" i="68"/>
  <c r="AR159" i="68"/>
  <c r="AQ159" i="68"/>
  <c r="AP159" i="68"/>
  <c r="AO159" i="68"/>
  <c r="AN159" i="68"/>
  <c r="AM159" i="68"/>
  <c r="AL159" i="68"/>
  <c r="AK159" i="68"/>
  <c r="AJ159" i="68"/>
  <c r="AI159" i="68"/>
  <c r="AH159" i="68"/>
  <c r="AG159" i="68"/>
  <c r="AF159" i="68"/>
  <c r="AE159" i="68"/>
  <c r="AD159" i="68"/>
  <c r="AC159" i="68"/>
  <c r="AB159" i="68"/>
  <c r="AA159" i="68"/>
  <c r="Z159" i="68"/>
  <c r="Y159" i="68"/>
  <c r="X159" i="68"/>
  <c r="W159" i="68"/>
  <c r="V159" i="68"/>
  <c r="U159" i="68"/>
  <c r="T159" i="68"/>
  <c r="S159" i="68"/>
  <c r="R159" i="68"/>
  <c r="Q159" i="68"/>
  <c r="P159" i="68"/>
  <c r="O159" i="68"/>
  <c r="N159" i="68"/>
  <c r="M159" i="68"/>
  <c r="L159" i="68"/>
  <c r="K159" i="68"/>
  <c r="J159" i="68"/>
  <c r="I159" i="68"/>
  <c r="H159" i="68"/>
  <c r="G159" i="68"/>
  <c r="F159" i="68"/>
  <c r="E159" i="68"/>
  <c r="BB153" i="68"/>
  <c r="BA153" i="68"/>
  <c r="AZ153" i="68"/>
  <c r="AY153" i="68"/>
  <c r="AX153" i="68"/>
  <c r="AW153" i="68"/>
  <c r="AV153" i="68"/>
  <c r="AU153" i="68"/>
  <c r="AT153" i="68"/>
  <c r="AS153" i="68"/>
  <c r="AR153" i="68"/>
  <c r="AQ153" i="68"/>
  <c r="AP153" i="68"/>
  <c r="AO153" i="68"/>
  <c r="AN153" i="68"/>
  <c r="AM153" i="68"/>
  <c r="AL153" i="68"/>
  <c r="AK153" i="68"/>
  <c r="AJ153" i="68"/>
  <c r="AI153" i="68"/>
  <c r="AH153" i="68"/>
  <c r="AG153" i="68"/>
  <c r="AF153" i="68"/>
  <c r="AE153" i="68"/>
  <c r="AD153" i="68"/>
  <c r="AC153" i="68"/>
  <c r="AB153" i="68"/>
  <c r="AA153" i="68"/>
  <c r="Z153" i="68"/>
  <c r="Y153" i="68"/>
  <c r="X153" i="68"/>
  <c r="W153" i="68"/>
  <c r="V153" i="68"/>
  <c r="U153" i="68"/>
  <c r="T153" i="68"/>
  <c r="S153" i="68"/>
  <c r="R153" i="68"/>
  <c r="Q153" i="68"/>
  <c r="P153" i="68"/>
  <c r="O153" i="68"/>
  <c r="N153" i="68"/>
  <c r="M153" i="68"/>
  <c r="L153" i="68"/>
  <c r="K153" i="68"/>
  <c r="J153" i="68"/>
  <c r="I153" i="68"/>
  <c r="H153" i="68"/>
  <c r="G153" i="68"/>
  <c r="F153" i="68"/>
  <c r="E153" i="68"/>
  <c r="BB163" i="67"/>
  <c r="BA163" i="67"/>
  <c r="AZ163" i="67"/>
  <c r="AY163" i="67"/>
  <c r="AX163" i="67"/>
  <c r="AW163" i="67"/>
  <c r="AV163" i="67"/>
  <c r="AU163" i="67"/>
  <c r="AT163" i="67"/>
  <c r="AS163" i="67"/>
  <c r="AR163" i="67"/>
  <c r="AQ163" i="67"/>
  <c r="AP163" i="67"/>
  <c r="AO163" i="67"/>
  <c r="AN163" i="67"/>
  <c r="AM163" i="67"/>
  <c r="AL163" i="67"/>
  <c r="AK163" i="67"/>
  <c r="AJ163" i="67"/>
  <c r="AI163" i="67"/>
  <c r="AH163" i="67"/>
  <c r="AG163" i="67"/>
  <c r="AF163" i="67"/>
  <c r="AE163" i="67"/>
  <c r="AD163" i="67"/>
  <c r="AC163" i="67"/>
  <c r="AB163" i="67"/>
  <c r="AA163" i="67"/>
  <c r="Z163" i="67"/>
  <c r="Y163" i="67"/>
  <c r="X163" i="67"/>
  <c r="W163" i="67"/>
  <c r="V163" i="67"/>
  <c r="U163" i="67"/>
  <c r="T163" i="67"/>
  <c r="S163" i="67"/>
  <c r="R163" i="67"/>
  <c r="Q163" i="67"/>
  <c r="P163" i="67"/>
  <c r="O163" i="67"/>
  <c r="N163" i="67"/>
  <c r="M163" i="67"/>
  <c r="L163" i="67"/>
  <c r="K163" i="67"/>
  <c r="J163" i="67"/>
  <c r="I163" i="67"/>
  <c r="H163" i="67"/>
  <c r="G163" i="67"/>
  <c r="F163" i="67"/>
  <c r="E163" i="67"/>
  <c r="BB159" i="67"/>
  <c r="BA159" i="67"/>
  <c r="AZ159" i="67"/>
  <c r="AY159" i="67"/>
  <c r="AX159" i="67"/>
  <c r="AW159" i="67"/>
  <c r="AV159" i="67"/>
  <c r="AU159" i="67"/>
  <c r="AT159" i="67"/>
  <c r="AS159" i="67"/>
  <c r="AR159" i="67"/>
  <c r="AQ159" i="67"/>
  <c r="AP159" i="67"/>
  <c r="AO159" i="67"/>
  <c r="AN159" i="67"/>
  <c r="AM159" i="67"/>
  <c r="AL159" i="67"/>
  <c r="AK159" i="67"/>
  <c r="AJ159" i="67"/>
  <c r="AI159" i="67"/>
  <c r="AH159" i="67"/>
  <c r="AG159" i="67"/>
  <c r="AF159" i="67"/>
  <c r="AE159" i="67"/>
  <c r="AD159" i="67"/>
  <c r="AC159" i="67"/>
  <c r="AB159" i="67"/>
  <c r="AA159" i="67"/>
  <c r="Z159" i="67"/>
  <c r="Y159" i="67"/>
  <c r="X159" i="67"/>
  <c r="W159" i="67"/>
  <c r="V159" i="67"/>
  <c r="U159" i="67"/>
  <c r="T159" i="67"/>
  <c r="S159" i="67"/>
  <c r="R159" i="67"/>
  <c r="Q159" i="67"/>
  <c r="P159" i="67"/>
  <c r="O159" i="67"/>
  <c r="N159" i="67"/>
  <c r="M159" i="67"/>
  <c r="L159" i="67"/>
  <c r="K159" i="67"/>
  <c r="J159" i="67"/>
  <c r="I159" i="67"/>
  <c r="H159" i="67"/>
  <c r="G159" i="67"/>
  <c r="F159" i="67"/>
  <c r="E159" i="67"/>
  <c r="BB153" i="67"/>
  <c r="BA153" i="67"/>
  <c r="AZ153" i="67"/>
  <c r="AY153" i="67"/>
  <c r="AX153" i="67"/>
  <c r="AW153" i="67"/>
  <c r="AV153" i="67"/>
  <c r="AU153" i="67"/>
  <c r="AT153" i="67"/>
  <c r="AS153" i="67"/>
  <c r="AR153" i="67"/>
  <c r="AQ153" i="67"/>
  <c r="AP153" i="67"/>
  <c r="AO153" i="67"/>
  <c r="AN153" i="67"/>
  <c r="AM153" i="67"/>
  <c r="AL153" i="67"/>
  <c r="AK153" i="67"/>
  <c r="AJ153" i="67"/>
  <c r="AI153" i="67"/>
  <c r="AH153" i="67"/>
  <c r="AG153" i="67"/>
  <c r="AF153" i="67"/>
  <c r="AE153" i="67"/>
  <c r="AD153" i="67"/>
  <c r="AC153" i="67"/>
  <c r="AB153" i="67"/>
  <c r="AA153" i="67"/>
  <c r="Z153" i="67"/>
  <c r="Y153" i="67"/>
  <c r="X153" i="67"/>
  <c r="W153" i="67"/>
  <c r="V153" i="67"/>
  <c r="U153" i="67"/>
  <c r="T153" i="67"/>
  <c r="S153" i="67"/>
  <c r="R153" i="67"/>
  <c r="Q153" i="67"/>
  <c r="P153" i="67"/>
  <c r="O153" i="67"/>
  <c r="N153" i="67"/>
  <c r="M153" i="67"/>
  <c r="L153" i="67"/>
  <c r="K153" i="67"/>
  <c r="J153" i="67"/>
  <c r="I153" i="67"/>
  <c r="H153" i="67"/>
  <c r="G153" i="67"/>
  <c r="F153" i="67"/>
  <c r="E153" i="67"/>
  <c r="BB153" i="88"/>
  <c r="BA153" i="88"/>
  <c r="AZ153" i="88"/>
  <c r="AY153" i="88"/>
  <c r="AX153" i="88"/>
  <c r="AW153" i="88"/>
  <c r="AV153" i="88"/>
  <c r="AU153" i="88"/>
  <c r="AT153" i="88"/>
  <c r="AS153" i="88"/>
  <c r="AR153" i="88"/>
  <c r="AQ153" i="88"/>
  <c r="AP153" i="88"/>
  <c r="AO153" i="88"/>
  <c r="AN153" i="88"/>
  <c r="AM153" i="88"/>
  <c r="AL153" i="88"/>
  <c r="AK153" i="88"/>
  <c r="AJ153" i="88"/>
  <c r="AI153" i="88"/>
  <c r="AH153" i="88"/>
  <c r="AG153" i="88"/>
  <c r="AF153" i="88"/>
  <c r="AE153" i="88"/>
  <c r="AD153" i="88"/>
  <c r="AC153" i="88"/>
  <c r="AB153" i="88"/>
  <c r="AA153" i="88"/>
  <c r="Z153" i="88"/>
  <c r="Y153" i="88"/>
  <c r="X153" i="88"/>
  <c r="W153" i="88"/>
  <c r="V153" i="88"/>
  <c r="U153" i="88"/>
  <c r="T153" i="88"/>
  <c r="S153" i="88"/>
  <c r="R153" i="88"/>
  <c r="Q153" i="88"/>
  <c r="P153" i="88"/>
  <c r="O153" i="88"/>
  <c r="N153" i="88"/>
  <c r="M153" i="88"/>
  <c r="L153" i="88"/>
  <c r="K153" i="88"/>
  <c r="J153" i="88"/>
  <c r="I153" i="88"/>
  <c r="H153" i="88"/>
  <c r="G153" i="88"/>
  <c r="E153" i="88"/>
  <c r="Q9" i="93"/>
  <c r="L16" i="93" s="1"/>
  <c r="P9" i="93"/>
  <c r="K16" i="93" s="1"/>
  <c r="O9" i="93"/>
  <c r="J16" i="93" s="1"/>
  <c r="N9" i="93"/>
  <c r="I16" i="93" s="1"/>
  <c r="M9" i="93"/>
  <c r="H16" i="93" s="1"/>
  <c r="Q8" i="93"/>
  <c r="L15" i="93" s="1"/>
  <c r="P8" i="93"/>
  <c r="K15" i="93" s="1"/>
  <c r="K19" i="93" s="1"/>
  <c r="O8" i="93"/>
  <c r="J15" i="93" s="1"/>
  <c r="J19" i="93" s="1"/>
  <c r="N8" i="93"/>
  <c r="I15" i="93" s="1"/>
  <c r="M8" i="93"/>
  <c r="H15" i="93" s="1"/>
  <c r="H19" i="93" s="1"/>
  <c r="I15" i="92"/>
  <c r="G54" i="69" s="1"/>
  <c r="H15" i="92"/>
  <c r="F54" i="69" s="1"/>
  <c r="P9" i="92"/>
  <c r="K16" i="92" s="1"/>
  <c r="I55" i="69" s="1"/>
  <c r="O9" i="92"/>
  <c r="J16" i="92" s="1"/>
  <c r="H55" i="69" s="1"/>
  <c r="N9" i="92"/>
  <c r="I16" i="92" s="1"/>
  <c r="G55" i="69" s="1"/>
  <c r="M9" i="92"/>
  <c r="H16" i="92" s="1"/>
  <c r="F55" i="69" s="1"/>
  <c r="L9" i="92"/>
  <c r="G16" i="92" s="1"/>
  <c r="E55" i="69" s="1"/>
  <c r="P8" i="92"/>
  <c r="K15" i="92" s="1"/>
  <c r="I54" i="69" s="1"/>
  <c r="O8" i="92"/>
  <c r="J15" i="92" s="1"/>
  <c r="H54" i="69" s="1"/>
  <c r="N8" i="92"/>
  <c r="M8" i="92"/>
  <c r="L8" i="92"/>
  <c r="G15" i="92" s="1"/>
  <c r="E54" i="69" s="1"/>
  <c r="K18" i="91"/>
  <c r="J18" i="91"/>
  <c r="I18" i="91"/>
  <c r="I16" i="91" s="1"/>
  <c r="G55" i="68" s="1"/>
  <c r="H18" i="91"/>
  <c r="G18" i="91"/>
  <c r="G16" i="91" s="1"/>
  <c r="E55" i="68" s="1"/>
  <c r="K16" i="91"/>
  <c r="I55" i="68" s="1"/>
  <c r="G54" i="68"/>
  <c r="P9" i="91"/>
  <c r="O9" i="91"/>
  <c r="J16" i="91" s="1"/>
  <c r="H55" i="68" s="1"/>
  <c r="N9" i="91"/>
  <c r="M9" i="91"/>
  <c r="H16" i="91" s="1"/>
  <c r="F55" i="68" s="1"/>
  <c r="L9" i="91"/>
  <c r="P8" i="91"/>
  <c r="O8" i="91"/>
  <c r="N8" i="91"/>
  <c r="I15" i="91" s="1"/>
  <c r="M8" i="91"/>
  <c r="H15" i="91" s="1"/>
  <c r="F54" i="68" s="1"/>
  <c r="L8" i="91"/>
  <c r="I55" i="88"/>
  <c r="H55" i="88"/>
  <c r="G55" i="88"/>
  <c r="F55" i="88"/>
  <c r="E55" i="88"/>
  <c r="I54" i="88"/>
  <c r="H54" i="88"/>
  <c r="G54" i="88"/>
  <c r="F54" i="88"/>
  <c r="E54" i="88"/>
  <c r="K18" i="90"/>
  <c r="J18" i="90"/>
  <c r="I18" i="90"/>
  <c r="H18" i="90"/>
  <c r="G18" i="90"/>
  <c r="P9" i="90"/>
  <c r="O9" i="90"/>
  <c r="N9" i="90"/>
  <c r="I16" i="90" s="1"/>
  <c r="G55" i="67" s="1"/>
  <c r="M9" i="90"/>
  <c r="H16" i="90" s="1"/>
  <c r="F55" i="67" s="1"/>
  <c r="L9" i="90"/>
  <c r="G16" i="90" s="1"/>
  <c r="E55" i="67" s="1"/>
  <c r="P8" i="90"/>
  <c r="K15" i="90" s="1"/>
  <c r="I54" i="67" s="1"/>
  <c r="O8" i="90"/>
  <c r="J15" i="90" s="1"/>
  <c r="H54" i="67" s="1"/>
  <c r="N8" i="90"/>
  <c r="I15" i="90" s="1"/>
  <c r="G54" i="67" s="1"/>
  <c r="M8" i="90"/>
  <c r="H15" i="90" s="1"/>
  <c r="F54" i="67" s="1"/>
  <c r="L8" i="90"/>
  <c r="G15" i="90" s="1"/>
  <c r="E54" i="67" s="1"/>
  <c r="I19" i="93" l="1"/>
  <c r="G15" i="91"/>
  <c r="E54" i="68" s="1"/>
  <c r="J15" i="91"/>
  <c r="H54" i="68" s="1"/>
  <c r="K15" i="91"/>
  <c r="I54" i="68" s="1"/>
  <c r="L19" i="93"/>
  <c r="K20" i="93"/>
  <c r="P20" i="93" s="1"/>
  <c r="P19" i="93"/>
  <c r="H20" i="93"/>
  <c r="M20" i="93" s="1"/>
  <c r="M15" i="93" s="1"/>
  <c r="N15" i="93" s="1"/>
  <c r="O15" i="93" s="1"/>
  <c r="P15" i="93" s="1"/>
  <c r="M19" i="93"/>
  <c r="I20" i="93"/>
  <c r="N20" i="93" s="1"/>
  <c r="N19" i="93"/>
  <c r="O19" i="93"/>
  <c r="J20" i="93"/>
  <c r="O20" i="93" s="1"/>
  <c r="J16" i="90"/>
  <c r="H55" i="67" s="1"/>
  <c r="K16" i="90"/>
  <c r="I55" i="67" s="1"/>
  <c r="M16" i="93" l="1"/>
  <c r="Q19" i="93"/>
  <c r="L20" i="93"/>
  <c r="Q20" i="93" s="1"/>
  <c r="Q15" i="93" s="1"/>
  <c r="J54" i="70"/>
  <c r="N16" i="93" l="1"/>
  <c r="J55" i="70"/>
  <c r="K54" i="70"/>
  <c r="O16" i="93" l="1"/>
  <c r="K55" i="70"/>
  <c r="L54" i="70"/>
  <c r="P16" i="93" l="1"/>
  <c r="L55" i="70"/>
  <c r="N54" i="70"/>
  <c r="M54" i="70"/>
  <c r="Q16" i="93" l="1"/>
  <c r="N55" i="70" s="1"/>
  <c r="M55" i="70"/>
  <c r="B10" i="75"/>
  <c r="B10" i="74"/>
  <c r="B10" i="73"/>
  <c r="B10" i="72"/>
  <c r="B10" i="71"/>
  <c r="B10" i="70"/>
  <c r="B10" i="69"/>
  <c r="B10" i="68"/>
  <c r="B10" i="67"/>
  <c r="B10" i="88"/>
  <c r="B20" i="75"/>
  <c r="B20" i="74"/>
  <c r="B20" i="73"/>
  <c r="B20" i="72"/>
  <c r="B20" i="71"/>
  <c r="B20" i="70"/>
  <c r="B20" i="69"/>
  <c r="B20" i="67"/>
  <c r="E186" i="63"/>
  <c r="E197" i="63" s="1"/>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M81" i="70"/>
  <c r="L81" i="70"/>
  <c r="K81" i="70"/>
  <c r="J81" i="70"/>
  <c r="I81" i="70"/>
  <c r="H81" i="70"/>
  <c r="G81" i="70"/>
  <c r="F81" i="70"/>
  <c r="E81" i="70"/>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H81" i="69"/>
  <c r="G81" i="69"/>
  <c r="F81" i="69"/>
  <c r="E81" i="69"/>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J82" i="68"/>
  <c r="AU89"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S96" i="67" l="1"/>
  <c r="AG93" i="67"/>
  <c r="AU95" i="70"/>
  <c r="AP100"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Y95" i="70"/>
  <c r="AB100" i="70"/>
  <c r="AL104" i="70"/>
  <c r="N84" i="73"/>
  <c r="AL85" i="73"/>
  <c r="Q87" i="73"/>
  <c r="AR88" i="73"/>
  <c r="BB90" i="73"/>
  <c r="W94" i="73"/>
  <c r="T96" i="73"/>
  <c r="W99" i="73"/>
  <c r="AD101" i="73"/>
  <c r="AC106" i="73"/>
  <c r="AQ84" i="74"/>
  <c r="AI92" i="74"/>
  <c r="AE100" i="74"/>
  <c r="F84" i="75"/>
  <c r="AV88" i="75"/>
  <c r="Y95" i="75"/>
  <c r="AA99" i="75"/>
  <c r="X90" i="67"/>
  <c r="U93" i="67"/>
  <c r="AG96" i="67"/>
  <c r="AJ102" i="67"/>
  <c r="AY105" i="67"/>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Y9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AK94" i="70"/>
  <c r="AW94"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AW98" i="70"/>
  <c r="Z95" i="70"/>
  <c r="AL95" i="70"/>
  <c r="AX95" i="70"/>
  <c r="Y97" i="70"/>
  <c r="AK97" i="70"/>
  <c r="AW97" i="70"/>
  <c r="Z98" i="70"/>
  <c r="AL98" i="70"/>
  <c r="AX98" i="70"/>
  <c r="AE100" i="70"/>
  <c r="AQ100" i="70"/>
  <c r="AH103" i="70"/>
  <c r="AT103" i="70"/>
  <c r="AC104" i="70"/>
  <c r="AO104" i="70"/>
  <c r="BA104" i="70"/>
  <c r="AK105" i="70"/>
  <c r="AW105" i="70"/>
  <c r="AH106" i="70"/>
  <c r="AT106" i="70"/>
  <c r="Y98" i="70"/>
  <c r="AA95" i="70"/>
  <c r="AM95" i="70"/>
  <c r="AY95" i="70"/>
  <c r="Z97" i="70"/>
  <c r="AL97" i="70"/>
  <c r="AX97" i="70"/>
  <c r="AA98" i="70"/>
  <c r="AM98" i="70"/>
  <c r="AY98" i="70"/>
  <c r="AF100" i="70"/>
  <c r="AR100" i="70"/>
  <c r="AI103" i="70"/>
  <c r="AU103" i="70"/>
  <c r="AD104" i="70"/>
  <c r="AP104" i="70"/>
  <c r="BB104" i="70"/>
  <c r="AL105" i="70"/>
  <c r="AX105" i="70"/>
  <c r="AI106" i="70"/>
  <c r="AU106" i="70"/>
  <c r="AB95" i="70"/>
  <c r="AN95" i="70"/>
  <c r="AZ95" i="70"/>
  <c r="AA97" i="70"/>
  <c r="AM97" i="70"/>
  <c r="AY97" i="70"/>
  <c r="AB98" i="70"/>
  <c r="AN98" i="70"/>
  <c r="AZ98" i="70"/>
  <c r="AG100" i="70"/>
  <c r="AS100" i="70"/>
  <c r="AJ103" i="70"/>
  <c r="AV103" i="70"/>
  <c r="AE104" i="70"/>
  <c r="AQ104" i="70"/>
  <c r="AA105" i="70"/>
  <c r="AM105" i="70"/>
  <c r="AY105" i="70"/>
  <c r="AJ106" i="70"/>
  <c r="AV106" i="70"/>
  <c r="AK98"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S95" i="70"/>
  <c r="AE95" i="70"/>
  <c r="AQ95" i="70"/>
  <c r="AD97" i="70"/>
  <c r="AP97" i="70"/>
  <c r="BB97" i="70"/>
  <c r="AE98" i="70"/>
  <c r="AQ98" i="70"/>
  <c r="X100" i="70"/>
  <c r="AJ100" i="70"/>
  <c r="AV100" i="70"/>
  <c r="AA103" i="70"/>
  <c r="AM103" i="70"/>
  <c r="AY103" i="70"/>
  <c r="AH104" i="70"/>
  <c r="AT104" i="70"/>
  <c r="AD105" i="70"/>
  <c r="AP105" i="70"/>
  <c r="BB105" i="70"/>
  <c r="AM106" i="70"/>
  <c r="AY106"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X95" i="70"/>
  <c r="AJ95" i="70"/>
  <c r="W97" i="70"/>
  <c r="AI97" i="70"/>
  <c r="X98" i="70"/>
  <c r="AJ98" i="70"/>
  <c r="AC100" i="70"/>
  <c r="AO100" i="70"/>
  <c r="AF103" i="70"/>
  <c r="AA104" i="70"/>
  <c r="AM104" i="70"/>
  <c r="AI105" i="70"/>
  <c r="AF106" i="70"/>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83" i="71"/>
  <c r="Q134" i="71" s="1"/>
  <c r="Y83" i="71"/>
  <c r="Y134" i="71" s="1"/>
  <c r="J83" i="71"/>
  <c r="J134" i="71" s="1"/>
  <c r="R83" i="71"/>
  <c r="R134" i="71" s="1"/>
  <c r="Z83" i="71"/>
  <c r="Z134" i="71" s="1"/>
  <c r="K83" i="71"/>
  <c r="K134" i="71" s="1"/>
  <c r="S83" i="71"/>
  <c r="S134" i="71" s="1"/>
  <c r="AA83" i="71"/>
  <c r="AA134" i="71" s="1"/>
  <c r="W83" i="71"/>
  <c r="W134" i="71" s="1"/>
  <c r="L83" i="71"/>
  <c r="L134" i="71" s="1"/>
  <c r="T83" i="71"/>
  <c r="T134" i="71" s="1"/>
  <c r="O83" i="71"/>
  <c r="O134" i="71" s="1"/>
  <c r="E83" i="71"/>
  <c r="M83" i="71"/>
  <c r="M134" i="71" s="1"/>
  <c r="U83" i="71"/>
  <c r="F83" i="71"/>
  <c r="F134" i="71" s="1"/>
  <c r="N83" i="71"/>
  <c r="N134" i="71" s="1"/>
  <c r="V83" i="71"/>
  <c r="V134" i="71" s="1"/>
  <c r="F128" i="71"/>
  <c r="I128" i="71"/>
  <c r="W83" i="70"/>
  <c r="U83" i="70"/>
  <c r="P83" i="70"/>
  <c r="X83" i="70"/>
  <c r="Q83" i="70"/>
  <c r="Y83" i="70"/>
  <c r="R83" i="70"/>
  <c r="Z83" i="70"/>
  <c r="S83" i="70"/>
  <c r="AA83" i="70"/>
  <c r="O83" i="70"/>
  <c r="V83" i="70"/>
  <c r="P83" i="69"/>
  <c r="X83" i="69"/>
  <c r="Q83" i="69"/>
  <c r="Y83" i="69"/>
  <c r="W83" i="69"/>
  <c r="J83" i="69"/>
  <c r="R83" i="69"/>
  <c r="Z83" i="69"/>
  <c r="M83" i="69"/>
  <c r="U83" i="69"/>
  <c r="O83" i="69"/>
  <c r="K83" i="69"/>
  <c r="S83" i="69"/>
  <c r="AA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H128" i="71"/>
  <c r="U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J128" i="71" l="1"/>
  <c r="AF128" i="71"/>
  <c r="K128" i="71"/>
  <c r="BB128" i="71"/>
  <c r="AT128" i="71"/>
  <c r="Q128" i="71"/>
  <c r="AS128" i="71"/>
  <c r="AN128" i="71"/>
  <c r="AQ128" i="71"/>
  <c r="AL128" i="71"/>
  <c r="AB128" i="7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G64" i="70"/>
  <c r="F64" i="70"/>
  <c r="E64" i="70"/>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E9" i="2" a="1"/>
  <c r="D17" i="2" a="1"/>
  <c r="D13" i="2" a="1"/>
  <c r="D9" i="2" a="1"/>
  <c r="D19" i="2" a="1"/>
  <c r="D11" i="2" a="1"/>
  <c r="D16" i="2" a="1"/>
  <c r="D18" i="2" a="1"/>
  <c r="H9" i="2" a="1"/>
  <c r="D15" i="2" a="1"/>
  <c r="D14" i="2" a="1"/>
  <c r="D10" i="2" a="1"/>
  <c r="D12" i="2" a="1"/>
  <c r="K82" i="70" l="1"/>
  <c r="L82" i="70"/>
  <c r="B26" i="70"/>
  <c r="E82" i="70"/>
  <c r="M82" i="70"/>
  <c r="F82" i="70"/>
  <c r="F83" i="70" s="1"/>
  <c r="N82" i="70"/>
  <c r="N83" i="70" s="1"/>
  <c r="G82" i="70"/>
  <c r="G83" i="70" s="1"/>
  <c r="J82" i="70"/>
  <c r="E26" i="70"/>
  <c r="H82" i="70"/>
  <c r="I82" i="70"/>
  <c r="I83" i="70" s="1"/>
  <c r="E82" i="69"/>
  <c r="E83" i="69" s="1"/>
  <c r="F82" i="69"/>
  <c r="F83" i="69" s="1"/>
  <c r="G82" i="69"/>
  <c r="G83" i="69" s="1"/>
  <c r="H82" i="69"/>
  <c r="H83" i="69" s="1"/>
  <c r="I82" i="69"/>
  <c r="I83" i="69" s="1"/>
  <c r="I82" i="68"/>
  <c r="I83" i="68" s="1"/>
  <c r="I134" i="68" s="1"/>
  <c r="E26" i="68"/>
  <c r="H82" i="68"/>
  <c r="E82" i="68"/>
  <c r="E83" i="68" s="1"/>
  <c r="E134" i="68" s="1"/>
  <c r="F82" i="68"/>
  <c r="G82" i="68"/>
  <c r="G83" i="68" s="1"/>
  <c r="G82" i="67"/>
  <c r="F82" i="67"/>
  <c r="F83" i="67" s="1"/>
  <c r="H82" i="67"/>
  <c r="H83" i="67" s="1"/>
  <c r="F26" i="67"/>
  <c r="I82" i="67"/>
  <c r="E82" i="67"/>
  <c r="E83" i="67" s="1"/>
  <c r="Q82" i="88"/>
  <c r="S82" i="88"/>
  <c r="S83" i="88" s="1"/>
  <c r="L82" i="88"/>
  <c r="L83" i="88" s="1"/>
  <c r="T82" i="88"/>
  <c r="T83" i="88" s="1"/>
  <c r="I82" i="88"/>
  <c r="J82" i="88"/>
  <c r="M82" i="88"/>
  <c r="U82" i="88"/>
  <c r="Y82" i="88"/>
  <c r="R82" i="88"/>
  <c r="R83" i="88"/>
  <c r="K82" i="88"/>
  <c r="K83" i="88"/>
  <c r="AA82" i="88"/>
  <c r="F82" i="88"/>
  <c r="F83" i="88" s="1"/>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S134"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F2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E2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D27" i="70" s="1"/>
  <c r="AT75" i="69"/>
  <c r="AT77" i="69" s="1"/>
  <c r="AL75" i="69"/>
  <c r="AL77" i="69" s="1"/>
  <c r="AD75" i="69"/>
  <c r="AD77" i="69" s="1"/>
  <c r="V75" i="69"/>
  <c r="V77" i="69" s="1"/>
  <c r="N75" i="69"/>
  <c r="N77" i="69" s="1"/>
  <c r="F75" i="69"/>
  <c r="F77" i="69" s="1"/>
  <c r="AS75" i="68"/>
  <c r="AS77" i="68" s="1"/>
  <c r="AK75" i="68"/>
  <c r="AK77" i="68" s="1"/>
  <c r="AK134"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R134"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AI134"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Y134"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T134"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AD75" i="67"/>
  <c r="AD77" i="67" s="1"/>
  <c r="AD134"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X134"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R134"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E131" i="68"/>
  <c r="E130" i="68" s="1"/>
  <c r="E132" i="68" s="1"/>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2"/>
  <c r="D27" i="75"/>
  <c r="F26" i="75"/>
  <c r="BA134" i="75"/>
  <c r="E134" i="75"/>
  <c r="B27" i="75"/>
  <c r="AC134" i="75"/>
  <c r="B26" i="73"/>
  <c r="D27" i="73"/>
  <c r="C26" i="73"/>
  <c r="AZ134" i="73"/>
  <c r="W134" i="73"/>
  <c r="AH134" i="73"/>
  <c r="G26" i="72"/>
  <c r="F27" i="72"/>
  <c r="AW134" i="72"/>
  <c r="B27" i="71"/>
  <c r="C27" i="71"/>
  <c r="D27" i="71"/>
  <c r="E26" i="71"/>
  <c r="E27" i="71"/>
  <c r="F27" i="71"/>
  <c r="G26" i="71"/>
  <c r="F27" i="70"/>
  <c r="C27" i="70"/>
  <c r="Z134" i="69"/>
  <c r="E26" i="69"/>
  <c r="F26" i="69"/>
  <c r="E27" i="68"/>
  <c r="F26" i="68"/>
  <c r="U134" i="68"/>
  <c r="BA134" i="68"/>
  <c r="Y134" i="68"/>
  <c r="B26" i="68"/>
  <c r="AC134" i="68"/>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D26" i="70"/>
  <c r="AA134" i="70"/>
  <c r="AH134" i="70"/>
  <c r="AP134" i="70"/>
  <c r="AX134" i="70"/>
  <c r="G26" i="70"/>
  <c r="AZ134" i="69"/>
  <c r="G26" i="69"/>
  <c r="B26" i="69"/>
  <c r="C26" i="69"/>
  <c r="D26" i="69"/>
  <c r="Q134" i="68"/>
  <c r="AW134" i="68"/>
  <c r="M134" i="68"/>
  <c r="AS134" i="68"/>
  <c r="C26" i="68"/>
  <c r="G26" i="68"/>
  <c r="E131" i="67"/>
  <c r="D26" i="67"/>
  <c r="E26" i="67"/>
  <c r="Z134" i="67"/>
  <c r="AH134" i="67"/>
  <c r="AP134" i="67"/>
  <c r="B26" i="67"/>
  <c r="C26" i="67"/>
  <c r="G26" i="67"/>
  <c r="AL134" i="88"/>
  <c r="F26" i="88"/>
  <c r="G26" i="88"/>
  <c r="D26" i="88"/>
  <c r="E9" i="2"/>
  <c r="D16" i="2"/>
  <c r="D19" i="2"/>
  <c r="H9" i="2"/>
  <c r="D17" i="2"/>
  <c r="D15" i="2"/>
  <c r="D13" i="2"/>
  <c r="D9" i="2"/>
  <c r="D14" i="2"/>
  <c r="D11" i="2"/>
  <c r="D10" i="2"/>
  <c r="D12" i="2"/>
  <c r="D18" i="2"/>
  <c r="AN84" i="70" l="1"/>
  <c r="AA84" i="70"/>
  <c r="Y84" i="70"/>
  <c r="AU84" i="70"/>
  <c r="V84" i="70"/>
  <c r="T84" i="70"/>
  <c r="AK84" i="70"/>
  <c r="O84" i="70"/>
  <c r="M84" i="70"/>
  <c r="AI84" i="70"/>
  <c r="J84" i="70"/>
  <c r="H84" i="70"/>
  <c r="F84" i="70"/>
  <c r="BA84" i="70"/>
  <c r="AX84" i="70"/>
  <c r="BB84" i="70"/>
  <c r="W84" i="70"/>
  <c r="AS84" i="70"/>
  <c r="AQ84" i="70"/>
  <c r="P84" i="70"/>
  <c r="AM84" i="70"/>
  <c r="AO84" i="70"/>
  <c r="AL84" i="70"/>
  <c r="AV84" i="70"/>
  <c r="K84" i="70"/>
  <c r="AG84" i="70"/>
  <c r="AE84" i="70"/>
  <c r="AH84" i="70"/>
  <c r="AC84" i="70"/>
  <c r="Z84" i="70"/>
  <c r="AJ84" i="70"/>
  <c r="AD84" i="70"/>
  <c r="U84" i="70"/>
  <c r="S84" i="70"/>
  <c r="AF84" i="70"/>
  <c r="Q84" i="70"/>
  <c r="N84" i="70"/>
  <c r="X84" i="70"/>
  <c r="R84" i="70"/>
  <c r="I84" i="70"/>
  <c r="G84" i="70"/>
  <c r="AB84" i="70"/>
  <c r="AZ84" i="70"/>
  <c r="AY84" i="70"/>
  <c r="AW84" i="70"/>
  <c r="L84" i="70"/>
  <c r="AT84" i="70"/>
  <c r="AR84" i="70"/>
  <c r="AP84" i="70"/>
  <c r="AY89" i="70"/>
  <c r="AX89" i="70"/>
  <c r="AZ89" i="70"/>
  <c r="AK89" i="70"/>
  <c r="AF89" i="70"/>
  <c r="AW89" i="70"/>
  <c r="AM89" i="70"/>
  <c r="AE89" i="70"/>
  <c r="AR89" i="70"/>
  <c r="AV89" i="70"/>
  <c r="AN89" i="70"/>
  <c r="AQ89" i="70"/>
  <c r="AG89" i="70"/>
  <c r="K89" i="70"/>
  <c r="AD89" i="70"/>
  <c r="AS89" i="70"/>
  <c r="AC89" i="70"/>
  <c r="AP89" i="70"/>
  <c r="AH89" i="70"/>
  <c r="AI89" i="70"/>
  <c r="AL89" i="70"/>
  <c r="AO89" i="70"/>
  <c r="BB89" i="70"/>
  <c r="AT89" i="70"/>
  <c r="AU89" i="70"/>
  <c r="AJ89" i="70"/>
  <c r="BA89" i="70"/>
  <c r="AS92" i="70"/>
  <c r="AQ92" i="70"/>
  <c r="N92" i="70"/>
  <c r="O92" i="70" s="1"/>
  <c r="BB92" i="70"/>
  <c r="AR92" i="70"/>
  <c r="AT92" i="70"/>
  <c r="AK92" i="70"/>
  <c r="AL92" i="70"/>
  <c r="AW92" i="70"/>
  <c r="AX92" i="70"/>
  <c r="AF92" i="70"/>
  <c r="AJ92" i="70"/>
  <c r="AM92" i="70"/>
  <c r="AH92" i="70"/>
  <c r="AI92" i="70"/>
  <c r="AV92" i="70"/>
  <c r="AY92" i="70"/>
  <c r="AC92" i="70"/>
  <c r="AU92" i="70"/>
  <c r="AN92" i="70"/>
  <c r="AO92" i="70"/>
  <c r="AD92" i="70"/>
  <c r="AG92" i="70"/>
  <c r="AZ92" i="70"/>
  <c r="BA92" i="70"/>
  <c r="AP92" i="70"/>
  <c r="AE92" i="70"/>
  <c r="E83" i="70"/>
  <c r="AU88" i="70"/>
  <c r="AV88" i="70"/>
  <c r="M88" i="70"/>
  <c r="Z88" i="70"/>
  <c r="AY88" i="70"/>
  <c r="AO88" i="70"/>
  <c r="R88" i="70"/>
  <c r="S88" i="70"/>
  <c r="AJ88" i="70"/>
  <c r="Y88" i="70"/>
  <c r="AL88" i="70"/>
  <c r="BA88" i="70"/>
  <c r="AD88" i="70"/>
  <c r="AE88" i="70"/>
  <c r="T88" i="70"/>
  <c r="L88" i="70"/>
  <c r="AK88" i="70"/>
  <c r="AX88" i="70"/>
  <c r="AP88" i="70"/>
  <c r="AQ88" i="70"/>
  <c r="AF88" i="70"/>
  <c r="AW88" i="70"/>
  <c r="BB88" i="70"/>
  <c r="AR88" i="70"/>
  <c r="U88" i="70"/>
  <c r="X88" i="70"/>
  <c r="AH88" i="70"/>
  <c r="P88" i="70"/>
  <c r="AG88" i="70"/>
  <c r="K88" i="70"/>
  <c r="N88" i="70"/>
  <c r="AZ88" i="70"/>
  <c r="J88" i="70"/>
  <c r="AT88" i="70"/>
  <c r="O88" i="70"/>
  <c r="AB88" i="70"/>
  <c r="AS88" i="70"/>
  <c r="W88" i="70"/>
  <c r="AA88" i="70"/>
  <c r="AN88" i="70"/>
  <c r="Q88" i="70"/>
  <c r="AI88" i="70"/>
  <c r="V88" i="70"/>
  <c r="AM88" i="70"/>
  <c r="AC88" i="70"/>
  <c r="AR87" i="70"/>
  <c r="AS87" i="70"/>
  <c r="I87" i="70"/>
  <c r="M87" i="70"/>
  <c r="BA87" i="70"/>
  <c r="AD87" i="70"/>
  <c r="AT87" i="70"/>
  <c r="AZ87" i="70"/>
  <c r="AG87" i="70"/>
  <c r="L87" i="70"/>
  <c r="Y87" i="70"/>
  <c r="AP87" i="70"/>
  <c r="X87" i="70"/>
  <c r="AK87" i="70"/>
  <c r="N87" i="70"/>
  <c r="BB87" i="70"/>
  <c r="T87" i="70"/>
  <c r="U87" i="70"/>
  <c r="AQ87" i="70"/>
  <c r="K87" i="70"/>
  <c r="AJ87" i="70"/>
  <c r="AW87" i="70"/>
  <c r="Z87" i="70"/>
  <c r="AF87" i="70"/>
  <c r="AE87" i="70"/>
  <c r="S87" i="70"/>
  <c r="J87" i="70"/>
  <c r="W87" i="70"/>
  <c r="AV87" i="70"/>
  <c r="AL87" i="70"/>
  <c r="O87" i="70"/>
  <c r="P87" i="70"/>
  <c r="AY87" i="70"/>
  <c r="R87" i="70"/>
  <c r="V87" i="70"/>
  <c r="AI87" i="70"/>
  <c r="AX87" i="70"/>
  <c r="AA87" i="70"/>
  <c r="AB87" i="70"/>
  <c r="Q87" i="70"/>
  <c r="AH87" i="70"/>
  <c r="AU87" i="70"/>
  <c r="AM87" i="70"/>
  <c r="AN87" i="70"/>
  <c r="AC87" i="70"/>
  <c r="AO87" i="70"/>
  <c r="AY93" i="70"/>
  <c r="AW93" i="70"/>
  <c r="AD93" i="70"/>
  <c r="AM93" i="70"/>
  <c r="AK93" i="70"/>
  <c r="AT93" i="70"/>
  <c r="AR93" i="70"/>
  <c r="AN93" i="70"/>
  <c r="AH93" i="70"/>
  <c r="AF93" i="70"/>
  <c r="AI93" i="70"/>
  <c r="O93" i="70"/>
  <c r="P93" i="70" s="1"/>
  <c r="AV93" i="70"/>
  <c r="AP93" i="70"/>
  <c r="BA93" i="70"/>
  <c r="AX93" i="70"/>
  <c r="AJ93" i="70"/>
  <c r="AQ93" i="70"/>
  <c r="BB93" i="70"/>
  <c r="AO93" i="70"/>
  <c r="AL93" i="70"/>
  <c r="AS93" i="70"/>
  <c r="AE93" i="70"/>
  <c r="AC93" i="70"/>
  <c r="AU93" i="70"/>
  <c r="AG93" i="70"/>
  <c r="AZ93" i="70"/>
  <c r="M91" i="70"/>
  <c r="N91" i="70" s="1"/>
  <c r="AH91" i="70"/>
  <c r="BA91" i="70"/>
  <c r="AK91" i="70"/>
  <c r="AJ91" i="70"/>
  <c r="AQ91" i="70"/>
  <c r="AO91" i="70"/>
  <c r="AT91" i="70"/>
  <c r="AX91" i="70"/>
  <c r="AU91" i="70"/>
  <c r="AY91" i="70"/>
  <c r="AE91" i="70"/>
  <c r="AC91" i="70"/>
  <c r="AL91" i="70"/>
  <c r="AI91" i="70"/>
  <c r="AS91" i="70"/>
  <c r="AG91" i="70"/>
  <c r="BB91" i="70"/>
  <c r="AW91" i="70"/>
  <c r="AF91" i="70"/>
  <c r="AP91" i="70"/>
  <c r="AZ91" i="70"/>
  <c r="AV91" i="70"/>
  <c r="AM91" i="70"/>
  <c r="AR91" i="70"/>
  <c r="AD91" i="70"/>
  <c r="AN91" i="70"/>
  <c r="H83" i="70"/>
  <c r="L83" i="70"/>
  <c r="L134" i="70" s="1"/>
  <c r="AZ85" i="70"/>
  <c r="AB85" i="70"/>
  <c r="AC85" i="70"/>
  <c r="Z85" i="70"/>
  <c r="X85" i="70"/>
  <c r="AT85" i="70"/>
  <c r="I85" i="70"/>
  <c r="S85" i="70"/>
  <c r="AJ85" i="70"/>
  <c r="Q85" i="70"/>
  <c r="N85" i="70"/>
  <c r="L85" i="70"/>
  <c r="AH85" i="70"/>
  <c r="R85" i="70"/>
  <c r="G85" i="70"/>
  <c r="AE85" i="70"/>
  <c r="AY85" i="70"/>
  <c r="AW85" i="70"/>
  <c r="BB85" i="70"/>
  <c r="V85" i="70"/>
  <c r="AR85" i="70"/>
  <c r="AL85" i="70"/>
  <c r="P85" i="70"/>
  <c r="AM85" i="70"/>
  <c r="AK85" i="70"/>
  <c r="AU85" i="70"/>
  <c r="J85" i="70"/>
  <c r="AF85" i="70"/>
  <c r="U85" i="70"/>
  <c r="AA85" i="70"/>
  <c r="Y85" i="70"/>
  <c r="AI85" i="70"/>
  <c r="AP85" i="70"/>
  <c r="T85" i="70"/>
  <c r="AO85" i="70"/>
  <c r="AN85" i="70"/>
  <c r="O85" i="70"/>
  <c r="M85" i="70"/>
  <c r="W85" i="70"/>
  <c r="AS85" i="70"/>
  <c r="H85" i="70"/>
  <c r="BA85" i="70"/>
  <c r="AX85" i="70"/>
  <c r="AV85" i="70"/>
  <c r="K85" i="70"/>
  <c r="AG85" i="70"/>
  <c r="AQ85" i="70"/>
  <c r="AD85" i="70"/>
  <c r="AR90" i="70"/>
  <c r="AI90" i="70"/>
  <c r="AX90" i="70"/>
  <c r="AG90" i="70"/>
  <c r="AH90" i="70"/>
  <c r="AU90" i="70"/>
  <c r="AM90" i="70"/>
  <c r="AN90" i="70"/>
  <c r="AC90" i="70"/>
  <c r="AT90" i="70"/>
  <c r="AY90" i="70"/>
  <c r="AZ90" i="70"/>
  <c r="AO90" i="70"/>
  <c r="AL90" i="70"/>
  <c r="AS90" i="70"/>
  <c r="BA90" i="70"/>
  <c r="AD90" i="70"/>
  <c r="AF90" i="70"/>
  <c r="AV90" i="70"/>
  <c r="L90" i="70"/>
  <c r="AP90" i="70"/>
  <c r="AK90" i="70"/>
  <c r="BB90" i="70"/>
  <c r="AQ90" i="70"/>
  <c r="AE90" i="70"/>
  <c r="AJ90" i="70"/>
  <c r="AW90" i="70"/>
  <c r="AC86" i="70"/>
  <c r="AN86" i="70"/>
  <c r="AE86" i="70"/>
  <c r="M86" i="70"/>
  <c r="K86" i="70"/>
  <c r="I86" i="70"/>
  <c r="O86" i="70"/>
  <c r="AB86" i="70"/>
  <c r="AX86" i="70"/>
  <c r="AV86" i="70"/>
  <c r="AT86" i="70"/>
  <c r="AQ86" i="70"/>
  <c r="BA86" i="70"/>
  <c r="P86" i="70"/>
  <c r="AL86" i="70"/>
  <c r="AJ86" i="70"/>
  <c r="AH86" i="70"/>
  <c r="AR86" i="70"/>
  <c r="AZ86" i="70"/>
  <c r="Q86" i="70"/>
  <c r="BB86" i="70"/>
  <c r="S86" i="70"/>
  <c r="Z86" i="70"/>
  <c r="X86" i="70"/>
  <c r="V86" i="70"/>
  <c r="AF86" i="70"/>
  <c r="U86" i="70"/>
  <c r="AP86" i="70"/>
  <c r="AY86" i="70"/>
  <c r="N86" i="70"/>
  <c r="L86" i="70"/>
  <c r="J86" i="70"/>
  <c r="T86" i="70"/>
  <c r="Y86" i="70"/>
  <c r="AD86" i="70"/>
  <c r="AM86" i="70"/>
  <c r="AW86" i="70"/>
  <c r="AU86" i="70"/>
  <c r="AS86" i="70"/>
  <c r="H86" i="70"/>
  <c r="R86" i="70"/>
  <c r="AA86" i="70"/>
  <c r="AK86" i="70"/>
  <c r="AI86" i="70"/>
  <c r="AG86" i="70"/>
  <c r="AO86" i="70"/>
  <c r="W86" i="70"/>
  <c r="J83" i="70"/>
  <c r="J134" i="70" s="1"/>
  <c r="M83" i="70"/>
  <c r="K83" i="70"/>
  <c r="K134" i="70" s="1"/>
  <c r="AZ86" i="69"/>
  <c r="AI86" i="69"/>
  <c r="AN86" i="69"/>
  <c r="AD86" i="69"/>
  <c r="AE86" i="69"/>
  <c r="AF86" i="69"/>
  <c r="AG86" i="69"/>
  <c r="AH86" i="69"/>
  <c r="AU86" i="69"/>
  <c r="AJ86" i="69"/>
  <c r="AC86" i="69"/>
  <c r="AP86" i="69"/>
  <c r="AQ86" i="69"/>
  <c r="AR86" i="69"/>
  <c r="AS86" i="69"/>
  <c r="AT86" i="69"/>
  <c r="AV86" i="69"/>
  <c r="AK86" i="69"/>
  <c r="AM86" i="69"/>
  <c r="AO86" i="69"/>
  <c r="BB86" i="69"/>
  <c r="AW86" i="69"/>
  <c r="AL86" i="69"/>
  <c r="AY86" i="69"/>
  <c r="H86" i="69"/>
  <c r="BA86" i="69"/>
  <c r="AX86" i="69"/>
  <c r="BB87" i="69"/>
  <c r="AZ87" i="69"/>
  <c r="AQ87" i="69"/>
  <c r="BA87" i="69"/>
  <c r="AD87" i="69"/>
  <c r="I87" i="69"/>
  <c r="J87" i="69" s="1"/>
  <c r="AP87" i="69"/>
  <c r="AY87" i="69"/>
  <c r="AK87" i="69"/>
  <c r="AF87" i="69"/>
  <c r="AG87" i="69"/>
  <c r="AH87" i="69"/>
  <c r="AI87" i="69"/>
  <c r="AJ87" i="69"/>
  <c r="AW87" i="69"/>
  <c r="AL87" i="69"/>
  <c r="AC87" i="69"/>
  <c r="AN87" i="69"/>
  <c r="AE87" i="69"/>
  <c r="AR87" i="69"/>
  <c r="AS87" i="69"/>
  <c r="AT87" i="69"/>
  <c r="AU87" i="69"/>
  <c r="AV87" i="69"/>
  <c r="AX87" i="69"/>
  <c r="AM87" i="69"/>
  <c r="AO87" i="69"/>
  <c r="AC85" i="69"/>
  <c r="AK85" i="69"/>
  <c r="G85" i="69"/>
  <c r="AE85" i="69"/>
  <c r="AX85" i="69"/>
  <c r="AV85" i="69"/>
  <c r="AT85" i="69"/>
  <c r="AR85" i="69"/>
  <c r="BB85" i="69"/>
  <c r="AZ85" i="69"/>
  <c r="AL85" i="69"/>
  <c r="AJ85" i="69"/>
  <c r="AH85" i="69"/>
  <c r="AF85" i="69"/>
  <c r="AP85" i="69"/>
  <c r="AN85" i="69"/>
  <c r="AM85" i="69"/>
  <c r="AD85" i="69"/>
  <c r="AI85" i="69"/>
  <c r="AG85" i="69"/>
  <c r="AY85" i="69"/>
  <c r="AW85" i="69"/>
  <c r="AU85" i="69"/>
  <c r="AS85" i="69"/>
  <c r="AQ85" i="69"/>
  <c r="BA85" i="69"/>
  <c r="AO85" i="69"/>
  <c r="AS88" i="69"/>
  <c r="J88" i="69"/>
  <c r="K88" i="69" s="1"/>
  <c r="AN88" i="69"/>
  <c r="AC88" i="69"/>
  <c r="AI88" i="69"/>
  <c r="AJ88" i="69"/>
  <c r="AK88" i="69"/>
  <c r="AL88" i="69"/>
  <c r="AM88" i="69"/>
  <c r="AZ88" i="69"/>
  <c r="AO88" i="69"/>
  <c r="AD88" i="69"/>
  <c r="AF88" i="69"/>
  <c r="AH88" i="69"/>
  <c r="AU88" i="69"/>
  <c r="AV88" i="69"/>
  <c r="AW88" i="69"/>
  <c r="AX88" i="69"/>
  <c r="AY88" i="69"/>
  <c r="BA88" i="69"/>
  <c r="AP88" i="69"/>
  <c r="AE88" i="69"/>
  <c r="AR88" i="69"/>
  <c r="AT88" i="69"/>
  <c r="BB88" i="69"/>
  <c r="AQ88" i="69"/>
  <c r="AG88" i="69"/>
  <c r="AY84" i="69"/>
  <c r="AZ84" i="69"/>
  <c r="AW84" i="69"/>
  <c r="F84" i="69"/>
  <c r="G84" i="69" s="1"/>
  <c r="BA84" i="69"/>
  <c r="AH84" i="69"/>
  <c r="AC84" i="69"/>
  <c r="AD84" i="69"/>
  <c r="AE84" i="69"/>
  <c r="AF84" i="69"/>
  <c r="AG84" i="69"/>
  <c r="AT84" i="69"/>
  <c r="AI84" i="69"/>
  <c r="AM84" i="69"/>
  <c r="AN84" i="69"/>
  <c r="AV84" i="69"/>
  <c r="AO84" i="69"/>
  <c r="AP84" i="69"/>
  <c r="AQ84" i="69"/>
  <c r="AR84" i="69"/>
  <c r="AS84" i="69"/>
  <c r="AU84" i="69"/>
  <c r="AJ84" i="69"/>
  <c r="AL84" i="69"/>
  <c r="BB84" i="69"/>
  <c r="AK84" i="69"/>
  <c r="AX84" i="69"/>
  <c r="AW85" i="68"/>
  <c r="AY85" i="68"/>
  <c r="BA85" i="68"/>
  <c r="AR85" i="68"/>
  <c r="AD85" i="68"/>
  <c r="AG85" i="68"/>
  <c r="AJ85" i="68"/>
  <c r="AF85" i="68"/>
  <c r="AU85" i="68"/>
  <c r="AL85" i="68"/>
  <c r="AP85" i="68"/>
  <c r="AS85" i="68"/>
  <c r="AV85" i="68"/>
  <c r="AX85" i="68"/>
  <c r="BB85" i="68"/>
  <c r="G85" i="68"/>
  <c r="H85" i="68" s="1"/>
  <c r="AH85" i="68"/>
  <c r="AN85" i="68"/>
  <c r="AE85" i="68"/>
  <c r="AT85" i="68"/>
  <c r="AK85" i="68"/>
  <c r="AM85" i="68"/>
  <c r="AZ85" i="68"/>
  <c r="AQ85" i="68"/>
  <c r="AC85" i="68"/>
  <c r="AI85" i="68"/>
  <c r="AO85" i="68"/>
  <c r="AW84" i="68"/>
  <c r="AN84" i="68"/>
  <c r="AT84" i="68"/>
  <c r="AZ84" i="68"/>
  <c r="AE84" i="68"/>
  <c r="AK84" i="68"/>
  <c r="AC84" i="68"/>
  <c r="AQ84" i="68"/>
  <c r="AI84" i="68"/>
  <c r="AM84" i="68"/>
  <c r="AO84" i="68"/>
  <c r="F84" i="68"/>
  <c r="F128" i="68" s="1"/>
  <c r="AF84" i="68"/>
  <c r="AU84" i="68"/>
  <c r="AY84" i="68"/>
  <c r="BA84" i="68"/>
  <c r="AR84" i="68"/>
  <c r="AX84" i="68"/>
  <c r="BB84" i="68"/>
  <c r="AH84" i="68"/>
  <c r="AD84" i="68"/>
  <c r="AG84" i="68"/>
  <c r="AJ84" i="68"/>
  <c r="AL84" i="68"/>
  <c r="AP84" i="68"/>
  <c r="AS84" i="68"/>
  <c r="AV84" i="68"/>
  <c r="AZ87" i="68"/>
  <c r="AQ87" i="68"/>
  <c r="AH87" i="68"/>
  <c r="AW87" i="68"/>
  <c r="AE87" i="68"/>
  <c r="AK87" i="68"/>
  <c r="AT87" i="68"/>
  <c r="AD87" i="68"/>
  <c r="AF87" i="68"/>
  <c r="AL87" i="68"/>
  <c r="AN87" i="68"/>
  <c r="AP87" i="68"/>
  <c r="AR87" i="68"/>
  <c r="AI87" i="68"/>
  <c r="AX87" i="68"/>
  <c r="BA87" i="68"/>
  <c r="AS87" i="68"/>
  <c r="BB87" i="68"/>
  <c r="I87" i="68"/>
  <c r="AU87" i="68"/>
  <c r="AC87" i="68"/>
  <c r="AJ87" i="68"/>
  <c r="AM87" i="68"/>
  <c r="AO87" i="68"/>
  <c r="AG87" i="68"/>
  <c r="AV87" i="68"/>
  <c r="AY87" i="68"/>
  <c r="H83" i="68"/>
  <c r="H134" i="68" s="1"/>
  <c r="AW86" i="68"/>
  <c r="AU86" i="68"/>
  <c r="AS86" i="68"/>
  <c r="AQ86" i="68"/>
  <c r="AO86" i="68"/>
  <c r="AM86" i="68"/>
  <c r="AK86" i="68"/>
  <c r="AI86" i="68"/>
  <c r="AG86" i="68"/>
  <c r="AE86" i="68"/>
  <c r="AC86" i="68"/>
  <c r="AY86" i="68"/>
  <c r="BA86" i="68"/>
  <c r="BB86" i="68"/>
  <c r="AZ86" i="68"/>
  <c r="H86" i="68"/>
  <c r="I86" i="68" s="1"/>
  <c r="AX86" i="68"/>
  <c r="AV86" i="68"/>
  <c r="AT86" i="68"/>
  <c r="AR86" i="68"/>
  <c r="AP86" i="68"/>
  <c r="AN86" i="68"/>
  <c r="AL86" i="68"/>
  <c r="AJ86" i="68"/>
  <c r="AH86" i="68"/>
  <c r="AF86" i="68"/>
  <c r="AD86" i="68"/>
  <c r="F83" i="68"/>
  <c r="F134" i="68" s="1"/>
  <c r="AQ88" i="68"/>
  <c r="AX88" i="68"/>
  <c r="AD88" i="68"/>
  <c r="AU88" i="68"/>
  <c r="AF88" i="68"/>
  <c r="J88" i="68"/>
  <c r="K88" i="68" s="1"/>
  <c r="AM88" i="68"/>
  <c r="AP88" i="68"/>
  <c r="AE88" i="68"/>
  <c r="AR88" i="68"/>
  <c r="AJ88" i="68"/>
  <c r="AY88" i="68"/>
  <c r="BB88" i="68"/>
  <c r="AH88" i="68"/>
  <c r="AV88" i="68"/>
  <c r="AN88" i="68"/>
  <c r="AT88" i="68"/>
  <c r="AK88" i="68"/>
  <c r="AZ88" i="68"/>
  <c r="AW88" i="68"/>
  <c r="AC88" i="68"/>
  <c r="AG88" i="68"/>
  <c r="AI88" i="68"/>
  <c r="AO88" i="68"/>
  <c r="AS88" i="68"/>
  <c r="AL88" i="68"/>
  <c r="BA88" i="68"/>
  <c r="AY88" i="67"/>
  <c r="AS88" i="67"/>
  <c r="AQ88" i="67"/>
  <c r="BA88" i="67"/>
  <c r="AX88" i="67"/>
  <c r="AV88" i="67"/>
  <c r="AT88" i="67"/>
  <c r="AE88" i="67"/>
  <c r="AO88" i="67"/>
  <c r="AL88" i="67"/>
  <c r="AJ88" i="67"/>
  <c r="AH88" i="67"/>
  <c r="AC88" i="67"/>
  <c r="BB88" i="67"/>
  <c r="AM88" i="67"/>
  <c r="J88" i="67"/>
  <c r="AP88" i="67"/>
  <c r="AG88" i="67"/>
  <c r="AZ88" i="67"/>
  <c r="AW88" i="67"/>
  <c r="AU88" i="67"/>
  <c r="AR88" i="67"/>
  <c r="AD88" i="67"/>
  <c r="AN88" i="67"/>
  <c r="AK88" i="67"/>
  <c r="AI88" i="67"/>
  <c r="AF88" i="67"/>
  <c r="AX87" i="67"/>
  <c r="AJ87" i="67"/>
  <c r="AC87" i="67"/>
  <c r="AD87" i="67"/>
  <c r="AO87" i="67"/>
  <c r="AM87" i="67"/>
  <c r="AP87" i="67"/>
  <c r="AV87" i="67"/>
  <c r="AN87" i="67"/>
  <c r="BA87" i="67"/>
  <c r="AK87" i="67"/>
  <c r="AY87" i="67"/>
  <c r="AZ87" i="67"/>
  <c r="I87" i="67"/>
  <c r="J87" i="67" s="1"/>
  <c r="K87" i="67" s="1"/>
  <c r="AI87" i="67"/>
  <c r="AW87" i="67"/>
  <c r="AF87" i="67"/>
  <c r="AH87" i="67"/>
  <c r="AU87" i="67"/>
  <c r="AE87" i="67"/>
  <c r="AR87" i="67"/>
  <c r="AG87" i="67"/>
  <c r="AT87" i="67"/>
  <c r="BB87" i="67"/>
  <c r="AQ87" i="67"/>
  <c r="AS87" i="67"/>
  <c r="AL87" i="67"/>
  <c r="AU85" i="67"/>
  <c r="AL85" i="67"/>
  <c r="AJ85" i="67"/>
  <c r="AC85" i="67"/>
  <c r="AD85" i="67"/>
  <c r="AE85" i="67"/>
  <c r="AR85" i="67"/>
  <c r="AM85" i="67"/>
  <c r="AW85" i="67"/>
  <c r="AX85" i="67"/>
  <c r="AY85" i="67"/>
  <c r="AO85" i="67"/>
  <c r="AP85" i="67"/>
  <c r="AQ85" i="67"/>
  <c r="AS85" i="67"/>
  <c r="AT85" i="67"/>
  <c r="AN85" i="67"/>
  <c r="BA85" i="67"/>
  <c r="BB85" i="67"/>
  <c r="AV85" i="67"/>
  <c r="AG85" i="67"/>
  <c r="AZ85" i="67"/>
  <c r="AI85" i="67"/>
  <c r="AK85" i="67"/>
  <c r="G85" i="67"/>
  <c r="AH85" i="67"/>
  <c r="AF85" i="67"/>
  <c r="AX84" i="67"/>
  <c r="AI84" i="67"/>
  <c r="AZ84" i="67"/>
  <c r="AK84" i="67"/>
  <c r="F84" i="67"/>
  <c r="F128" i="67" s="1"/>
  <c r="AH84" i="67"/>
  <c r="AY84" i="67"/>
  <c r="AJ84" i="67"/>
  <c r="AW84" i="67"/>
  <c r="AF84" i="67"/>
  <c r="AT84" i="67"/>
  <c r="AU84" i="67"/>
  <c r="AS84" i="67"/>
  <c r="AV84" i="67"/>
  <c r="AC84" i="67"/>
  <c r="AD84" i="67"/>
  <c r="AE84" i="67"/>
  <c r="AR84" i="67"/>
  <c r="AM84" i="67"/>
  <c r="AO84" i="67"/>
  <c r="AP84" i="67"/>
  <c r="AQ84" i="67"/>
  <c r="AL84" i="67"/>
  <c r="AG84" i="67"/>
  <c r="AN84" i="67"/>
  <c r="BA84" i="67"/>
  <c r="BB84" i="67"/>
  <c r="H86" i="67"/>
  <c r="BA86" i="67"/>
  <c r="AX86" i="67"/>
  <c r="AH86" i="67"/>
  <c r="AN86" i="67"/>
  <c r="AZ86" i="67"/>
  <c r="AV86" i="67"/>
  <c r="AS86" i="67"/>
  <c r="AQ86" i="67"/>
  <c r="AO86" i="67"/>
  <c r="AL86" i="67"/>
  <c r="AJ86" i="67"/>
  <c r="AG86" i="67"/>
  <c r="AE86" i="67"/>
  <c r="AC86" i="67"/>
  <c r="AT86" i="67"/>
  <c r="I86" i="67"/>
  <c r="BB86" i="67"/>
  <c r="AY86" i="67"/>
  <c r="AU86" i="67"/>
  <c r="AR86" i="67"/>
  <c r="AP86" i="67"/>
  <c r="AM86" i="67"/>
  <c r="AW86" i="67"/>
  <c r="AI86" i="67"/>
  <c r="AF86" i="67"/>
  <c r="AD86" i="67"/>
  <c r="AK86" i="67"/>
  <c r="I83" i="67"/>
  <c r="G83" i="67"/>
  <c r="F134" i="67"/>
  <c r="B27" i="70"/>
  <c r="B27" i="67"/>
  <c r="AF134" i="88"/>
  <c r="H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H85" i="88" s="1"/>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P83" i="88"/>
  <c r="Z83" i="88"/>
  <c r="Z134" i="88" s="1"/>
  <c r="M83" i="88"/>
  <c r="AA83" i="88"/>
  <c r="J83" i="88"/>
  <c r="U83" i="88"/>
  <c r="U134" i="88" s="1"/>
  <c r="N83" i="88"/>
  <c r="N134" i="88" s="1"/>
  <c r="Y83" i="88"/>
  <c r="I83" i="88"/>
  <c r="Q83" i="88"/>
  <c r="G129" i="71"/>
  <c r="G131" i="71" s="1"/>
  <c r="F130" i="71"/>
  <c r="F132" i="71" s="1"/>
  <c r="F133" i="71" s="1"/>
  <c r="E133" i="68"/>
  <c r="E190" i="68" s="1"/>
  <c r="F129" i="68"/>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8" i="2" a="1"/>
  <c r="AB18" i="2" s="1"/>
  <c r="AA18" i="2" a="1"/>
  <c r="AA18" i="2" s="1"/>
  <c r="AB19" i="2" a="1"/>
  <c r="AB19" i="2" s="1"/>
  <c r="AA19" i="2" a="1"/>
  <c r="AA19" i="2" s="1"/>
  <c r="AB16" i="2" a="1"/>
  <c r="AB16" i="2" s="1"/>
  <c r="AA16" i="2" a="1"/>
  <c r="AA16" i="2" s="1"/>
  <c r="AB15" i="2" a="1"/>
  <c r="AB15" i="2" s="1"/>
  <c r="AA15" i="2" a="1"/>
  <c r="AA15" i="2" s="1"/>
  <c r="AB17" i="2" a="1"/>
  <c r="AB17" i="2" s="1"/>
  <c r="AA17" i="2" a="1"/>
  <c r="AA17" i="2" s="1"/>
  <c r="U18" i="2" a="1"/>
  <c r="U18" i="2" s="1"/>
  <c r="T18" i="2" a="1"/>
  <c r="T18" i="2" s="1"/>
  <c r="U19" i="2" a="1"/>
  <c r="U19" i="2" s="1"/>
  <c r="T19" i="2" a="1"/>
  <c r="T19" i="2" s="1"/>
  <c r="U16" i="2" a="1"/>
  <c r="U16" i="2" s="1"/>
  <c r="T16" i="2" a="1"/>
  <c r="T16" i="2" s="1"/>
  <c r="U15" i="2" a="1"/>
  <c r="U15" i="2" s="1"/>
  <c r="T15" i="2" a="1"/>
  <c r="T15" i="2" s="1"/>
  <c r="U17" i="2" a="1"/>
  <c r="U17" i="2" s="1"/>
  <c r="T17" i="2" a="1"/>
  <c r="T17" i="2" s="1"/>
  <c r="N19" i="2" a="1"/>
  <c r="N19" i="2" s="1"/>
  <c r="M19" i="2" a="1"/>
  <c r="M19" i="2" s="1"/>
  <c r="N16" i="2" a="1"/>
  <c r="N16" i="2" s="1"/>
  <c r="M16" i="2" a="1"/>
  <c r="M16"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AJ134" i="70"/>
  <c r="T134" i="70"/>
  <c r="AI134" i="70"/>
  <c r="AS134" i="70"/>
  <c r="Y134" i="70"/>
  <c r="AD134" i="70"/>
  <c r="BB134" i="70"/>
  <c r="AC134" i="70"/>
  <c r="E131" i="70"/>
  <c r="F128" i="70"/>
  <c r="G128"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AU134" i="68"/>
  <c r="AM134" i="68"/>
  <c r="AJ134" i="68"/>
  <c r="AV134" i="68"/>
  <c r="AE134" i="68"/>
  <c r="E135" i="68"/>
  <c r="T134" i="68"/>
  <c r="AB134" i="68"/>
  <c r="S134" i="68"/>
  <c r="AN134" i="68"/>
  <c r="AT134" i="68"/>
  <c r="AR134" i="68"/>
  <c r="AA134" i="68"/>
  <c r="J134" i="68"/>
  <c r="X134" i="68"/>
  <c r="AL134" i="68"/>
  <c r="AD134" i="68"/>
  <c r="V134" i="68"/>
  <c r="O134" i="68"/>
  <c r="N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M134" i="88"/>
  <c r="AP134" i="88"/>
  <c r="S134" i="88"/>
  <c r="AZ134" i="88"/>
  <c r="AB134" i="88"/>
  <c r="AH134" i="88"/>
  <c r="K134" i="88"/>
  <c r="AD134" i="88"/>
  <c r="F134" i="88"/>
  <c r="AJ134" i="88"/>
  <c r="P134" i="88"/>
  <c r="AA134" i="88"/>
  <c r="AW134" i="88"/>
  <c r="E131" i="88"/>
  <c r="Q134" i="88"/>
  <c r="AY134" i="88"/>
  <c r="L134" i="88"/>
  <c r="AQ134" i="88"/>
  <c r="AG134" i="88"/>
  <c r="AT134" i="88"/>
  <c r="AI134" i="88"/>
  <c r="X134" i="88"/>
  <c r="D28" i="2"/>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H12" i="2" a="1"/>
  <c r="H10" i="2" a="1"/>
  <c r="E14" i="2" a="1"/>
  <c r="E13" i="2" a="1"/>
  <c r="F11" i="2"/>
  <c r="E10" i="2" a="1"/>
  <c r="G13" i="2"/>
  <c r="F12" i="2"/>
  <c r="G12" i="2"/>
  <c r="G10" i="2"/>
  <c r="E12" i="2" a="1"/>
  <c r="F10" i="2"/>
  <c r="G14" i="2"/>
  <c r="F14" i="2"/>
  <c r="H13" i="2" a="1"/>
  <c r="F13" i="2"/>
  <c r="H11" i="2" a="1"/>
  <c r="E11" i="2" a="1"/>
  <c r="H14" i="2" a="1"/>
  <c r="G11" i="2"/>
  <c r="I85" i="68" l="1"/>
  <c r="F131" i="68"/>
  <c r="F130" i="68" s="1"/>
  <c r="F132" i="68" s="1"/>
  <c r="M90" i="70"/>
  <c r="L89" i="70"/>
  <c r="M89" i="70" s="1"/>
  <c r="Q93" i="70"/>
  <c r="R93" i="70" s="1"/>
  <c r="O91" i="70"/>
  <c r="P92" i="70"/>
  <c r="H84" i="69"/>
  <c r="I84" i="69" s="1"/>
  <c r="H85" i="69"/>
  <c r="I85" i="69" s="1"/>
  <c r="K87" i="69"/>
  <c r="L87" i="69" s="1"/>
  <c r="I86" i="69"/>
  <c r="L88" i="69"/>
  <c r="M88" i="69" s="1"/>
  <c r="L88" i="68"/>
  <c r="J87" i="68"/>
  <c r="J86" i="68"/>
  <c r="G84" i="68"/>
  <c r="G84" i="67"/>
  <c r="H84" i="67" s="1"/>
  <c r="J86" i="67"/>
  <c r="K86" i="67" s="1"/>
  <c r="L87" i="67"/>
  <c r="K88" i="67"/>
  <c r="H85" i="67"/>
  <c r="K88" i="88"/>
  <c r="L88" i="88" s="1"/>
  <c r="K87" i="88"/>
  <c r="L87" i="88" s="1"/>
  <c r="I86" i="88"/>
  <c r="I85" i="88"/>
  <c r="H84" i="88"/>
  <c r="E14" i="2"/>
  <c r="E29" i="2" s="1"/>
  <c r="H14" i="2"/>
  <c r="H29" i="2" s="1"/>
  <c r="H13" i="2"/>
  <c r="H28" i="2" s="1"/>
  <c r="E13" i="2"/>
  <c r="E28" i="2" s="1"/>
  <c r="H12" i="2"/>
  <c r="H27" i="2" s="1"/>
  <c r="E12" i="2"/>
  <c r="E27" i="2" s="1"/>
  <c r="E11" i="2"/>
  <c r="E26" i="2" s="1"/>
  <c r="H11" i="2"/>
  <c r="H26" i="2"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G129" i="68"/>
  <c r="P128" i="74"/>
  <c r="AK192" i="88"/>
  <c r="AK191" i="88"/>
  <c r="Q128" i="74"/>
  <c r="L128" i="74"/>
  <c r="AK198" i="88"/>
  <c r="AK197" i="88"/>
  <c r="G129" i="72"/>
  <c r="G131" i="72" s="1"/>
  <c r="I128" i="70"/>
  <c r="I128" i="72"/>
  <c r="J128" i="72"/>
  <c r="I128" i="75"/>
  <c r="K128" i="74"/>
  <c r="O128" i="74"/>
  <c r="BA128" i="69"/>
  <c r="G128" i="69"/>
  <c r="AE128" i="68"/>
  <c r="AP128" i="68"/>
  <c r="BB128" i="69"/>
  <c r="K128" i="72"/>
  <c r="M128" i="74"/>
  <c r="BB128" i="68"/>
  <c r="AI128" i="68"/>
  <c r="AL128" i="68"/>
  <c r="AG128" i="68"/>
  <c r="O128" i="72"/>
  <c r="AR128" i="73"/>
  <c r="AW128" i="68"/>
  <c r="AT128" i="68"/>
  <c r="U128" i="75"/>
  <c r="AL128" i="67"/>
  <c r="AV128" i="68"/>
  <c r="AH128" i="68"/>
  <c r="AX128" i="68"/>
  <c r="AC128" i="68"/>
  <c r="AJ128" i="68"/>
  <c r="Y128" i="73"/>
  <c r="AL128" i="74"/>
  <c r="AN128" i="68"/>
  <c r="AQ128" i="68"/>
  <c r="AU128" i="68"/>
  <c r="AC128" i="67"/>
  <c r="AF128" i="68"/>
  <c r="AR128" i="68"/>
  <c r="AO128" i="69"/>
  <c r="AX128" i="69"/>
  <c r="AK128" i="69"/>
  <c r="AT128" i="69"/>
  <c r="T128" i="75"/>
  <c r="AD128" i="72"/>
  <c r="AM128" i="68"/>
  <c r="AD128" i="68"/>
  <c r="N128" i="75"/>
  <c r="P128" i="75"/>
  <c r="AK128" i="68"/>
  <c r="AS128" i="68"/>
  <c r="AO128" i="68"/>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AZ128" i="72"/>
  <c r="W134" i="72"/>
  <c r="AY128" i="72"/>
  <c r="K134" i="72"/>
  <c r="BA128" i="72"/>
  <c r="AM134" i="72"/>
  <c r="AF134" i="72"/>
  <c r="E135" i="72"/>
  <c r="E135" i="71"/>
  <c r="M134" i="70"/>
  <c r="I134" i="70"/>
  <c r="AG128" i="70"/>
  <c r="AY128" i="70"/>
  <c r="AX128" i="70"/>
  <c r="AU134" i="70"/>
  <c r="J128" i="70"/>
  <c r="AR128" i="70"/>
  <c r="AI128" i="70"/>
  <c r="AO128" i="70"/>
  <c r="BB128" i="70"/>
  <c r="BA134" i="70"/>
  <c r="AP128" i="70"/>
  <c r="AF128" i="70"/>
  <c r="AW128" i="70"/>
  <c r="AK134" i="70"/>
  <c r="AS128" i="70"/>
  <c r="AN134" i="70"/>
  <c r="AO134" i="70"/>
  <c r="K128" i="70"/>
  <c r="AE128" i="70"/>
  <c r="AJ128" i="70"/>
  <c r="AN128" i="70"/>
  <c r="AD128" i="70"/>
  <c r="AU128" i="70"/>
  <c r="AV128" i="70"/>
  <c r="AL128" i="70"/>
  <c r="BA128" i="70"/>
  <c r="AV134" i="70"/>
  <c r="AQ128" i="70"/>
  <c r="AC128" i="70"/>
  <c r="AT128" i="70"/>
  <c r="AZ128" i="70"/>
  <c r="P134" i="70"/>
  <c r="X134" i="70"/>
  <c r="AF134" i="70"/>
  <c r="AH128" i="70"/>
  <c r="AM128" i="70"/>
  <c r="AK128" i="70"/>
  <c r="E130" i="70"/>
  <c r="E132" i="70" s="1"/>
  <c r="F129" i="70"/>
  <c r="F131" i="70" s="1"/>
  <c r="H134" i="70"/>
  <c r="AM134" i="70"/>
  <c r="AD134" i="69"/>
  <c r="AW128" i="69"/>
  <c r="AS128" i="69"/>
  <c r="AL134" i="69"/>
  <c r="W134" i="69"/>
  <c r="AJ128" i="69"/>
  <c r="AY128" i="69"/>
  <c r="AT134" i="69"/>
  <c r="AF128" i="69"/>
  <c r="AR128" i="69"/>
  <c r="G134" i="69"/>
  <c r="V134" i="69"/>
  <c r="AI128" i="69"/>
  <c r="AN128" i="69"/>
  <c r="AU134" i="69"/>
  <c r="AQ128" i="69"/>
  <c r="AE128" i="69"/>
  <c r="E134" i="69"/>
  <c r="F129" i="69"/>
  <c r="F131" i="69" s="1"/>
  <c r="E130" i="69"/>
  <c r="E132" i="69" s="1"/>
  <c r="AH128" i="69"/>
  <c r="AV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I128" i="69" l="1"/>
  <c r="H128" i="69"/>
  <c r="J85" i="68"/>
  <c r="K85" i="68" s="1"/>
  <c r="L85" i="68" s="1"/>
  <c r="M85" i="68" s="1"/>
  <c r="M128" i="70"/>
  <c r="N89" i="70"/>
  <c r="O89" i="70" s="1"/>
  <c r="P89" i="70" s="1"/>
  <c r="Q89" i="70" s="1"/>
  <c r="G128" i="67"/>
  <c r="P91" i="70"/>
  <c r="S93" i="70"/>
  <c r="Q92" i="70"/>
  <c r="N90" i="70"/>
  <c r="O90" i="70" s="1"/>
  <c r="J85" i="69"/>
  <c r="K85" i="69" s="1"/>
  <c r="M87" i="69"/>
  <c r="J86" i="69"/>
  <c r="J84" i="69"/>
  <c r="N88" i="69"/>
  <c r="G128" i="68"/>
  <c r="G131" i="68" s="1"/>
  <c r="G130" i="68" s="1"/>
  <c r="G132" i="68" s="1"/>
  <c r="G133" i="68" s="1"/>
  <c r="G190" i="68" s="1"/>
  <c r="K87" i="68"/>
  <c r="K86" i="68"/>
  <c r="L86" i="68" s="1"/>
  <c r="H84" i="68"/>
  <c r="M88" i="68"/>
  <c r="E135" i="67"/>
  <c r="L86" i="67"/>
  <c r="M86" i="67" s="1"/>
  <c r="H128" i="67"/>
  <c r="M87" i="67"/>
  <c r="N87" i="67" s="1"/>
  <c r="L88" i="67"/>
  <c r="I85" i="67"/>
  <c r="I84" i="67"/>
  <c r="J84" i="67" s="1"/>
  <c r="F135" i="72"/>
  <c r="M88" i="88"/>
  <c r="N88" i="88" s="1"/>
  <c r="M87" i="88"/>
  <c r="N87" i="88" s="1"/>
  <c r="O87" i="88" s="1"/>
  <c r="J86" i="88"/>
  <c r="J85" i="88"/>
  <c r="I84"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O128" i="70" l="1"/>
  <c r="H129" i="68"/>
  <c r="Q91" i="70"/>
  <c r="R91" i="70" s="1"/>
  <c r="N128" i="70"/>
  <c r="T93" i="70"/>
  <c r="R92" i="70"/>
  <c r="R89" i="70"/>
  <c r="P90" i="70"/>
  <c r="Q90" i="70" s="1"/>
  <c r="Q128" i="70" s="1"/>
  <c r="L85" i="69"/>
  <c r="M85" i="69" s="1"/>
  <c r="J128" i="69"/>
  <c r="K84" i="69"/>
  <c r="O88" i="69"/>
  <c r="N87" i="69"/>
  <c r="K86" i="69"/>
  <c r="N88" i="68"/>
  <c r="H128" i="68"/>
  <c r="I84" i="68"/>
  <c r="N85" i="68"/>
  <c r="M86" i="68"/>
  <c r="N86" i="68" s="1"/>
  <c r="L87" i="68"/>
  <c r="J85" i="67"/>
  <c r="J128" i="67" s="1"/>
  <c r="M88" i="67"/>
  <c r="K84" i="67"/>
  <c r="L84" i="67" s="1"/>
  <c r="O87" i="67"/>
  <c r="N86" i="67"/>
  <c r="I128" i="67"/>
  <c r="O88" i="88"/>
  <c r="P87" i="88"/>
  <c r="K86" i="88"/>
  <c r="K85" i="88"/>
  <c r="L85" i="88" s="1"/>
  <c r="J84" i="88"/>
  <c r="K84" i="88" s="1"/>
  <c r="F135" i="68"/>
  <c r="F190" i="68"/>
  <c r="H135" i="71"/>
  <c r="H190" i="71"/>
  <c r="E135" i="69"/>
  <c r="J129" i="71"/>
  <c r="J131" i="71" s="1"/>
  <c r="I130" i="71"/>
  <c r="I132" i="71" s="1"/>
  <c r="I133" i="71" s="1"/>
  <c r="H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H131" i="68" l="1"/>
  <c r="I129" i="68" s="1"/>
  <c r="P128" i="70"/>
  <c r="R90" i="70"/>
  <c r="S90" i="70" s="1"/>
  <c r="T90" i="70" s="1"/>
  <c r="U90" i="70" s="1"/>
  <c r="V90" i="70" s="1"/>
  <c r="S92" i="70"/>
  <c r="S91" i="70"/>
  <c r="U93" i="70"/>
  <c r="S89" i="70"/>
  <c r="N85" i="69"/>
  <c r="O85" i="69" s="1"/>
  <c r="P85" i="69" s="1"/>
  <c r="O87" i="69"/>
  <c r="K128" i="69"/>
  <c r="L84" i="69"/>
  <c r="P88" i="69"/>
  <c r="L86" i="69"/>
  <c r="O88" i="68"/>
  <c r="P88" i="68" s="1"/>
  <c r="I128" i="68"/>
  <c r="J84" i="68"/>
  <c r="K84" i="68" s="1"/>
  <c r="M87" i="68"/>
  <c r="O86" i="68"/>
  <c r="P86" i="68" s="1"/>
  <c r="O85" i="68"/>
  <c r="P85" i="68" s="1"/>
  <c r="K85" i="67"/>
  <c r="L85" i="67" s="1"/>
  <c r="M84" i="67"/>
  <c r="N84" i="67" s="1"/>
  <c r="O84" i="67" s="1"/>
  <c r="O86" i="67"/>
  <c r="N88" i="67"/>
  <c r="P87" i="67"/>
  <c r="P88" i="88"/>
  <c r="Q87" i="88"/>
  <c r="R87" i="88" s="1"/>
  <c r="L86" i="88"/>
  <c r="M85" i="88"/>
  <c r="J128" i="88"/>
  <c r="L84" i="88"/>
  <c r="I135" i="71"/>
  <c r="I190" i="71"/>
  <c r="G135" i="72"/>
  <c r="G190" i="72"/>
  <c r="F135" i="67"/>
  <c r="F190" i="67"/>
  <c r="J130" i="71"/>
  <c r="J132" i="71" s="1"/>
  <c r="J133" i="71" s="1"/>
  <c r="K129" i="71"/>
  <c r="K131" i="71" s="1"/>
  <c r="I128" i="88"/>
  <c r="F135" i="75"/>
  <c r="F135" i="73"/>
  <c r="F135" i="70"/>
  <c r="F135" i="69"/>
  <c r="H133" i="72"/>
  <c r="H190" i="72"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I131" i="68" l="1"/>
  <c r="I130" i="68" s="1"/>
  <c r="I132" i="68" s="1"/>
  <c r="I133" i="68" s="1"/>
  <c r="I190" i="68" s="1"/>
  <c r="H130" i="68"/>
  <c r="H132" i="68" s="1"/>
  <c r="H133" i="68" s="1"/>
  <c r="H190" i="68" s="1"/>
  <c r="R128" i="70"/>
  <c r="K128" i="67"/>
  <c r="W90" i="70"/>
  <c r="X90" i="70" s="1"/>
  <c r="S128" i="70"/>
  <c r="T89" i="70"/>
  <c r="V93" i="70"/>
  <c r="T91" i="70"/>
  <c r="U91" i="70" s="1"/>
  <c r="V91" i="70" s="1"/>
  <c r="W91" i="70" s="1"/>
  <c r="X91" i="70" s="1"/>
  <c r="Y91" i="70" s="1"/>
  <c r="Z91" i="70" s="1"/>
  <c r="AA91" i="70" s="1"/>
  <c r="AB91" i="70" s="1"/>
  <c r="T92" i="70"/>
  <c r="Q85" i="69"/>
  <c r="R85" i="69" s="1"/>
  <c r="S85" i="69" s="1"/>
  <c r="T85" i="69" s="1"/>
  <c r="U85" i="69" s="1"/>
  <c r="V85" i="69" s="1"/>
  <c r="W85" i="69" s="1"/>
  <c r="X85" i="69" s="1"/>
  <c r="Y85" i="69" s="1"/>
  <c r="Z85" i="69" s="1"/>
  <c r="AA85" i="69" s="1"/>
  <c r="AB85" i="69" s="1"/>
  <c r="L128" i="69"/>
  <c r="M84" i="69"/>
  <c r="M86" i="69"/>
  <c r="N86" i="69" s="1"/>
  <c r="P87" i="69"/>
  <c r="Q88" i="69"/>
  <c r="R88" i="69" s="1"/>
  <c r="S88" i="69" s="1"/>
  <c r="T88" i="69" s="1"/>
  <c r="U88" i="69" s="1"/>
  <c r="V88" i="69" s="1"/>
  <c r="W88" i="69" s="1"/>
  <c r="X88" i="69" s="1"/>
  <c r="Y88" i="69" s="1"/>
  <c r="Z88" i="69" s="1"/>
  <c r="AA88" i="69" s="1"/>
  <c r="AB88" i="69" s="1"/>
  <c r="Q86" i="68"/>
  <c r="R86" i="68" s="1"/>
  <c r="S86" i="68" s="1"/>
  <c r="T86" i="68" s="1"/>
  <c r="U86" i="68" s="1"/>
  <c r="V86" i="68" s="1"/>
  <c r="W86" i="68" s="1"/>
  <c r="Q85" i="68"/>
  <c r="R85" i="68" s="1"/>
  <c r="S85" i="68" s="1"/>
  <c r="T85" i="68" s="1"/>
  <c r="U85" i="68" s="1"/>
  <c r="V85" i="68" s="1"/>
  <c r="W85" i="68" s="1"/>
  <c r="X85" i="68" s="1"/>
  <c r="Y85" i="68" s="1"/>
  <c r="Z85" i="68" s="1"/>
  <c r="AA85" i="68" s="1"/>
  <c r="AB85" i="68" s="1"/>
  <c r="Q88" i="68"/>
  <c r="R88" i="68" s="1"/>
  <c r="S88" i="68" s="1"/>
  <c r="T88" i="68" s="1"/>
  <c r="U88" i="68" s="1"/>
  <c r="V88" i="68" s="1"/>
  <c r="W88" i="68" s="1"/>
  <c r="X88" i="68" s="1"/>
  <c r="Y88" i="68" s="1"/>
  <c r="Z88" i="68" s="1"/>
  <c r="AA88" i="68" s="1"/>
  <c r="AB88" i="68" s="1"/>
  <c r="K128" i="68"/>
  <c r="L84" i="68"/>
  <c r="L128" i="68" s="1"/>
  <c r="J128" i="68"/>
  <c r="N87" i="68"/>
  <c r="M85" i="67"/>
  <c r="N85" i="67" s="1"/>
  <c r="P84" i="67"/>
  <c r="Q84" i="67" s="1"/>
  <c r="L128" i="67"/>
  <c r="O88" i="67"/>
  <c r="P86" i="67"/>
  <c r="Q87" i="67"/>
  <c r="R87" i="67" s="1"/>
  <c r="S87" i="67" s="1"/>
  <c r="T87" i="67" s="1"/>
  <c r="U87" i="67" s="1"/>
  <c r="V87" i="67" s="1"/>
  <c r="W87" i="67" s="1"/>
  <c r="Q88" i="88"/>
  <c r="R88" i="88" s="1"/>
  <c r="S88" i="88" s="1"/>
  <c r="T88" i="88" s="1"/>
  <c r="S87" i="88"/>
  <c r="M86" i="88"/>
  <c r="N86" i="88" s="1"/>
  <c r="N85" i="88"/>
  <c r="M84" i="88"/>
  <c r="J135" i="71"/>
  <c r="J190" i="71"/>
  <c r="H135" i="72"/>
  <c r="K130" i="71"/>
  <c r="K132" i="71" s="1"/>
  <c r="K133" i="71" s="1"/>
  <c r="L129" i="71"/>
  <c r="L131" i="71" s="1"/>
  <c r="L128" i="8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J129" i="68" l="1"/>
  <c r="J131" i="68" s="1"/>
  <c r="X86" i="68"/>
  <c r="Y86" i="68" s="1"/>
  <c r="Z86" i="68" s="1"/>
  <c r="AA86" i="68" s="1"/>
  <c r="AB86" i="68" s="1"/>
  <c r="H135" i="68"/>
  <c r="Y90" i="70"/>
  <c r="Z90" i="70" s="1"/>
  <c r="AA90" i="70" s="1"/>
  <c r="AB90" i="70" s="1"/>
  <c r="T128" i="70"/>
  <c r="U89" i="70"/>
  <c r="W93" i="70"/>
  <c r="X93" i="70" s="1"/>
  <c r="Y93" i="70" s="1"/>
  <c r="Z93" i="70" s="1"/>
  <c r="AA93" i="70" s="1"/>
  <c r="AB93" i="70" s="1"/>
  <c r="U92" i="70"/>
  <c r="M128" i="69"/>
  <c r="N84" i="69"/>
  <c r="O86" i="69"/>
  <c r="P86" i="69" s="1"/>
  <c r="Q86" i="69" s="1"/>
  <c r="R86" i="69" s="1"/>
  <c r="S86" i="69" s="1"/>
  <c r="T86" i="69" s="1"/>
  <c r="U86" i="69" s="1"/>
  <c r="V86" i="69" s="1"/>
  <c r="W86" i="69" s="1"/>
  <c r="X86" i="69" s="1"/>
  <c r="Y86" i="69" s="1"/>
  <c r="Z86" i="69" s="1"/>
  <c r="AA86" i="69" s="1"/>
  <c r="Q87" i="69"/>
  <c r="R87" i="69" s="1"/>
  <c r="S87" i="69" s="1"/>
  <c r="T87" i="69" s="1"/>
  <c r="U87" i="69" s="1"/>
  <c r="V87" i="69" s="1"/>
  <c r="W87" i="69" s="1"/>
  <c r="X87" i="69" s="1"/>
  <c r="Y87" i="69" s="1"/>
  <c r="Z87" i="69" s="1"/>
  <c r="AA87" i="69" s="1"/>
  <c r="AB87" i="69" s="1"/>
  <c r="M84" i="68"/>
  <c r="N84" i="68" s="1"/>
  <c r="I135" i="68"/>
  <c r="O87" i="68"/>
  <c r="P87" i="68" s="1"/>
  <c r="Q87" i="68" s="1"/>
  <c r="R87" i="68" s="1"/>
  <c r="S87" i="68" s="1"/>
  <c r="T87" i="68" s="1"/>
  <c r="U87" i="68" s="1"/>
  <c r="V87" i="68" s="1"/>
  <c r="W87" i="68" s="1"/>
  <c r="X87" i="68" s="1"/>
  <c r="Y87" i="68" s="1"/>
  <c r="Z87" i="68" s="1"/>
  <c r="AA87" i="68" s="1"/>
  <c r="AB87" i="68" s="1"/>
  <c r="N128" i="67"/>
  <c r="O85" i="67"/>
  <c r="P85" i="67" s="1"/>
  <c r="M128" i="67"/>
  <c r="Q86" i="67"/>
  <c r="R86" i="67" s="1"/>
  <c r="S86" i="67" s="1"/>
  <c r="T86" i="67" s="1"/>
  <c r="U86" i="67" s="1"/>
  <c r="V86" i="67" s="1"/>
  <c r="W86" i="67" s="1"/>
  <c r="X86" i="67" s="1"/>
  <c r="Y86" i="67" s="1"/>
  <c r="Z86" i="67" s="1"/>
  <c r="AA86" i="67" s="1"/>
  <c r="AB86" i="67" s="1"/>
  <c r="P88" i="67"/>
  <c r="X87" i="67"/>
  <c r="Y87" i="67" s="1"/>
  <c r="Z87" i="67" s="1"/>
  <c r="AA87" i="67" s="1"/>
  <c r="AB87" i="67" s="1"/>
  <c r="R84" i="67"/>
  <c r="U88" i="88"/>
  <c r="V88" i="88" s="1"/>
  <c r="W88" i="88" s="1"/>
  <c r="X88" i="88" s="1"/>
  <c r="Y88" i="88" s="1"/>
  <c r="Z88" i="88" s="1"/>
  <c r="AA88" i="88" s="1"/>
  <c r="AB88" i="88" s="1"/>
  <c r="T87" i="88"/>
  <c r="U87" i="88" s="1"/>
  <c r="V87" i="88" s="1"/>
  <c r="W87" i="88" s="1"/>
  <c r="X87" i="88" s="1"/>
  <c r="Y87" i="88" s="1"/>
  <c r="Z87" i="88" s="1"/>
  <c r="AA87" i="88" s="1"/>
  <c r="AB87" i="88" s="1"/>
  <c r="O86" i="88"/>
  <c r="P86" i="88" s="1"/>
  <c r="Q86" i="88" s="1"/>
  <c r="R86" i="88" s="1"/>
  <c r="S86" i="88" s="1"/>
  <c r="O85" i="88"/>
  <c r="P85" i="88" s="1"/>
  <c r="Q85" i="88" s="1"/>
  <c r="R85" i="88" s="1"/>
  <c r="S85" i="88" s="1"/>
  <c r="N84" i="88"/>
  <c r="O84" i="88" s="1"/>
  <c r="P84" i="88" s="1"/>
  <c r="Q84" i="88" s="1"/>
  <c r="G135" i="70"/>
  <c r="G190" i="70"/>
  <c r="K135" i="71"/>
  <c r="K190" i="71"/>
  <c r="G135" i="67"/>
  <c r="G190" i="67"/>
  <c r="G135" i="75"/>
  <c r="L130" i="71"/>
  <c r="L132" i="71" s="1"/>
  <c r="L133" i="71" s="1"/>
  <c r="M129" i="71"/>
  <c r="M131" i="71" s="1"/>
  <c r="G135" i="73"/>
  <c r="G135" i="69"/>
  <c r="I133" i="72"/>
  <c r="I190" i="72" s="1"/>
  <c r="M128" i="88"/>
  <c r="AP191" i="88"/>
  <c r="AP192" i="88"/>
  <c r="AP198" i="88"/>
  <c r="AP197" i="88"/>
  <c r="H130" i="75"/>
  <c r="H132" i="75" s="1"/>
  <c r="I129" i="75"/>
  <c r="H130" i="74"/>
  <c r="H132" i="74" s="1"/>
  <c r="I129" i="74"/>
  <c r="H130" i="73"/>
  <c r="H132" i="73" s="1"/>
  <c r="I129" i="73"/>
  <c r="J131" i="72"/>
  <c r="H130" i="70"/>
  <c r="H132" i="70" s="1"/>
  <c r="I129" i="70"/>
  <c r="H130" i="69"/>
  <c r="H132" i="69" s="1"/>
  <c r="I129" i="69"/>
  <c r="H130" i="67"/>
  <c r="H132" i="67" s="1"/>
  <c r="I129" i="67"/>
  <c r="M128" i="68" l="1"/>
  <c r="V92" i="70"/>
  <c r="W92" i="70" s="1"/>
  <c r="X92" i="70" s="1"/>
  <c r="Y92" i="70" s="1"/>
  <c r="Z92" i="70" s="1"/>
  <c r="AA92" i="70" s="1"/>
  <c r="AB92" i="70" s="1"/>
  <c r="U128" i="70"/>
  <c r="V89" i="70"/>
  <c r="AB86" i="69"/>
  <c r="N128" i="69"/>
  <c r="O84" i="69"/>
  <c r="K129" i="68"/>
  <c r="K131" i="68" s="1"/>
  <c r="K130" i="68" s="1"/>
  <c r="K132" i="68" s="1"/>
  <c r="J130" i="68"/>
  <c r="J132" i="68" s="1"/>
  <c r="J133" i="68" s="1"/>
  <c r="J190" i="68" s="1"/>
  <c r="N128" i="68"/>
  <c r="O84" i="68"/>
  <c r="O128" i="67"/>
  <c r="Q85" i="67"/>
  <c r="R85" i="67" s="1"/>
  <c r="S85" i="67" s="1"/>
  <c r="T85" i="67" s="1"/>
  <c r="U85" i="67" s="1"/>
  <c r="V85" i="67" s="1"/>
  <c r="W85" i="67" s="1"/>
  <c r="X85" i="67" s="1"/>
  <c r="Y85" i="67" s="1"/>
  <c r="Z85" i="67" s="1"/>
  <c r="AA85" i="67" s="1"/>
  <c r="AB85" i="67" s="1"/>
  <c r="Q88" i="67"/>
  <c r="S84" i="67"/>
  <c r="P128" i="67"/>
  <c r="T86" i="88"/>
  <c r="U86" i="88" s="1"/>
  <c r="V86" i="88" s="1"/>
  <c r="W86" i="88" s="1"/>
  <c r="X86" i="88" s="1"/>
  <c r="Y86" i="88" s="1"/>
  <c r="Z86" i="88" s="1"/>
  <c r="AA86" i="88" s="1"/>
  <c r="AB86" i="88" s="1"/>
  <c r="T85" i="88"/>
  <c r="U85" i="88" s="1"/>
  <c r="V85" i="88" s="1"/>
  <c r="W85" i="88" s="1"/>
  <c r="N128" i="88"/>
  <c r="R84" i="88"/>
  <c r="S84" i="88" s="1"/>
  <c r="T84" i="88" s="1"/>
  <c r="U84" i="88" s="1"/>
  <c r="V84" i="88" s="1"/>
  <c r="W84" i="88" s="1"/>
  <c r="X84" i="88" s="1"/>
  <c r="Y84" i="88" s="1"/>
  <c r="Z84" i="88" s="1"/>
  <c r="AA84" i="88" s="1"/>
  <c r="AB84" i="88" s="1"/>
  <c r="L135" i="71"/>
  <c r="L190" i="71"/>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I131" i="67"/>
  <c r="L129" i="68" l="1"/>
  <c r="L131" i="68" s="1"/>
  <c r="V128" i="70"/>
  <c r="W89" i="70"/>
  <c r="O128" i="69"/>
  <c r="P84" i="69"/>
  <c r="J135" i="68"/>
  <c r="O128" i="68"/>
  <c r="P84" i="68"/>
  <c r="T84" i="67"/>
  <c r="R88" i="67"/>
  <c r="Q128" i="67"/>
  <c r="X85" i="88"/>
  <c r="Y85" i="88" s="1"/>
  <c r="Z85" i="88" s="1"/>
  <c r="AA85" i="88" s="1"/>
  <c r="AB85"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J129" i="67"/>
  <c r="I130" i="67"/>
  <c r="I132" i="67" s="1"/>
  <c r="W128" i="70" l="1"/>
  <c r="X89" i="70"/>
  <c r="P128" i="69"/>
  <c r="Q84" i="69"/>
  <c r="P128" i="68"/>
  <c r="Q84" i="68"/>
  <c r="U84" i="67"/>
  <c r="S88" i="67"/>
  <c r="R128"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X128" i="70" l="1"/>
  <c r="Y89" i="70"/>
  <c r="Q128" i="69"/>
  <c r="R84" i="69"/>
  <c r="Q128" i="68"/>
  <c r="R84" i="68"/>
  <c r="V84" i="67"/>
  <c r="T88" i="67"/>
  <c r="S128"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Y128" i="70" l="1"/>
  <c r="Z89" i="70"/>
  <c r="R128" i="69"/>
  <c r="S84" i="69"/>
  <c r="R128" i="68"/>
  <c r="S84" i="68"/>
  <c r="W84" i="67"/>
  <c r="U88" i="67"/>
  <c r="T128"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Z128" i="70" l="1"/>
  <c r="AA89" i="70"/>
  <c r="S128" i="69"/>
  <c r="T84" i="69"/>
  <c r="S128" i="68"/>
  <c r="T84" i="68"/>
  <c r="X84" i="67"/>
  <c r="V88" i="67"/>
  <c r="U128"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AA128" i="70" l="1"/>
  <c r="AB89" i="70"/>
  <c r="AB128" i="70" s="1"/>
  <c r="T128" i="69"/>
  <c r="U84" i="69"/>
  <c r="T128" i="68"/>
  <c r="U84" i="68"/>
  <c r="W88" i="67"/>
  <c r="V128" i="67"/>
  <c r="Y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U128" i="69" l="1"/>
  <c r="V84" i="69"/>
  <c r="U128" i="68"/>
  <c r="V84" i="68"/>
  <c r="Z84" i="67"/>
  <c r="X88" i="67"/>
  <c r="W128"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V128" i="69" l="1"/>
  <c r="W84" i="69"/>
  <c r="V128" i="68"/>
  <c r="W84" i="68"/>
  <c r="Y88" i="67"/>
  <c r="X128" i="67"/>
  <c r="AA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W128" i="69" l="1"/>
  <c r="X84" i="69"/>
  <c r="W128" i="68"/>
  <c r="X84" i="68"/>
  <c r="AB84" i="67"/>
  <c r="Z88" i="67"/>
  <c r="Y128"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X128" i="69" l="1"/>
  <c r="Y84" i="69"/>
  <c r="X128" i="68"/>
  <c r="Y84" i="68"/>
  <c r="AA88" i="67"/>
  <c r="Z128"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Y128" i="69" l="1"/>
  <c r="Z84" i="69"/>
  <c r="Y128" i="68"/>
  <c r="Z84" i="68"/>
  <c r="AB88" i="67"/>
  <c r="AB128" i="67" s="1"/>
  <c r="AA128"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Z128" i="69" l="1"/>
  <c r="AA84" i="69"/>
  <c r="Z128" i="68"/>
  <c r="AA84" i="68"/>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AA128" i="69" l="1"/>
  <c r="AB84" i="69"/>
  <c r="AB128" i="69" s="1"/>
  <c r="AA128" i="68"/>
  <c r="AB84" i="68"/>
  <c r="AB128" i="68" s="1"/>
  <c r="N135" i="69"/>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l="1"/>
  <c r="AC135" i="70"/>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P130" i="72"/>
  <c r="AP132" i="72" s="1"/>
  <c r="AQ129" i="72"/>
  <c r="AO131" i="70"/>
  <c r="AO131" i="69"/>
  <c r="AR129" i="68"/>
  <c r="AQ130" i="68"/>
  <c r="AQ132" i="68" s="1"/>
  <c r="AO131" i="67"/>
  <c r="AN135" i="73" l="1"/>
  <c r="AN135" i="70"/>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95" i="70" s="1"/>
  <c r="BB176" i="88"/>
  <c r="BB195" i="88" s="1"/>
  <c r="BB176" i="69"/>
  <c r="BB195" i="69" s="1"/>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9" i="2"/>
  <c r="F84" i="63" l="1"/>
  <c r="O84" i="63"/>
  <c r="AA84" i="63"/>
  <c r="AM84" i="63"/>
  <c r="AY84" i="63"/>
  <c r="P84" i="63"/>
  <c r="AB84" i="63"/>
  <c r="AN84" i="63"/>
  <c r="AZ84" i="63"/>
  <c r="R84" i="63"/>
  <c r="AD84" i="63"/>
  <c r="AP84" i="63"/>
  <c r="BB84" i="63"/>
  <c r="G84" i="63"/>
  <c r="G128" i="63" s="1"/>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69"/>
  <c r="F210" i="71"/>
  <c r="F210" i="68"/>
  <c r="F210" i="72"/>
  <c r="F210" i="67"/>
  <c r="AW192" i="63"/>
  <c r="AW191" i="63"/>
  <c r="AV211" i="88"/>
  <c r="AV218" i="88"/>
  <c r="AW197" i="63"/>
  <c r="AW198" i="63"/>
  <c r="AW212" i="88"/>
  <c r="AV217" i="88"/>
  <c r="G135" i="63"/>
  <c r="H130" i="63"/>
  <c r="H132" i="63" s="1"/>
  <c r="H133" i="63" s="1"/>
  <c r="H190" i="63" s="1"/>
  <c r="I129" i="63"/>
  <c r="I131" i="63" s="1"/>
  <c r="AP41" i="81"/>
  <c r="F210" i="75" l="1"/>
  <c r="N128" i="63"/>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43" i="75"/>
  <c r="BB193" i="75" s="1"/>
  <c r="BB143" i="69"/>
  <c r="BB143" i="67"/>
  <c r="BB193" i="71"/>
  <c r="BB143" i="88"/>
  <c r="BB143" i="73"/>
  <c r="BB193" i="73" s="1"/>
  <c r="BB143" i="72"/>
  <c r="BB193" i="72" s="1"/>
  <c r="BB143" i="68"/>
  <c r="BB143" i="63"/>
  <c r="X210" i="69"/>
  <c r="X210" i="68"/>
  <c r="X210" i="74"/>
  <c r="X210" i="75"/>
  <c r="X210" i="73"/>
  <c r="X210" i="72"/>
  <c r="X210" i="70"/>
  <c r="X210" i="67"/>
  <c r="X210" i="71"/>
  <c r="Y135" i="63"/>
  <c r="Z130" i="63"/>
  <c r="Z132" i="63" s="1"/>
  <c r="Z133" i="63" s="1"/>
  <c r="Z190" i="63" s="1"/>
  <c r="AA129" i="63"/>
  <c r="AA131" i="63" s="1"/>
  <c r="BB193" i="88" l="1"/>
  <c r="BB213" i="88" s="1"/>
  <c r="BB193" i="63"/>
  <c r="BB144" i="68"/>
  <c r="BB144" i="67"/>
  <c r="BB144" i="70"/>
  <c r="BB193" i="70" s="1"/>
  <c r="BB213" i="70" s="1"/>
  <c r="BB144" i="69"/>
  <c r="BB193" i="69" s="1"/>
  <c r="BB213" i="69" s="1"/>
  <c r="BB144" i="88"/>
  <c r="BB193" i="68"/>
  <c r="BB193" i="67"/>
  <c r="BB213" i="67" s="1"/>
  <c r="AF128" i="63"/>
  <c r="BB213" i="71"/>
  <c r="BB213" i="73"/>
  <c r="BB213" i="75"/>
  <c r="BB213" i="68"/>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43" i="67"/>
  <c r="AV193" i="71"/>
  <c r="AV143" i="88"/>
  <c r="AV143" i="63"/>
  <c r="AV143" i="68"/>
  <c r="AV143" i="70"/>
  <c r="AV143" i="72"/>
  <c r="AV193" i="72" s="1"/>
  <c r="AQ172" i="75"/>
  <c r="AQ194" i="75" s="1"/>
  <c r="AQ172" i="68"/>
  <c r="AQ194" i="68" s="1"/>
  <c r="AQ172" i="67"/>
  <c r="AQ194" i="67" s="1"/>
  <c r="AQ172" i="71"/>
  <c r="AQ194" i="71" s="1"/>
  <c r="AQ172" i="70"/>
  <c r="AQ194" i="70" s="1"/>
  <c r="AQ172" i="73"/>
  <c r="AQ194" i="73" s="1"/>
  <c r="AQ172" i="69"/>
  <c r="AQ194" i="69" s="1"/>
  <c r="AL176" i="70"/>
  <c r="AL195" i="70" s="1"/>
  <c r="AL176" i="71"/>
  <c r="AL176" i="68"/>
  <c r="AL195" i="68" s="1"/>
  <c r="AL176" i="67"/>
  <c r="AL195" i="67" s="1"/>
  <c r="AL176" i="69"/>
  <c r="AL195" i="69" s="1"/>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V195" i="69" s="1"/>
  <c r="AS44" i="81"/>
  <c r="BB44" i="81"/>
  <c r="AU172" i="74" s="1"/>
  <c r="AU194" i="74" s="1"/>
  <c r="AU172" i="67"/>
  <c r="AU194" i="67" s="1"/>
  <c r="AT44" i="81"/>
  <c r="AV193" i="63" l="1"/>
  <c r="AV144" i="67"/>
  <c r="AV193" i="67" s="1"/>
  <c r="AV213" i="67" s="1"/>
  <c r="AV144" i="70"/>
  <c r="AV193" i="70" s="1"/>
  <c r="AV213" i="70" s="1"/>
  <c r="AV144" i="69"/>
  <c r="AV193" i="69" s="1"/>
  <c r="AV213" i="69" s="1"/>
  <c r="AV144" i="68"/>
  <c r="AV193" i="68" s="1"/>
  <c r="AV213" i="68" s="1"/>
  <c r="AV144" i="88"/>
  <c r="AV193" i="88" s="1"/>
  <c r="AV213" i="88" s="1"/>
  <c r="AS214" i="75"/>
  <c r="AL215" i="74"/>
  <c r="AT214" i="74"/>
  <c r="AE214" i="71"/>
  <c r="AW214" i="74"/>
  <c r="AV213" i="73"/>
  <c r="AX214" i="74"/>
  <c r="AF172" i="67"/>
  <c r="AF194" i="67" s="1"/>
  <c r="AK172" i="88"/>
  <c r="AK194" i="88" s="1"/>
  <c r="AV214" i="69"/>
  <c r="AS214" i="72"/>
  <c r="AT214" i="72"/>
  <c r="AX214" i="69"/>
  <c r="AX214" i="73"/>
  <c r="AV213" i="75"/>
  <c r="AL215" i="68"/>
  <c r="AQ214" i="68"/>
  <c r="AW214" i="69"/>
  <c r="AE214" i="68"/>
  <c r="AS214" i="74"/>
  <c r="AT214" i="68"/>
  <c r="AX214" i="75"/>
  <c r="AE214" i="73"/>
  <c r="AL215" i="73"/>
  <c r="AL215" i="71"/>
  <c r="AQ214" i="75"/>
  <c r="AW214" i="67"/>
  <c r="AV213" i="74"/>
  <c r="AS214" i="68"/>
  <c r="AT214" i="73"/>
  <c r="AX214" i="71"/>
  <c r="AL215" i="70"/>
  <c r="AV213" i="72"/>
  <c r="AW214" i="73"/>
  <c r="AV214" i="74"/>
  <c r="AV214" i="67"/>
  <c r="AT214" i="75"/>
  <c r="AX214" i="68"/>
  <c r="AE214" i="72"/>
  <c r="AQ214" i="69"/>
  <c r="AW214" i="71"/>
  <c r="AW214" i="70"/>
  <c r="AV214" i="73"/>
  <c r="AV214" i="72"/>
  <c r="AS214" i="69"/>
  <c r="AL215" i="72"/>
  <c r="AQ214" i="73"/>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95" i="70" s="1"/>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43" i="63"/>
  <c r="AL143" i="70"/>
  <c r="AL143" i="88"/>
  <c r="AL143" i="75"/>
  <c r="AL193" i="75" s="1"/>
  <c r="AL143" i="72"/>
  <c r="AL193" i="72" s="1"/>
  <c r="AL143" i="67"/>
  <c r="AL143" i="69"/>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L193" i="63" l="1"/>
  <c r="AL144" i="68"/>
  <c r="AL193" i="68" s="1"/>
  <c r="AL213" i="68" s="1"/>
  <c r="AL144" i="67"/>
  <c r="AL193" i="67" s="1"/>
  <c r="AL213" i="67" s="1"/>
  <c r="AL144" i="70"/>
  <c r="AL144" i="69"/>
  <c r="AL193" i="69" s="1"/>
  <c r="AL213" i="69" s="1"/>
  <c r="AL144" i="88"/>
  <c r="AL193" i="88"/>
  <c r="AL193" i="70"/>
  <c r="AL213" i="70" s="1"/>
  <c r="AI214" i="74"/>
  <c r="AO214" i="88"/>
  <c r="AO214" i="74"/>
  <c r="AP214" i="75"/>
  <c r="AO214" i="69"/>
  <c r="AI214" i="71"/>
  <c r="AP214" i="67"/>
  <c r="AO214" i="70"/>
  <c r="AI214" i="73"/>
  <c r="AI214" i="67"/>
  <c r="AP214" i="73"/>
  <c r="AO214" i="67"/>
  <c r="AI214" i="70"/>
  <c r="AL213" i="74"/>
  <c r="AL213" i="73"/>
  <c r="AI214" i="75"/>
  <c r="AL213" i="71"/>
  <c r="AP214" i="69"/>
  <c r="AO214" i="75"/>
  <c r="AP214" i="70"/>
  <c r="AP214" i="71"/>
  <c r="AO214" i="72"/>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43" i="69"/>
  <c r="W143" i="63"/>
  <c r="W143" i="73"/>
  <c r="W193" i="73" s="1"/>
  <c r="W143" i="67"/>
  <c r="W143" i="70"/>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W193" i="67" l="1"/>
  <c r="W193" i="63"/>
  <c r="W213" i="74" s="1"/>
  <c r="W144" i="67"/>
  <c r="W144" i="70"/>
  <c r="W193" i="70" s="1"/>
  <c r="W213" i="70" s="1"/>
  <c r="W144" i="88"/>
  <c r="W144" i="68"/>
  <c r="W193" i="68" s="1"/>
  <c r="W144" i="69"/>
  <c r="W193" i="69"/>
  <c r="W193" i="88"/>
  <c r="AA214" i="74"/>
  <c r="AB214" i="73"/>
  <c r="V214" i="69"/>
  <c r="W213" i="69"/>
  <c r="AA214" i="71"/>
  <c r="V214" i="71"/>
  <c r="AE143" i="67"/>
  <c r="AE143" i="74"/>
  <c r="AE193" i="74" s="1"/>
  <c r="V214" i="67"/>
  <c r="AA214" i="69"/>
  <c r="W213" i="75"/>
  <c r="AA214" i="72"/>
  <c r="V214" i="74"/>
  <c r="AS143" i="67"/>
  <c r="AS143" i="74"/>
  <c r="AS193" i="74" s="1"/>
  <c r="AB214" i="68"/>
  <c r="W213" i="72"/>
  <c r="AA214" i="68"/>
  <c r="W213" i="68"/>
  <c r="V214" i="72"/>
  <c r="V214"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43" i="68"/>
  <c r="AE143" i="69"/>
  <c r="AE143" i="63"/>
  <c r="AE143" i="70"/>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95" i="70" s="1"/>
  <c r="AB176" i="75"/>
  <c r="AB176" i="69"/>
  <c r="AB195" i="69" s="1"/>
  <c r="AB176" i="72"/>
  <c r="AA214" i="88"/>
  <c r="AS143" i="69"/>
  <c r="AS143" i="72"/>
  <c r="AS193" i="72" s="1"/>
  <c r="AS143" i="68"/>
  <c r="AS143" i="63"/>
  <c r="AS143" i="88"/>
  <c r="AS143" i="73"/>
  <c r="AS193" i="73" s="1"/>
  <c r="AS143" i="75"/>
  <c r="AS193" i="75" s="1"/>
  <c r="AS193" i="71"/>
  <c r="AS143" i="70"/>
  <c r="AI42" i="81"/>
  <c r="AB143" i="74" s="1"/>
  <c r="AB193" i="74" s="1"/>
  <c r="AB193" i="71"/>
  <c r="AB44" i="81"/>
  <c r="BE42" i="81"/>
  <c r="AN46" i="81"/>
  <c r="AG176" i="74" s="1"/>
  <c r="AR42" i="81"/>
  <c r="AS193" i="63" l="1"/>
  <c r="AS144" i="68"/>
  <c r="AS144" i="67"/>
  <c r="AS144" i="70"/>
  <c r="AS193" i="70" s="1"/>
  <c r="AS213" i="70" s="1"/>
  <c r="AS144" i="69"/>
  <c r="AS193" i="69" s="1"/>
  <c r="AS213" i="69" s="1"/>
  <c r="AS144" i="88"/>
  <c r="AS193" i="88" s="1"/>
  <c r="AS213" i="88" s="1"/>
  <c r="AE193" i="88"/>
  <c r="AS193" i="68"/>
  <c r="W213" i="71"/>
  <c r="AE193" i="63"/>
  <c r="AE213" i="73" s="1"/>
  <c r="AE144" i="67"/>
  <c r="AE193" i="67" s="1"/>
  <c r="AE213" i="67" s="1"/>
  <c r="AE144" i="70"/>
  <c r="AE193" i="70" s="1"/>
  <c r="AE213" i="70" s="1"/>
  <c r="AE144" i="69"/>
  <c r="AE144" i="88"/>
  <c r="AE144" i="68"/>
  <c r="AE193" i="68" s="1"/>
  <c r="AE213" i="68" s="1"/>
  <c r="AE193" i="69"/>
  <c r="AS193" i="67"/>
  <c r="AS213" i="67" s="1"/>
  <c r="W214" i="74"/>
  <c r="AS213" i="74"/>
  <c r="AS213" i="68"/>
  <c r="W214" i="67"/>
  <c r="AB215" i="70"/>
  <c r="AS213" i="72"/>
  <c r="AB215" i="71"/>
  <c r="W214" i="69"/>
  <c r="AB215" i="73"/>
  <c r="W214" i="72"/>
  <c r="AE213" i="71"/>
  <c r="AB215" i="74"/>
  <c r="AG176" i="68"/>
  <c r="AG195" i="68" s="1"/>
  <c r="AS213" i="75"/>
  <c r="AB215" i="72"/>
  <c r="AB215" i="67"/>
  <c r="W214" i="70"/>
  <c r="U172" i="75"/>
  <c r="U194" i="75" s="1"/>
  <c r="U172" i="74"/>
  <c r="U194" i="74" s="1"/>
  <c r="AS213" i="71"/>
  <c r="AB215" i="68"/>
  <c r="AB215" i="69"/>
  <c r="AK143" i="67"/>
  <c r="AK143" i="74"/>
  <c r="AK193" i="74" s="1"/>
  <c r="W214" i="71"/>
  <c r="AS213" i="73"/>
  <c r="W214" i="75"/>
  <c r="AX143" i="67"/>
  <c r="AX143" i="74"/>
  <c r="AX193" i="74" s="1"/>
  <c r="AB215" i="75"/>
  <c r="W214" i="73"/>
  <c r="W214" i="68"/>
  <c r="AG176" i="63"/>
  <c r="AG195" i="63" s="1"/>
  <c r="AG176" i="69"/>
  <c r="AG195" i="69" s="1"/>
  <c r="AG176" i="88"/>
  <c r="AG195" i="88" s="1"/>
  <c r="AG176" i="70"/>
  <c r="AG195" i="70" s="1"/>
  <c r="AG176" i="67"/>
  <c r="AG195" i="67" s="1"/>
  <c r="AG176" i="75"/>
  <c r="AG176" i="71"/>
  <c r="AG176" i="73"/>
  <c r="AG176" i="72"/>
  <c r="W214" i="88"/>
  <c r="AK143" i="69"/>
  <c r="AK143" i="73"/>
  <c r="AK193" i="73" s="1"/>
  <c r="AK143" i="68"/>
  <c r="AK193" i="71"/>
  <c r="AK143" i="70"/>
  <c r="AK143" i="88"/>
  <c r="AK143" i="72"/>
  <c r="AK193" i="72" s="1"/>
  <c r="AK143" i="75"/>
  <c r="AK193" i="75" s="1"/>
  <c r="AK143" i="63"/>
  <c r="U172" i="71"/>
  <c r="U194" i="71" s="1"/>
  <c r="U172" i="73"/>
  <c r="U194" i="73" s="1"/>
  <c r="U172" i="67"/>
  <c r="U194" i="67" s="1"/>
  <c r="U172" i="72"/>
  <c r="U194" i="72" s="1"/>
  <c r="U172" i="70"/>
  <c r="U194" i="70" s="1"/>
  <c r="U172" i="88"/>
  <c r="U194" i="88" s="1"/>
  <c r="U172" i="63"/>
  <c r="U194" i="63" s="1"/>
  <c r="U172" i="68"/>
  <c r="U194" i="68" s="1"/>
  <c r="U172" i="69"/>
  <c r="U194" i="69" s="1"/>
  <c r="AE213" i="88"/>
  <c r="AB143" i="63"/>
  <c r="AB143" i="75"/>
  <c r="AB193" i="75" s="1"/>
  <c r="AB143" i="72"/>
  <c r="AB193" i="72" s="1"/>
  <c r="AB143" i="70"/>
  <c r="AB143" i="88"/>
  <c r="AB143" i="69"/>
  <c r="AB143" i="67"/>
  <c r="AB143" i="73"/>
  <c r="AB193" i="73" s="1"/>
  <c r="AB143" i="68"/>
  <c r="AX143" i="63"/>
  <c r="AX143" i="69"/>
  <c r="AX143" i="70"/>
  <c r="AX143" i="72"/>
  <c r="AX193" i="72" s="1"/>
  <c r="AX143" i="88"/>
  <c r="AX143" i="75"/>
  <c r="AX193" i="75" s="1"/>
  <c r="AX193" i="71"/>
  <c r="AX143" i="73"/>
  <c r="AX193" i="73" s="1"/>
  <c r="AX143" i="68"/>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H195"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F195" i="69" s="1"/>
  <c r="AY46" i="81"/>
  <c r="BA46" i="81"/>
  <c r="AT176" i="74" s="1"/>
  <c r="AT176" i="68"/>
  <c r="AT195" i="68" s="1"/>
  <c r="Z46" i="81"/>
  <c r="AW46" i="81"/>
  <c r="X42" i="81"/>
  <c r="U46" i="81"/>
  <c r="N176" i="74" s="1"/>
  <c r="N176" i="69"/>
  <c r="N195" i="69" s="1"/>
  <c r="P42" i="81"/>
  <c r="M44" i="81"/>
  <c r="F172" i="74" s="1"/>
  <c r="F194" i="74" s="1"/>
  <c r="F172" i="70"/>
  <c r="F194" i="70" s="1"/>
  <c r="AZ46" i="81"/>
  <c r="AS176" i="74" s="1"/>
  <c r="AT42" i="81"/>
  <c r="N42" i="81"/>
  <c r="G143" i="74" s="1"/>
  <c r="G193" i="74" s="1"/>
  <c r="G143" i="69"/>
  <c r="AO42" i="81"/>
  <c r="R46" i="81"/>
  <c r="K176" i="74" s="1"/>
  <c r="Q46" i="81"/>
  <c r="O42" i="81"/>
  <c r="S44" i="81"/>
  <c r="L172" i="74" s="1"/>
  <c r="L194" i="74" s="1"/>
  <c r="AC42" i="81"/>
  <c r="U42" i="81"/>
  <c r="AJ46" i="81"/>
  <c r="AC176" i="74" s="1"/>
  <c r="BH46" i="81"/>
  <c r="AX46" i="81"/>
  <c r="AV42" i="81"/>
  <c r="AO143" i="74" s="1"/>
  <c r="AO193" i="74" s="1"/>
  <c r="B20" i="81"/>
  <c r="V46" i="81"/>
  <c r="O176" i="74" s="1"/>
  <c r="AK193" i="63" l="1"/>
  <c r="AK144" i="68"/>
  <c r="AK193" i="68" s="1"/>
  <c r="AK213" i="68" s="1"/>
  <c r="AK144" i="67"/>
  <c r="AK193" i="67" s="1"/>
  <c r="AK213" i="67" s="1"/>
  <c r="AK144" i="69"/>
  <c r="AK193" i="69" s="1"/>
  <c r="AK213" i="69" s="1"/>
  <c r="AK144" i="88"/>
  <c r="AK144" i="70"/>
  <c r="AE213" i="72"/>
  <c r="AX193" i="69"/>
  <c r="AE213" i="75"/>
  <c r="AE213" i="69"/>
  <c r="AX193" i="63"/>
  <c r="AX144" i="70"/>
  <c r="AX193" i="70" s="1"/>
  <c r="AX213" i="70" s="1"/>
  <c r="AX144" i="69"/>
  <c r="AX144" i="88"/>
  <c r="AX193" i="88" s="1"/>
  <c r="AX213" i="88" s="1"/>
  <c r="AX144" i="68"/>
  <c r="AX144" i="67"/>
  <c r="AX193" i="67" s="1"/>
  <c r="AX213" i="67" s="1"/>
  <c r="AK193" i="88"/>
  <c r="AE213" i="74"/>
  <c r="AB193" i="69"/>
  <c r="AX193" i="68"/>
  <c r="AX213" i="68" s="1"/>
  <c r="AB193" i="63"/>
  <c r="AB144" i="69"/>
  <c r="AB144" i="88"/>
  <c r="AB193" i="88" s="1"/>
  <c r="AB213" i="88" s="1"/>
  <c r="AB144" i="68"/>
  <c r="AB193" i="68" s="1"/>
  <c r="AB213" i="68" s="1"/>
  <c r="AB144" i="67"/>
  <c r="AB193" i="67" s="1"/>
  <c r="AB213" i="67" s="1"/>
  <c r="AB144" i="70"/>
  <c r="AB193" i="70" s="1"/>
  <c r="AB213" i="70" s="1"/>
  <c r="AK193" i="70"/>
  <c r="AK213" i="70" s="1"/>
  <c r="AG215" i="74"/>
  <c r="AB213" i="71"/>
  <c r="AZ143" i="67"/>
  <c r="AF176" i="68"/>
  <c r="AF195" i="68" s="1"/>
  <c r="E176" i="69"/>
  <c r="E195" i="69" s="1"/>
  <c r="E176" i="67"/>
  <c r="E195" i="67" s="1"/>
  <c r="AO143" i="67"/>
  <c r="AS176" i="68"/>
  <c r="AS195" i="68" s="1"/>
  <c r="I176" i="72"/>
  <c r="AI176" i="68"/>
  <c r="AI195" i="68" s="1"/>
  <c r="X143" i="67"/>
  <c r="P172" i="88"/>
  <c r="P194" i="88" s="1"/>
  <c r="AC176" i="68"/>
  <c r="AC195" i="68" s="1"/>
  <c r="AZ176" i="68"/>
  <c r="AZ195" i="68" s="1"/>
  <c r="AH143" i="67"/>
  <c r="AH143" i="74"/>
  <c r="AH193" i="74" s="1"/>
  <c r="N147" i="73"/>
  <c r="BA147" i="68"/>
  <c r="AG147" i="68"/>
  <c r="AB213" i="72"/>
  <c r="AG215" i="72"/>
  <c r="N172" i="70"/>
  <c r="N194" i="70" s="1"/>
  <c r="N172" i="74"/>
  <c r="N194" i="74" s="1"/>
  <c r="T143" i="67"/>
  <c r="AX147" i="68"/>
  <c r="AB147" i="88"/>
  <c r="F147" i="63"/>
  <c r="AI147" i="69"/>
  <c r="AZ147" i="69"/>
  <c r="AG143" i="67"/>
  <c r="E176" i="75"/>
  <c r="W176" i="70"/>
  <c r="W195" i="70" s="1"/>
  <c r="U143" i="67"/>
  <c r="U143" i="74"/>
  <c r="U193" i="74" s="1"/>
  <c r="BA143" i="67"/>
  <c r="AB213" i="75"/>
  <c r="U214" i="70"/>
  <c r="AG215" i="73"/>
  <c r="AX213" i="74"/>
  <c r="AK213" i="74"/>
  <c r="AG215" i="68"/>
  <c r="X146" i="73"/>
  <c r="X176" i="68"/>
  <c r="X195" i="68" s="1"/>
  <c r="X176" i="74"/>
  <c r="L143" i="67"/>
  <c r="L143" i="74"/>
  <c r="L193" i="74" s="1"/>
  <c r="L176" i="63"/>
  <c r="L195" i="63" s="1"/>
  <c r="L176" i="74"/>
  <c r="AT147" i="88"/>
  <c r="T146" i="88"/>
  <c r="AA143" i="67"/>
  <c r="AA143" i="74"/>
  <c r="AA193" i="74" s="1"/>
  <c r="AR143" i="67"/>
  <c r="AR143" i="74"/>
  <c r="AR193" i="74" s="1"/>
  <c r="L143" i="73"/>
  <c r="L193" i="73" s="1"/>
  <c r="S147" i="70"/>
  <c r="AF147" i="63"/>
  <c r="Q147" i="75"/>
  <c r="AK147" i="68"/>
  <c r="AN147" i="63"/>
  <c r="Q172" i="67"/>
  <c r="Q194" i="67" s="1"/>
  <c r="Q172" i="74"/>
  <c r="Q194" i="74" s="1"/>
  <c r="AX213" i="73"/>
  <c r="U214" i="72"/>
  <c r="AG215" i="71"/>
  <c r="AB213" i="74"/>
  <c r="K146" i="69"/>
  <c r="AP176" i="68"/>
  <c r="AP195" i="68" s="1"/>
  <c r="AP176" i="74"/>
  <c r="V146" i="73"/>
  <c r="AC143" i="67"/>
  <c r="AC143" i="74"/>
  <c r="AC193" i="74" s="1"/>
  <c r="N143" i="67"/>
  <c r="N143" i="74"/>
  <c r="N193" i="74" s="1"/>
  <c r="Z146" i="73"/>
  <c r="O176" i="71"/>
  <c r="AN146" i="68"/>
  <c r="AW146" i="75"/>
  <c r="H143" i="67"/>
  <c r="H143" i="74"/>
  <c r="H193" i="74" s="1"/>
  <c r="H146" i="67"/>
  <c r="J146" i="69"/>
  <c r="I143" i="69"/>
  <c r="I143" i="74"/>
  <c r="I193" i="74" s="1"/>
  <c r="AR176" i="68"/>
  <c r="AR195" i="68" s="1"/>
  <c r="AR176" i="74"/>
  <c r="K143" i="67"/>
  <c r="S143" i="67"/>
  <c r="AQ143" i="67"/>
  <c r="AQ143" i="74"/>
  <c r="AQ193" i="74" s="1"/>
  <c r="AX176" i="68"/>
  <c r="AX195" i="68" s="1"/>
  <c r="R147" i="75"/>
  <c r="J147" i="67"/>
  <c r="H147" i="73"/>
  <c r="W147" i="68"/>
  <c r="U147" i="75"/>
  <c r="Z176" i="68"/>
  <c r="Z195" i="68" s="1"/>
  <c r="Z176" i="74"/>
  <c r="T176" i="68"/>
  <c r="T195" i="68" s="1"/>
  <c r="O143" i="73"/>
  <c r="O193" i="73" s="1"/>
  <c r="M176" i="70"/>
  <c r="M195" i="70" s="1"/>
  <c r="M176" i="74"/>
  <c r="T172" i="67"/>
  <c r="T194" i="67" s="1"/>
  <c r="T172" i="74"/>
  <c r="T194" i="74" s="1"/>
  <c r="AX213" i="71"/>
  <c r="AB213" i="73"/>
  <c r="U214" i="67"/>
  <c r="AK213" i="71"/>
  <c r="AG215" i="75"/>
  <c r="AQ147" i="68"/>
  <c r="O143" i="70"/>
  <c r="O143" i="74"/>
  <c r="O193" i="74" s="1"/>
  <c r="AK213" i="72"/>
  <c r="V143" i="67"/>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AX213" i="75"/>
  <c r="U214" i="73"/>
  <c r="AG215" i="67"/>
  <c r="O172" i="71"/>
  <c r="O194" i="71" s="1"/>
  <c r="O172" i="74"/>
  <c r="O194" i="74" s="1"/>
  <c r="S176" i="68"/>
  <c r="S195" i="68" s="1"/>
  <c r="S176" i="74"/>
  <c r="AX213" i="69"/>
  <c r="G146" i="72"/>
  <c r="AM143" i="67"/>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AJ176" i="68"/>
  <c r="AJ195" i="68" s="1"/>
  <c r="AJ176" i="74"/>
  <c r="P172" i="70"/>
  <c r="P194" i="70" s="1"/>
  <c r="P172" i="74"/>
  <c r="P194" i="74" s="1"/>
  <c r="AY143" i="67"/>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43" i="74"/>
  <c r="Q193" i="74" s="1"/>
  <c r="AU176" i="68"/>
  <c r="AU195" i="68" s="1"/>
  <c r="J143" i="72"/>
  <c r="J193" i="72" s="1"/>
  <c r="J143" i="74"/>
  <c r="J193" i="74" s="1"/>
  <c r="J172" i="68"/>
  <c r="J194" i="68" s="1"/>
  <c r="G172" i="88"/>
  <c r="G194" i="88" s="1"/>
  <c r="AJ147" i="67"/>
  <c r="AH147" i="68"/>
  <c r="AM147" i="70"/>
  <c r="BB147" i="69"/>
  <c r="AO147" i="70"/>
  <c r="AN143" i="67"/>
  <c r="AI143" i="67"/>
  <c r="AI143" i="74"/>
  <c r="AI193" i="74" s="1"/>
  <c r="O143" i="69"/>
  <c r="AX213" i="72"/>
  <c r="U214" i="68"/>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E143" i="67"/>
  <c r="E176" i="72"/>
  <c r="E176" i="74"/>
  <c r="O193" i="71"/>
  <c r="K172" i="68"/>
  <c r="K194" i="68" s="1"/>
  <c r="K172" i="74"/>
  <c r="K194" i="74" s="1"/>
  <c r="R176" i="67"/>
  <c r="R195" i="67" s="1"/>
  <c r="R176" i="74"/>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I146" i="68"/>
  <c r="AF146" i="70"/>
  <c r="AU146" i="75"/>
  <c r="AU196" i="75" s="1"/>
  <c r="R146" i="73"/>
  <c r="Z146" i="70"/>
  <c r="X146" i="67"/>
  <c r="Y146" i="75"/>
  <c r="O146" i="75"/>
  <c r="N146" i="72"/>
  <c r="AO146" i="69"/>
  <c r="J146" i="70"/>
  <c r="N176" i="70"/>
  <c r="N195" i="70" s="1"/>
  <c r="N176" i="63"/>
  <c r="N195" i="63" s="1"/>
  <c r="N176" i="88"/>
  <c r="N195" i="88" s="1"/>
  <c r="N176" i="75"/>
  <c r="N176" i="67"/>
  <c r="N195" i="67" s="1"/>
  <c r="N176" i="73"/>
  <c r="N176" i="68"/>
  <c r="N195" i="68" s="1"/>
  <c r="N176" i="72"/>
  <c r="N176" i="71"/>
  <c r="AE146" i="68"/>
  <c r="F176" i="71"/>
  <c r="F176" i="88"/>
  <c r="F195" i="88" s="1"/>
  <c r="F176" i="70"/>
  <c r="F195" i="70" s="1"/>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95" i="70" s="1"/>
  <c r="AM176" i="69"/>
  <c r="AM195" i="69" s="1"/>
  <c r="AM176" i="63"/>
  <c r="AM195" i="63" s="1"/>
  <c r="AM176" i="71"/>
  <c r="AM176" i="67"/>
  <c r="AM195" i="67" s="1"/>
  <c r="AM176" i="72"/>
  <c r="AM176" i="68"/>
  <c r="AM195" i="68" s="1"/>
  <c r="AP146" i="75"/>
  <c r="AF146" i="72"/>
  <c r="W146" i="70"/>
  <c r="M143" i="75"/>
  <c r="M193" i="75" s="1"/>
  <c r="M143" i="67"/>
  <c r="M193" i="71"/>
  <c r="M143" i="63"/>
  <c r="M143" i="72"/>
  <c r="M193" i="72" s="1"/>
  <c r="M143" i="88"/>
  <c r="M143" i="68"/>
  <c r="M143" i="73"/>
  <c r="M193" i="73" s="1"/>
  <c r="M143" i="69"/>
  <c r="AG146" i="68"/>
  <c r="AT143" i="73"/>
  <c r="AT193" i="73" s="1"/>
  <c r="AT143" i="68"/>
  <c r="AT143" i="70"/>
  <c r="AT143" i="69"/>
  <c r="AT193" i="71"/>
  <c r="AT143" i="63"/>
  <c r="AT143" i="75"/>
  <c r="AT193" i="75" s="1"/>
  <c r="AT143" i="88"/>
  <c r="AT143" i="72"/>
  <c r="AT193" i="72" s="1"/>
  <c r="AT143" i="67"/>
  <c r="S146" i="67"/>
  <c r="AU146" i="72"/>
  <c r="BA176" i="69"/>
  <c r="BA195" i="69" s="1"/>
  <c r="BA176" i="63"/>
  <c r="BA195" i="63" s="1"/>
  <c r="BA176" i="88"/>
  <c r="BA195" i="88" s="1"/>
  <c r="BA176" i="71"/>
  <c r="BA176" i="72"/>
  <c r="BA176" i="67"/>
  <c r="BA195" i="67" s="1"/>
  <c r="BA176" i="73"/>
  <c r="BA176" i="70"/>
  <c r="BA195" i="70" s="1"/>
  <c r="BA176" i="75"/>
  <c r="V146" i="69"/>
  <c r="AQ146" i="67"/>
  <c r="G146" i="69"/>
  <c r="O146" i="67"/>
  <c r="N146" i="70"/>
  <c r="V146" i="70"/>
  <c r="O146" i="69"/>
  <c r="AH143" i="73"/>
  <c r="AH193" i="73" s="1"/>
  <c r="AH143" i="69"/>
  <c r="AH143" i="70"/>
  <c r="AH143" i="88"/>
  <c r="AH143" i="72"/>
  <c r="AH193" i="72" s="1"/>
  <c r="AH143" i="75"/>
  <c r="AH193" i="75" s="1"/>
  <c r="AH143" i="68"/>
  <c r="AH143" i="63"/>
  <c r="AH193" i="71"/>
  <c r="I146" i="70"/>
  <c r="AW146" i="72"/>
  <c r="AF146" i="75"/>
  <c r="AL146" i="67"/>
  <c r="AI146" i="67"/>
  <c r="F146" i="75"/>
  <c r="I193" i="71"/>
  <c r="I143" i="70"/>
  <c r="I143" i="68"/>
  <c r="I143" i="72"/>
  <c r="I193" i="72" s="1"/>
  <c r="I143" i="88"/>
  <c r="I143" i="63"/>
  <c r="I143" i="73"/>
  <c r="I193" i="73" s="1"/>
  <c r="I143" i="67"/>
  <c r="G146" i="75"/>
  <c r="Q143" i="63"/>
  <c r="Q143" i="69"/>
  <c r="Q143" i="73"/>
  <c r="Q193" i="73" s="1"/>
  <c r="Q193" i="71"/>
  <c r="Q143" i="75"/>
  <c r="Q193" i="75" s="1"/>
  <c r="Q143" i="70"/>
  <c r="Q143" i="88"/>
  <c r="Q143" i="72"/>
  <c r="Q193" i="72" s="1"/>
  <c r="Q143" i="68"/>
  <c r="AP176" i="70"/>
  <c r="AP195" i="70" s="1"/>
  <c r="AP176" i="69"/>
  <c r="AP195" i="69" s="1"/>
  <c r="AP176" i="67"/>
  <c r="AP195" i="67" s="1"/>
  <c r="AP176" i="88"/>
  <c r="AP195" i="88" s="1"/>
  <c r="AP176" i="63"/>
  <c r="AP195" i="63" s="1"/>
  <c r="AP176" i="72"/>
  <c r="AP176" i="71"/>
  <c r="AP176" i="75"/>
  <c r="AP176" i="73"/>
  <c r="P176" i="75"/>
  <c r="P176" i="63"/>
  <c r="P195" i="63" s="1"/>
  <c r="P176" i="67"/>
  <c r="P195" i="67" s="1"/>
  <c r="P176" i="71"/>
  <c r="P176" i="69"/>
  <c r="P195" i="69" s="1"/>
  <c r="P176" i="73"/>
  <c r="P176" i="88"/>
  <c r="P195" i="88" s="1"/>
  <c r="P176" i="70"/>
  <c r="P195" i="70" s="1"/>
  <c r="P176" i="72"/>
  <c r="P176" i="68"/>
  <c r="P195" i="68" s="1"/>
  <c r="K146" i="72"/>
  <c r="K146" i="75"/>
  <c r="N143" i="88"/>
  <c r="M143" i="70"/>
  <c r="P146" i="72"/>
  <c r="AR176" i="71"/>
  <c r="AR176" i="73"/>
  <c r="AR176" i="72"/>
  <c r="AR176" i="67"/>
  <c r="AR195" i="67" s="1"/>
  <c r="AR176" i="69"/>
  <c r="AR195" i="69" s="1"/>
  <c r="AR176" i="63"/>
  <c r="AR195" i="63" s="1"/>
  <c r="AR176" i="88"/>
  <c r="AR195" i="88" s="1"/>
  <c r="AR176" i="70"/>
  <c r="AR195" i="70" s="1"/>
  <c r="AR176" i="75"/>
  <c r="U176" i="72"/>
  <c r="U176" i="75"/>
  <c r="U176" i="70"/>
  <c r="U195" i="70" s="1"/>
  <c r="U176" i="67"/>
  <c r="U195" i="67" s="1"/>
  <c r="U176" i="63"/>
  <c r="U195" i="63" s="1"/>
  <c r="U176" i="88"/>
  <c r="U195" i="88" s="1"/>
  <c r="U176" i="73"/>
  <c r="U176" i="69"/>
  <c r="U195" i="69" s="1"/>
  <c r="U176" i="71"/>
  <c r="U176" i="68"/>
  <c r="U195" i="68" s="1"/>
  <c r="AN146" i="67"/>
  <c r="AU146" i="68"/>
  <c r="AF146" i="68"/>
  <c r="AB146" i="68"/>
  <c r="AD146" i="67"/>
  <c r="X146" i="70"/>
  <c r="M146" i="70"/>
  <c r="L146" i="75"/>
  <c r="V143" i="88"/>
  <c r="V143" i="72"/>
  <c r="V193" i="72" s="1"/>
  <c r="V143" i="69"/>
  <c r="V143" i="63"/>
  <c r="V143" i="70"/>
  <c r="V193" i="71"/>
  <c r="V143" i="75"/>
  <c r="V193" i="75" s="1"/>
  <c r="V143" i="73"/>
  <c r="V193" i="73" s="1"/>
  <c r="V143" i="68"/>
  <c r="AG146" i="75"/>
  <c r="I146" i="73"/>
  <c r="AJ146" i="67"/>
  <c r="AL146" i="69"/>
  <c r="AR146" i="75"/>
  <c r="I146" i="67"/>
  <c r="V146" i="72"/>
  <c r="Z146" i="72"/>
  <c r="AV146" i="67"/>
  <c r="T146" i="70"/>
  <c r="AX146" i="72"/>
  <c r="AV146" i="75"/>
  <c r="AJ146" i="69"/>
  <c r="AD146" i="69"/>
  <c r="AP146" i="73"/>
  <c r="Q146" i="73"/>
  <c r="AT146" i="70"/>
  <c r="AT176" i="69"/>
  <c r="AT195" i="69" s="1"/>
  <c r="AT176" i="71"/>
  <c r="AT176" i="67"/>
  <c r="AT195" i="67" s="1"/>
  <c r="AT176" i="88"/>
  <c r="AT195" i="88" s="1"/>
  <c r="AT176" i="63"/>
  <c r="AT195" i="63" s="1"/>
  <c r="AT176" i="70"/>
  <c r="AT195" i="70" s="1"/>
  <c r="AT176" i="73"/>
  <c r="AT176" i="72"/>
  <c r="AT176" i="75"/>
  <c r="I176" i="71"/>
  <c r="I176" i="73"/>
  <c r="I176" i="88"/>
  <c r="I195" i="88" s="1"/>
  <c r="I176" i="70"/>
  <c r="I195" i="70" s="1"/>
  <c r="I176" i="75"/>
  <c r="I176" i="63"/>
  <c r="I195" i="63" s="1"/>
  <c r="I176" i="69"/>
  <c r="I195" i="69" s="1"/>
  <c r="I176" i="68"/>
  <c r="I195" i="68" s="1"/>
  <c r="I176" i="67"/>
  <c r="I195" i="67" s="1"/>
  <c r="R146" i="72"/>
  <c r="AP146" i="67"/>
  <c r="V176" i="73"/>
  <c r="V176" i="63"/>
  <c r="V195" i="63" s="1"/>
  <c r="V176" i="71"/>
  <c r="V176" i="72"/>
  <c r="V176" i="75"/>
  <c r="V176" i="70"/>
  <c r="V195" i="70" s="1"/>
  <c r="V176" i="67"/>
  <c r="V195" i="67" s="1"/>
  <c r="V176" i="88"/>
  <c r="V195" i="88" s="1"/>
  <c r="V176" i="69"/>
  <c r="V195" i="69" s="1"/>
  <c r="V176" i="68"/>
  <c r="V195" i="68" s="1"/>
  <c r="L146" i="72"/>
  <c r="AO146" i="67"/>
  <c r="J146" i="63"/>
  <c r="P146" i="67"/>
  <c r="M146" i="72"/>
  <c r="E146" i="63"/>
  <c r="AF143" i="88"/>
  <c r="AF143" i="72"/>
  <c r="AF193" i="72" s="1"/>
  <c r="AF193" i="71"/>
  <c r="AF143" i="73"/>
  <c r="AF193" i="73" s="1"/>
  <c r="AF143" i="69"/>
  <c r="AF143" i="68"/>
  <c r="AF143" i="70"/>
  <c r="AF143" i="63"/>
  <c r="AF143" i="75"/>
  <c r="AF193" i="75" s="1"/>
  <c r="AF143" i="67"/>
  <c r="L146" i="63"/>
  <c r="AD146" i="75"/>
  <c r="AB146" i="70"/>
  <c r="AC176" i="75"/>
  <c r="AC176" i="72"/>
  <c r="AC176" i="73"/>
  <c r="AC176" i="69"/>
  <c r="AC195" i="69" s="1"/>
  <c r="AC176" i="71"/>
  <c r="AC176" i="67"/>
  <c r="AC195" i="67" s="1"/>
  <c r="AC176" i="70"/>
  <c r="AC195" i="70" s="1"/>
  <c r="AC176" i="88"/>
  <c r="AC195" i="88" s="1"/>
  <c r="AC176" i="63"/>
  <c r="AC195" i="63" s="1"/>
  <c r="N146" i="67"/>
  <c r="Q146" i="69"/>
  <c r="AJ146" i="75"/>
  <c r="M146" i="69"/>
  <c r="AR146" i="73"/>
  <c r="M146" i="75"/>
  <c r="G143" i="70"/>
  <c r="G143" i="63"/>
  <c r="G143" i="88"/>
  <c r="G143" i="72"/>
  <c r="G193" i="72" s="1"/>
  <c r="G193" i="71"/>
  <c r="G143" i="68"/>
  <c r="G143" i="75"/>
  <c r="G193" i="75" s="1"/>
  <c r="G143" i="67"/>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95" i="70" s="1"/>
  <c r="AW176" i="73"/>
  <c r="AW176" i="67"/>
  <c r="AW195" i="67" s="1"/>
  <c r="AW176" i="88"/>
  <c r="AW195" i="88" s="1"/>
  <c r="AW176" i="75"/>
  <c r="AW176" i="63"/>
  <c r="AW195" i="63" s="1"/>
  <c r="AW176" i="69"/>
  <c r="AW195" i="69" s="1"/>
  <c r="AW176" i="72"/>
  <c r="AW176" i="71"/>
  <c r="AW176" i="68"/>
  <c r="AW195" i="68" s="1"/>
  <c r="I146" i="88"/>
  <c r="AI176" i="88"/>
  <c r="AI195" i="88" s="1"/>
  <c r="AI176" i="71"/>
  <c r="AI176" i="73"/>
  <c r="AI176" i="67"/>
  <c r="AI195" i="67" s="1"/>
  <c r="AI176" i="70"/>
  <c r="AI195" i="70" s="1"/>
  <c r="AI176" i="75"/>
  <c r="AI176" i="72"/>
  <c r="AI176" i="63"/>
  <c r="AI195" i="63" s="1"/>
  <c r="AI176" i="69"/>
  <c r="AI195" i="69" s="1"/>
  <c r="AK146" i="72"/>
  <c r="AK146" i="75"/>
  <c r="X176" i="72"/>
  <c r="X176" i="63"/>
  <c r="X195" i="63" s="1"/>
  <c r="X176" i="73"/>
  <c r="X176" i="67"/>
  <c r="X195" i="67" s="1"/>
  <c r="X176" i="69"/>
  <c r="X195" i="69" s="1"/>
  <c r="X176" i="88"/>
  <c r="X195" i="88" s="1"/>
  <c r="X176" i="71"/>
  <c r="X176" i="75"/>
  <c r="X176" i="70"/>
  <c r="X195" i="70" s="1"/>
  <c r="AE146" i="67"/>
  <c r="AB146" i="72"/>
  <c r="AC146" i="70"/>
  <c r="H193" i="71"/>
  <c r="H143" i="73"/>
  <c r="H193" i="73" s="1"/>
  <c r="H143" i="68"/>
  <c r="H143" i="72"/>
  <c r="H193" i="72" s="1"/>
  <c r="H143" i="75"/>
  <c r="H193" i="75" s="1"/>
  <c r="H143" i="70"/>
  <c r="H143" i="63"/>
  <c r="H143" i="88"/>
  <c r="H143" i="69"/>
  <c r="J176" i="67"/>
  <c r="J195" i="67" s="1"/>
  <c r="J176" i="88"/>
  <c r="J195" i="88" s="1"/>
  <c r="J176" i="71"/>
  <c r="J176" i="72"/>
  <c r="J176" i="73"/>
  <c r="J176" i="69"/>
  <c r="J195" i="69" s="1"/>
  <c r="J176" i="75"/>
  <c r="J176" i="63"/>
  <c r="J195" i="63" s="1"/>
  <c r="J176" i="70"/>
  <c r="J195" i="70" s="1"/>
  <c r="T146" i="67"/>
  <c r="AC146" i="68"/>
  <c r="T146" i="72"/>
  <c r="AT146" i="72"/>
  <c r="AL146" i="73"/>
  <c r="U146" i="72"/>
  <c r="Y146" i="69"/>
  <c r="AS146" i="69"/>
  <c r="V146" i="67"/>
  <c r="U146" i="73"/>
  <c r="AG146" i="72"/>
  <c r="AP146" i="72"/>
  <c r="AF146" i="69"/>
  <c r="AW146" i="69"/>
  <c r="O146" i="73"/>
  <c r="AG146" i="69"/>
  <c r="K176" i="69"/>
  <c r="K195" i="69" s="1"/>
  <c r="K176" i="88"/>
  <c r="K195" i="88" s="1"/>
  <c r="K176" i="63"/>
  <c r="K195" i="63" s="1"/>
  <c r="K176" i="67"/>
  <c r="K195" i="67" s="1"/>
  <c r="K176" i="71"/>
  <c r="K176" i="70"/>
  <c r="K195" i="70" s="1"/>
  <c r="K176" i="72"/>
  <c r="K176" i="73"/>
  <c r="K176" i="75"/>
  <c r="AS146" i="70"/>
  <c r="K146" i="70"/>
  <c r="Y146" i="72"/>
  <c r="AB146" i="75"/>
  <c r="J146" i="75"/>
  <c r="N146" i="68"/>
  <c r="AK146" i="67"/>
  <c r="J146" i="72"/>
  <c r="AT146" i="73"/>
  <c r="AX146" i="68"/>
  <c r="X146" i="75"/>
  <c r="AM146" i="68"/>
  <c r="AE146" i="75"/>
  <c r="AX146" i="75"/>
  <c r="AJ146" i="70"/>
  <c r="AA146" i="72"/>
  <c r="K143" i="88"/>
  <c r="K143" i="69"/>
  <c r="K143" i="63"/>
  <c r="K143" i="73"/>
  <c r="K193" i="73" s="1"/>
  <c r="K143" i="68"/>
  <c r="K193" i="71"/>
  <c r="K143" i="70"/>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AY146" i="67"/>
  <c r="E146" i="71"/>
  <c r="E146" i="70"/>
  <c r="E146" i="72"/>
  <c r="E146" i="88"/>
  <c r="AZ146" i="67"/>
  <c r="BB146" i="75"/>
  <c r="BB146" i="70"/>
  <c r="BA146" i="69"/>
  <c r="BA146" i="68"/>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Q146" i="63"/>
  <c r="U146" i="70"/>
  <c r="U146" i="63"/>
  <c r="AI146" i="75"/>
  <c r="AI196" i="75" s="1"/>
  <c r="N146" i="63"/>
  <c r="O146" i="88"/>
  <c r="AC146" i="73"/>
  <c r="AB146" i="67"/>
  <c r="J146" i="88"/>
  <c r="AJ146" i="88"/>
  <c r="G146" i="67"/>
  <c r="M146" i="63"/>
  <c r="T146" i="63"/>
  <c r="N146" i="69"/>
  <c r="V146" i="63"/>
  <c r="AI146" i="63"/>
  <c r="Z146" i="67"/>
  <c r="AE146" i="63"/>
  <c r="W146" i="75"/>
  <c r="AL146" i="63"/>
  <c r="AX146" i="69"/>
  <c r="AI146" i="70"/>
  <c r="AL146" i="88"/>
  <c r="T146" i="69"/>
  <c r="AW146" i="88"/>
  <c r="AB146" i="63"/>
  <c r="I146" i="63"/>
  <c r="Y146" i="88"/>
  <c r="H146" i="88"/>
  <c r="H146" i="68"/>
  <c r="G146" i="70"/>
  <c r="AC146" i="72"/>
  <c r="L146" i="70"/>
  <c r="AO146" i="88"/>
  <c r="AO146" i="63"/>
  <c r="Q146" i="68"/>
  <c r="W146" i="68"/>
  <c r="AM146" i="88"/>
  <c r="AH146" i="70"/>
  <c r="AF146" i="63"/>
  <c r="L146" i="67"/>
  <c r="AJ146" i="72"/>
  <c r="BB146" i="67"/>
  <c r="AT146" i="88"/>
  <c r="S146" i="68"/>
  <c r="AQ146" i="75"/>
  <c r="Q146" i="67"/>
  <c r="AB146" i="73"/>
  <c r="AG146" i="70"/>
  <c r="AQ146" i="73"/>
  <c r="AO146" i="75"/>
  <c r="AN146" i="63"/>
  <c r="Q146" i="88"/>
  <c r="X146" i="68"/>
  <c r="AQ146" i="88"/>
  <c r="K146" i="63"/>
  <c r="AT146" i="63"/>
  <c r="S146" i="73"/>
  <c r="AS146" i="73"/>
  <c r="AN146" i="73"/>
  <c r="S146" i="72"/>
  <c r="AK146" i="69"/>
  <c r="Z146" i="69"/>
  <c r="AA146" i="73"/>
  <c r="AT146" i="75"/>
  <c r="M146" i="88"/>
  <c r="AA146" i="69"/>
  <c r="R146" i="67"/>
  <c r="AD146" i="73"/>
  <c r="AX146" i="67"/>
  <c r="K146" i="73"/>
  <c r="N146" i="88"/>
  <c r="Z146" i="63"/>
  <c r="Q146" i="70"/>
  <c r="AJ146" i="63"/>
  <c r="X146" i="69"/>
  <c r="Q146" i="75"/>
  <c r="Q196" i="75" s="1"/>
  <c r="X146" i="63"/>
  <c r="AA146" i="68"/>
  <c r="AK146" i="68"/>
  <c r="AM146" i="75"/>
  <c r="AD146" i="88"/>
  <c r="U146" i="75"/>
  <c r="U196" i="75" s="1"/>
  <c r="U201" i="75" s="1"/>
  <c r="S146" i="63"/>
  <c r="N146" i="75"/>
  <c r="AH146" i="75"/>
  <c r="AL146" i="70"/>
  <c r="G146" i="73"/>
  <c r="AS146" i="75"/>
  <c r="AQ146" i="72"/>
  <c r="AO146" i="73"/>
  <c r="AH146" i="73"/>
  <c r="AU146" i="73"/>
  <c r="AB146" i="88"/>
  <c r="AI146" i="72"/>
  <c r="L146" i="68"/>
  <c r="AV146" i="68"/>
  <c r="AU146" i="67"/>
  <c r="U146" i="67"/>
  <c r="O146" i="63"/>
  <c r="L196" i="71"/>
  <c r="L202" i="71" s="1"/>
  <c r="Y146" i="70"/>
  <c r="W146" i="88"/>
  <c r="AN146" i="70"/>
  <c r="T146" i="73"/>
  <c r="AQ146" i="69"/>
  <c r="AH146" i="69"/>
  <c r="W146" i="72"/>
  <c r="AL146" i="72"/>
  <c r="AL196" i="72" s="1"/>
  <c r="Y146" i="67"/>
  <c r="AM146" i="70"/>
  <c r="AP146" i="68"/>
  <c r="O146" i="70"/>
  <c r="H146" i="73"/>
  <c r="H196" i="73" s="1"/>
  <c r="H202" i="73" s="1"/>
  <c r="G146" i="68"/>
  <c r="AE146" i="70"/>
  <c r="G146" i="88"/>
  <c r="P146" i="68"/>
  <c r="R146" i="88"/>
  <c r="AT146" i="69"/>
  <c r="AF146" i="88"/>
  <c r="L146" i="69"/>
  <c r="H146" i="72"/>
  <c r="AH146" i="67"/>
  <c r="AR146" i="63"/>
  <c r="L146" i="88"/>
  <c r="W146" i="63"/>
  <c r="AI146" i="68"/>
  <c r="F146" i="68"/>
  <c r="AS146" i="67"/>
  <c r="AM146" i="67"/>
  <c r="AW146" i="67"/>
  <c r="AH146" i="68"/>
  <c r="AV146" i="70"/>
  <c r="AI146" i="73"/>
  <c r="AA146" i="70"/>
  <c r="AQ146" i="70"/>
  <c r="AM146" i="69"/>
  <c r="AQ146" i="68"/>
  <c r="AK146" i="70"/>
  <c r="AN146" i="72"/>
  <c r="AO146" i="70"/>
  <c r="AK146" i="73"/>
  <c r="AN146" i="88"/>
  <c r="AB146" i="69"/>
  <c r="X146" i="72"/>
  <c r="AI146" i="69"/>
  <c r="AH146" i="88"/>
  <c r="AR146" i="68"/>
  <c r="AT146" i="68"/>
  <c r="AE146" i="72"/>
  <c r="R146" i="63"/>
  <c r="AV146" i="69"/>
  <c r="U146" i="68"/>
  <c r="W146" i="69"/>
  <c r="AC146" i="69"/>
  <c r="AT146" i="67"/>
  <c r="L146" i="73"/>
  <c r="Z146" i="68"/>
  <c r="AW146" i="68"/>
  <c r="R146" i="68"/>
  <c r="K146" i="67"/>
  <c r="AF146" i="67"/>
  <c r="K146" i="68"/>
  <c r="N143" i="69"/>
  <c r="N143" i="72"/>
  <c r="N193" i="72" s="1"/>
  <c r="N143" i="70"/>
  <c r="N143" i="63"/>
  <c r="N143" i="75"/>
  <c r="N193" i="75" s="1"/>
  <c r="N143" i="73"/>
  <c r="N193" i="73" s="1"/>
  <c r="N143" i="68"/>
  <c r="N193" i="71"/>
  <c r="W146" i="73"/>
  <c r="J146" i="67"/>
  <c r="S146" i="69"/>
  <c r="P146" i="73"/>
  <c r="AU146" i="70"/>
  <c r="I146" i="75"/>
  <c r="Y146" i="68"/>
  <c r="F146" i="70"/>
  <c r="AC146" i="75"/>
  <c r="AG146" i="67"/>
  <c r="AW146" i="70"/>
  <c r="AH146" i="72"/>
  <c r="M146" i="73"/>
  <c r="S176" i="69"/>
  <c r="S195" i="69" s="1"/>
  <c r="S176" i="72"/>
  <c r="S176" i="88"/>
  <c r="S195" i="88" s="1"/>
  <c r="S176" i="63"/>
  <c r="S195" i="63" s="1"/>
  <c r="S176" i="70"/>
  <c r="S195" i="70" s="1"/>
  <c r="S176" i="73"/>
  <c r="S176" i="71"/>
  <c r="S176" i="75"/>
  <c r="S176" i="67"/>
  <c r="S195" i="67" s="1"/>
  <c r="H172" i="63"/>
  <c r="H194" i="63" s="1"/>
  <c r="G143" i="73"/>
  <c r="G193" i="73" s="1"/>
  <c r="AG146" i="88"/>
  <c r="V146" i="88"/>
  <c r="AM143" i="73"/>
  <c r="AM193" i="73" s="1"/>
  <c r="AM143" i="63"/>
  <c r="AM143" i="69"/>
  <c r="AM143" i="88"/>
  <c r="AM143" i="68"/>
  <c r="AM143" i="70"/>
  <c r="AM193" i="71"/>
  <c r="AM143" i="72"/>
  <c r="AM193" i="72" s="1"/>
  <c r="AM143" i="75"/>
  <c r="AM193" i="75" s="1"/>
  <c r="AO146" i="68"/>
  <c r="AS146" i="72"/>
  <c r="AO143" i="73"/>
  <c r="AO193" i="73" s="1"/>
  <c r="AO143" i="70"/>
  <c r="AO143" i="75"/>
  <c r="AO193" i="75" s="1"/>
  <c r="AO143" i="88"/>
  <c r="AO143" i="68"/>
  <c r="AO143" i="72"/>
  <c r="AO193" i="72" s="1"/>
  <c r="AO143" i="69"/>
  <c r="AO193" i="71"/>
  <c r="AO143" i="63"/>
  <c r="AS146" i="63"/>
  <c r="AQ176" i="72"/>
  <c r="AQ176" i="67"/>
  <c r="AQ195" i="67" s="1"/>
  <c r="AQ176" i="75"/>
  <c r="AQ176" i="70"/>
  <c r="AQ195" i="70" s="1"/>
  <c r="AQ176" i="69"/>
  <c r="AQ195" i="69" s="1"/>
  <c r="AQ176" i="63"/>
  <c r="AQ195" i="63" s="1"/>
  <c r="AQ176" i="73"/>
  <c r="AQ176" i="88"/>
  <c r="AQ195" i="88" s="1"/>
  <c r="AQ176" i="71"/>
  <c r="O176" i="88"/>
  <c r="O195" i="88" s="1"/>
  <c r="O176" i="70"/>
  <c r="O195" i="70" s="1"/>
  <c r="O176" i="73"/>
  <c r="O176" i="72"/>
  <c r="O176" i="67"/>
  <c r="O195" i="67" s="1"/>
  <c r="O176" i="69"/>
  <c r="O195" i="69" s="1"/>
  <c r="O176" i="68"/>
  <c r="O195" i="68" s="1"/>
  <c r="O176" i="75"/>
  <c r="O176" i="63"/>
  <c r="O195" i="63" s="1"/>
  <c r="O146" i="72"/>
  <c r="AJ146" i="68"/>
  <c r="H146" i="70"/>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95" i="69" s="1"/>
  <c r="AS176" i="70"/>
  <c r="AS195" i="70" s="1"/>
  <c r="AS176" i="75"/>
  <c r="AS176" i="73"/>
  <c r="AS176" i="67"/>
  <c r="AS195" i="67" s="1"/>
  <c r="AM146" i="72"/>
  <c r="H146" i="69"/>
  <c r="Z146" i="75"/>
  <c r="G176" i="88"/>
  <c r="G195" i="88" s="1"/>
  <c r="G176" i="63"/>
  <c r="G195" i="63" s="1"/>
  <c r="G176" i="75"/>
  <c r="G176" i="72"/>
  <c r="G176" i="67"/>
  <c r="G195" i="67" s="1"/>
  <c r="G176" i="73"/>
  <c r="G176" i="69"/>
  <c r="G195" i="69" s="1"/>
  <c r="G176" i="71"/>
  <c r="G176" i="68"/>
  <c r="G195" i="68" s="1"/>
  <c r="G176" i="70"/>
  <c r="G195" i="70" s="1"/>
  <c r="P146" i="70"/>
  <c r="U146" i="69"/>
  <c r="AX146" i="73"/>
  <c r="AP146" i="69"/>
  <c r="AC146" i="67"/>
  <c r="J143" i="63"/>
  <c r="J143" i="88"/>
  <c r="J143" i="67"/>
  <c r="J193" i="71"/>
  <c r="J143" i="70"/>
  <c r="J143" i="73"/>
  <c r="J193" i="73" s="1"/>
  <c r="J143" i="68"/>
  <c r="J143" i="69"/>
  <c r="J143" i="75"/>
  <c r="J193" i="75" s="1"/>
  <c r="AA176" i="69"/>
  <c r="AA195" i="69" s="1"/>
  <c r="AA176" i="73"/>
  <c r="AA176" i="75"/>
  <c r="AA176" i="63"/>
  <c r="AA195" i="63" s="1"/>
  <c r="AA176" i="88"/>
  <c r="AA195" i="88" s="1"/>
  <c r="AA176" i="72"/>
  <c r="AA176" i="67"/>
  <c r="AA195" i="67" s="1"/>
  <c r="AA176" i="70"/>
  <c r="AA195" i="70" s="1"/>
  <c r="AA176" i="71"/>
  <c r="AA176" i="68"/>
  <c r="AA195" i="68" s="1"/>
  <c r="F172" i="71"/>
  <c r="F194" i="71" s="1"/>
  <c r="H172" i="75"/>
  <c r="H194" i="75" s="1"/>
  <c r="AL146" i="75"/>
  <c r="Y176" i="73"/>
  <c r="Y176" i="69"/>
  <c r="Y195" i="69" s="1"/>
  <c r="Y176" i="72"/>
  <c r="Y176" i="75"/>
  <c r="Y176" i="63"/>
  <c r="Y195" i="63" s="1"/>
  <c r="Y176" i="88"/>
  <c r="Y195" i="88" s="1"/>
  <c r="Y176" i="71"/>
  <c r="Y176" i="67"/>
  <c r="Y195" i="67" s="1"/>
  <c r="Y176" i="70"/>
  <c r="Y195" i="70" s="1"/>
  <c r="AH176" i="75"/>
  <c r="AH176" i="88"/>
  <c r="AH195" i="88" s="1"/>
  <c r="AH176" i="71"/>
  <c r="AH176" i="67"/>
  <c r="AH195" i="67" s="1"/>
  <c r="AH176" i="72"/>
  <c r="AH176" i="63"/>
  <c r="AH195" i="63" s="1"/>
  <c r="AH176" i="73"/>
  <c r="AH176" i="69"/>
  <c r="AH195" i="69" s="1"/>
  <c r="AH176" i="70"/>
  <c r="AH195" i="70" s="1"/>
  <c r="X143" i="63"/>
  <c r="X143" i="69"/>
  <c r="X143" i="73"/>
  <c r="X193" i="73" s="1"/>
  <c r="X143" i="75"/>
  <c r="X193" i="75" s="1"/>
  <c r="X143" i="70"/>
  <c r="X143" i="68"/>
  <c r="X143" i="72"/>
  <c r="X193" i="72" s="1"/>
  <c r="X143" i="88"/>
  <c r="X193" i="71"/>
  <c r="I172" i="72"/>
  <c r="I194" i="72" s="1"/>
  <c r="I172" i="63"/>
  <c r="I194" i="63" s="1"/>
  <c r="I172" i="68"/>
  <c r="I194" i="68" s="1"/>
  <c r="I172" i="73"/>
  <c r="I194" i="73" s="1"/>
  <c r="I172" i="71"/>
  <c r="I194" i="71" s="1"/>
  <c r="I172" i="69"/>
  <c r="I194" i="69" s="1"/>
  <c r="AD193" i="71"/>
  <c r="AD143" i="68"/>
  <c r="AD143" i="88"/>
  <c r="AD143" i="75"/>
  <c r="AD193" i="75" s="1"/>
  <c r="AD143" i="69"/>
  <c r="AD143" i="73"/>
  <c r="AD193" i="73" s="1"/>
  <c r="AD143" i="70"/>
  <c r="AD143" i="63"/>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43" i="63"/>
  <c r="AR193" i="71"/>
  <c r="AR143" i="69"/>
  <c r="AR143" i="68"/>
  <c r="AR143" i="88"/>
  <c r="Q176" i="67"/>
  <c r="Q195" i="67" s="1"/>
  <c r="Q176" i="63"/>
  <c r="Q195" i="63" s="1"/>
  <c r="Q176" i="75"/>
  <c r="Q176" i="71"/>
  <c r="Q176" i="72"/>
  <c r="Q176" i="69"/>
  <c r="Q195" i="69" s="1"/>
  <c r="Q176" i="88"/>
  <c r="Q195" i="88" s="1"/>
  <c r="Q176" i="73"/>
  <c r="Q176" i="70"/>
  <c r="Q195" i="70" s="1"/>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43" i="88"/>
  <c r="AZ143" i="68"/>
  <c r="AZ143" i="75"/>
  <c r="AZ193" i="75" s="1"/>
  <c r="AZ143" i="63"/>
  <c r="AZ143" i="69"/>
  <c r="AZ193" i="71"/>
  <c r="S143" i="73"/>
  <c r="S193" i="73" s="1"/>
  <c r="S143" i="88"/>
  <c r="S143" i="75"/>
  <c r="S193" i="75" s="1"/>
  <c r="S143" i="69"/>
  <c r="S143" i="70"/>
  <c r="S143" i="68"/>
  <c r="S143" i="72"/>
  <c r="S193" i="72" s="1"/>
  <c r="S143" i="63"/>
  <c r="S193" i="71"/>
  <c r="AF176" i="69"/>
  <c r="AF195" i="69" s="1"/>
  <c r="AF176" i="71"/>
  <c r="AF176" i="67"/>
  <c r="AF195" i="67" s="1"/>
  <c r="AF176" i="63"/>
  <c r="AF195" i="63" s="1"/>
  <c r="AF176" i="70"/>
  <c r="AF195" i="70" s="1"/>
  <c r="AF176" i="75"/>
  <c r="AF176" i="73"/>
  <c r="AF176" i="88"/>
  <c r="AF195" i="88" s="1"/>
  <c r="AF176" i="72"/>
  <c r="L143" i="69"/>
  <c r="L176" i="68"/>
  <c r="L195" i="68" s="1"/>
  <c r="Y143" i="68"/>
  <c r="Y143" i="69"/>
  <c r="Y143" i="72"/>
  <c r="Y193" i="72" s="1"/>
  <c r="Y143" i="75"/>
  <c r="Y193" i="75" s="1"/>
  <c r="Y143" i="73"/>
  <c r="Y193" i="73" s="1"/>
  <c r="Y143" i="70"/>
  <c r="Y193" i="71"/>
  <c r="Y143" i="63"/>
  <c r="Y143" i="88"/>
  <c r="Y143" i="67"/>
  <c r="AW143" i="69"/>
  <c r="AW143" i="68"/>
  <c r="AW143" i="63"/>
  <c r="AW143" i="70"/>
  <c r="AW143" i="72"/>
  <c r="AW193" i="72" s="1"/>
  <c r="AW193" i="71"/>
  <c r="AW143" i="88"/>
  <c r="AW143" i="75"/>
  <c r="AW193" i="75" s="1"/>
  <c r="AW143" i="73"/>
  <c r="AW193" i="73" s="1"/>
  <c r="AW143" i="67"/>
  <c r="T143" i="63"/>
  <c r="T143" i="72"/>
  <c r="T193" i="72" s="1"/>
  <c r="T143" i="69"/>
  <c r="T143" i="68"/>
  <c r="T193" i="71"/>
  <c r="T143" i="88"/>
  <c r="T143" i="75"/>
  <c r="T193" i="75" s="1"/>
  <c r="T143" i="70"/>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95" i="70" s="1"/>
  <c r="AN176" i="75"/>
  <c r="AN176" i="63"/>
  <c r="AN195" i="63" s="1"/>
  <c r="AN176" i="69"/>
  <c r="AN195" i="69" s="1"/>
  <c r="AN176" i="72"/>
  <c r="AN176" i="88"/>
  <c r="AN195" i="88" s="1"/>
  <c r="H176" i="63"/>
  <c r="H195" i="63" s="1"/>
  <c r="H176" i="75"/>
  <c r="H176" i="69"/>
  <c r="H195" i="69" s="1"/>
  <c r="H176" i="67"/>
  <c r="H195" i="67" s="1"/>
  <c r="AA193" i="71"/>
  <c r="AA143" i="68"/>
  <c r="AA143" i="75"/>
  <c r="AA193" i="75" s="1"/>
  <c r="AA143" i="72"/>
  <c r="AA193" i="72" s="1"/>
  <c r="AA143" i="88"/>
  <c r="AA143" i="63"/>
  <c r="AA143" i="69"/>
  <c r="AA143" i="70"/>
  <c r="AA143" i="73"/>
  <c r="AA193" i="73" s="1"/>
  <c r="L143" i="72"/>
  <c r="L193" i="72" s="1"/>
  <c r="L143" i="63"/>
  <c r="L143" i="70"/>
  <c r="L143" i="68"/>
  <c r="L143" i="88"/>
  <c r="L143" i="75"/>
  <c r="L193" i="75" s="1"/>
  <c r="AK176" i="88"/>
  <c r="AK195" i="88" s="1"/>
  <c r="AK176" i="73"/>
  <c r="AK176" i="63"/>
  <c r="AK195" i="63" s="1"/>
  <c r="AK176" i="70"/>
  <c r="AK195" i="70" s="1"/>
  <c r="AK176" i="69"/>
  <c r="AK195" i="69" s="1"/>
  <c r="AK176" i="67"/>
  <c r="AK195" i="67" s="1"/>
  <c r="AK176" i="71"/>
  <c r="AK176" i="75"/>
  <c r="AK176" i="72"/>
  <c r="AX176" i="88"/>
  <c r="AX195" i="88" s="1"/>
  <c r="AX176" i="69"/>
  <c r="AX195" i="69" s="1"/>
  <c r="AX176" i="70"/>
  <c r="AX195" i="70" s="1"/>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95" i="69" s="1"/>
  <c r="AU176" i="88"/>
  <c r="AU195" i="88" s="1"/>
  <c r="AU176" i="75"/>
  <c r="AU176" i="71"/>
  <c r="AU176" i="70"/>
  <c r="AU195" i="70" s="1"/>
  <c r="AU176" i="63"/>
  <c r="AU195" i="63" s="1"/>
  <c r="AU176" i="67"/>
  <c r="AU195" i="67" s="1"/>
  <c r="AU176" i="73"/>
  <c r="AU176" i="72"/>
  <c r="L176" i="73"/>
  <c r="H176" i="68"/>
  <c r="H195" i="68" s="1"/>
  <c r="F143" i="70"/>
  <c r="F143" i="75"/>
  <c r="F193" i="75" s="1"/>
  <c r="F143" i="72"/>
  <c r="F193" i="72" s="1"/>
  <c r="F143" i="63"/>
  <c r="F193" i="71"/>
  <c r="F143" i="88"/>
  <c r="F143" i="69"/>
  <c r="F143" i="68"/>
  <c r="H176" i="88"/>
  <c r="H195" i="88" s="1"/>
  <c r="F143" i="67"/>
  <c r="AE176" i="63"/>
  <c r="AE195" i="63" s="1"/>
  <c r="AE176" i="75"/>
  <c r="AE176" i="72"/>
  <c r="AE176" i="88"/>
  <c r="AE195" i="88" s="1"/>
  <c r="AE176" i="71"/>
  <c r="AE176" i="69"/>
  <c r="AE195" i="69" s="1"/>
  <c r="AE176" i="73"/>
  <c r="AE176" i="67"/>
  <c r="AE195" i="67" s="1"/>
  <c r="AE176" i="70"/>
  <c r="AE195" i="70" s="1"/>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95" i="69" s="1"/>
  <c r="L176" i="71"/>
  <c r="L176" i="75"/>
  <c r="L176" i="88"/>
  <c r="L195" i="88" s="1"/>
  <c r="L176" i="67"/>
  <c r="L195" i="67" s="1"/>
  <c r="L176" i="70"/>
  <c r="L195" i="70" s="1"/>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43" i="63"/>
  <c r="AQ143" i="72"/>
  <c r="AQ193" i="72" s="1"/>
  <c r="AQ143" i="75"/>
  <c r="AQ193" i="75" s="1"/>
  <c r="AQ143" i="73"/>
  <c r="AQ193" i="73" s="1"/>
  <c r="AQ143" i="69"/>
  <c r="AQ143" i="68"/>
  <c r="AQ143" i="70"/>
  <c r="AQ193" i="71"/>
  <c r="Y176" i="68"/>
  <c r="Y195" i="68" s="1"/>
  <c r="AH176" i="68"/>
  <c r="AH195" i="68" s="1"/>
  <c r="AZ147" i="70"/>
  <c r="AW147" i="70"/>
  <c r="AD147" i="72"/>
  <c r="S147" i="73"/>
  <c r="K147" i="88"/>
  <c r="X147" i="67"/>
  <c r="T147" i="88"/>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95" i="70" s="1"/>
  <c r="Z176" i="72"/>
  <c r="Z176" i="63"/>
  <c r="Z195" i="63" s="1"/>
  <c r="Z176" i="69"/>
  <c r="Z195" i="69" s="1"/>
  <c r="Z176" i="67"/>
  <c r="Z195" i="67" s="1"/>
  <c r="Z176" i="75"/>
  <c r="AU143" i="72"/>
  <c r="AU193" i="72" s="1"/>
  <c r="AU143" i="68"/>
  <c r="AU143" i="73"/>
  <c r="AU193" i="73" s="1"/>
  <c r="AU143" i="63"/>
  <c r="AU193" i="71"/>
  <c r="AU143" i="69"/>
  <c r="AU143" i="88"/>
  <c r="AU143" i="75"/>
  <c r="AU193" i="75" s="1"/>
  <c r="AU143" i="70"/>
  <c r="AU143" i="67"/>
  <c r="E143" i="68"/>
  <c r="E143" i="70"/>
  <c r="E143" i="88"/>
  <c r="E143" i="75"/>
  <c r="E193" i="75" s="1"/>
  <c r="E143" i="69"/>
  <c r="E143" i="73"/>
  <c r="E193" i="73" s="1"/>
  <c r="E143" i="71"/>
  <c r="E193" i="71" s="1"/>
  <c r="E143" i="72"/>
  <c r="E193" i="72" s="1"/>
  <c r="E143" i="63"/>
  <c r="T176" i="72"/>
  <c r="T176" i="67"/>
  <c r="T195" i="67" s="1"/>
  <c r="T176" i="63"/>
  <c r="T195" i="63" s="1"/>
  <c r="T176" i="75"/>
  <c r="T176" i="88"/>
  <c r="T195" i="88" s="1"/>
  <c r="T176" i="69"/>
  <c r="T195" i="69" s="1"/>
  <c r="T176" i="73"/>
  <c r="T176" i="70"/>
  <c r="T195" i="70" s="1"/>
  <c r="T176" i="71"/>
  <c r="E176" i="70"/>
  <c r="E195" i="70" s="1"/>
  <c r="AD176" i="73"/>
  <c r="AD176" i="88"/>
  <c r="AD195" i="88" s="1"/>
  <c r="AD176" i="67"/>
  <c r="AD195" i="67" s="1"/>
  <c r="AD176" i="69"/>
  <c r="AD195" i="69" s="1"/>
  <c r="AD176" i="70"/>
  <c r="AD195" i="70" s="1"/>
  <c r="AD176" i="71"/>
  <c r="AD176" i="63"/>
  <c r="AD195" i="63" s="1"/>
  <c r="AD176" i="72"/>
  <c r="AD176" i="75"/>
  <c r="AD176" i="68"/>
  <c r="AD195" i="68" s="1"/>
  <c r="W176" i="88"/>
  <c r="W195" i="88" s="1"/>
  <c r="W176" i="63"/>
  <c r="W195" i="63" s="1"/>
  <c r="W176" i="69"/>
  <c r="W195" i="69" s="1"/>
  <c r="W176" i="67"/>
  <c r="W195" i="67" s="1"/>
  <c r="W176" i="73"/>
  <c r="W176" i="68"/>
  <c r="W195" i="68" s="1"/>
  <c r="W176" i="71"/>
  <c r="W176" i="75"/>
  <c r="W176" i="72"/>
  <c r="AZ176" i="71"/>
  <c r="AZ176" i="67"/>
  <c r="AZ195" i="67" s="1"/>
  <c r="AZ176" i="73"/>
  <c r="AZ176" i="88"/>
  <c r="AZ195" i="88" s="1"/>
  <c r="AZ176" i="63"/>
  <c r="AZ195" i="63" s="1"/>
  <c r="AZ176" i="72"/>
  <c r="AZ176" i="69"/>
  <c r="AZ195" i="69" s="1"/>
  <c r="AZ176" i="75"/>
  <c r="AZ176" i="70"/>
  <c r="AZ195" i="70" s="1"/>
  <c r="AG143" i="69"/>
  <c r="AG143" i="72"/>
  <c r="AG193" i="72" s="1"/>
  <c r="AG143" i="68"/>
  <c r="AG143" i="73"/>
  <c r="AG193" i="73" s="1"/>
  <c r="AG143" i="63"/>
  <c r="AG193" i="71"/>
  <c r="AG143" i="88"/>
  <c r="AG143" i="70"/>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95" i="69" s="1"/>
  <c r="M176" i="63"/>
  <c r="M195" i="63" s="1"/>
  <c r="M176" i="68"/>
  <c r="M195" i="68" s="1"/>
  <c r="M176" i="75"/>
  <c r="M176" i="88"/>
  <c r="M195" i="88" s="1"/>
  <c r="M176" i="71"/>
  <c r="AY176" i="72"/>
  <c r="AY176" i="88"/>
  <c r="AY195" i="88" s="1"/>
  <c r="AY176" i="71"/>
  <c r="AY176" i="70"/>
  <c r="AY195" i="70" s="1"/>
  <c r="AY176" i="75"/>
  <c r="AY176" i="67"/>
  <c r="AY195" i="67" s="1"/>
  <c r="AY176" i="63"/>
  <c r="AY195" i="63" s="1"/>
  <c r="AY176" i="73"/>
  <c r="AY176" i="69"/>
  <c r="AY195" i="69" s="1"/>
  <c r="AP143" i="88"/>
  <c r="AP143" i="72"/>
  <c r="AP193" i="72" s="1"/>
  <c r="AP143" i="63"/>
  <c r="AP143" i="68"/>
  <c r="AP193" i="71"/>
  <c r="AP143" i="69"/>
  <c r="AP143" i="70"/>
  <c r="AP143" i="73"/>
  <c r="AP193" i="73" s="1"/>
  <c r="AP143" i="75"/>
  <c r="AP193" i="75" s="1"/>
  <c r="AP143" i="67"/>
  <c r="AJ193" i="71"/>
  <c r="AJ143" i="73"/>
  <c r="AJ193" i="73" s="1"/>
  <c r="AJ143" i="70"/>
  <c r="AJ143" i="75"/>
  <c r="AJ193" i="75" s="1"/>
  <c r="AJ143" i="72"/>
  <c r="AJ193" i="72" s="1"/>
  <c r="AJ143" i="63"/>
  <c r="AJ143" i="69"/>
  <c r="AJ143" i="68"/>
  <c r="AJ143" i="88"/>
  <c r="P143" i="70"/>
  <c r="P143" i="68"/>
  <c r="P143" i="72"/>
  <c r="P193" i="72" s="1"/>
  <c r="P193" i="71"/>
  <c r="P143" i="88"/>
  <c r="P143" i="73"/>
  <c r="P193" i="73" s="1"/>
  <c r="P143" i="63"/>
  <c r="P143" i="69"/>
  <c r="P143" i="75"/>
  <c r="P193" i="75" s="1"/>
  <c r="E176" i="88"/>
  <c r="E195" i="88" s="1"/>
  <c r="E176" i="63"/>
  <c r="E195" i="63" s="1"/>
  <c r="AJ176" i="63"/>
  <c r="AJ195" i="63" s="1"/>
  <c r="AJ176" i="72"/>
  <c r="AJ176" i="73"/>
  <c r="AJ176" i="67"/>
  <c r="AJ195" i="67" s="1"/>
  <c r="AJ176" i="69"/>
  <c r="AJ195" i="69" s="1"/>
  <c r="AJ176" i="70"/>
  <c r="AJ195" i="70" s="1"/>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O176" i="72"/>
  <c r="AO176" i="67"/>
  <c r="AO195" i="67" s="1"/>
  <c r="AO176" i="70"/>
  <c r="AO195" i="70" s="1"/>
  <c r="AO176" i="69"/>
  <c r="AO195" i="69" s="1"/>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43" i="73"/>
  <c r="BA193" i="73" s="1"/>
  <c r="BA143" i="63"/>
  <c r="BA143" i="69"/>
  <c r="BA143" i="70"/>
  <c r="BA143" i="72"/>
  <c r="BA193" i="72" s="1"/>
  <c r="BA143" i="75"/>
  <c r="BA193" i="75" s="1"/>
  <c r="BA193" i="71"/>
  <c r="BA143" i="88"/>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43" i="72"/>
  <c r="U193" i="72" s="1"/>
  <c r="U143" i="63"/>
  <c r="U193" i="71"/>
  <c r="U143" i="75"/>
  <c r="U193" i="75" s="1"/>
  <c r="U143" i="88"/>
  <c r="U143" i="68"/>
  <c r="U143" i="73"/>
  <c r="U193" i="73" s="1"/>
  <c r="U143" i="69"/>
  <c r="AY143" i="68"/>
  <c r="AY143" i="88"/>
  <c r="AY193" i="71"/>
  <c r="AY143" i="70"/>
  <c r="AY143" i="69"/>
  <c r="AY143" i="75"/>
  <c r="AY193" i="75" s="1"/>
  <c r="AY143" i="63"/>
  <c r="AY143" i="73"/>
  <c r="AY193" i="73" s="1"/>
  <c r="AY200" i="73" s="1"/>
  <c r="AY143" i="72"/>
  <c r="AY193" i="72" s="1"/>
  <c r="AI143" i="69"/>
  <c r="AI143" i="88"/>
  <c r="AI193" i="71"/>
  <c r="AI143" i="72"/>
  <c r="AI193" i="72" s="1"/>
  <c r="AI143" i="63"/>
  <c r="AI143" i="68"/>
  <c r="AI143" i="73"/>
  <c r="AI193" i="73" s="1"/>
  <c r="AI143" i="70"/>
  <c r="AI143" i="75"/>
  <c r="AI193" i="75" s="1"/>
  <c r="R176" i="75"/>
  <c r="R176" i="69"/>
  <c r="R195" i="69" s="1"/>
  <c r="R176" i="73"/>
  <c r="R176" i="68"/>
  <c r="R195" i="68" s="1"/>
  <c r="R176" i="72"/>
  <c r="R176" i="63"/>
  <c r="R195" i="63" s="1"/>
  <c r="R176" i="70"/>
  <c r="R195" i="70" s="1"/>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AG215" i="88"/>
  <c r="S172" i="68"/>
  <c r="S194" i="68" s="1"/>
  <c r="S172" i="73"/>
  <c r="S194" i="73" s="1"/>
  <c r="S172" i="72"/>
  <c r="S194" i="72" s="1"/>
  <c r="S172" i="75"/>
  <c r="S194" i="75" s="1"/>
  <c r="S172" i="71"/>
  <c r="S194" i="71" s="1"/>
  <c r="S172" i="70"/>
  <c r="S194" i="70" s="1"/>
  <c r="S172" i="69"/>
  <c r="S194" i="69" s="1"/>
  <c r="S172" i="63"/>
  <c r="S194" i="63" s="1"/>
  <c r="S172" i="88"/>
  <c r="S194" i="88" s="1"/>
  <c r="S172" i="67"/>
  <c r="S194" i="67" s="1"/>
  <c r="AC143" i="88"/>
  <c r="AC143" i="75"/>
  <c r="AC193" i="75" s="1"/>
  <c r="AC143" i="63"/>
  <c r="AC193" i="71"/>
  <c r="AC143" i="68"/>
  <c r="AC143" i="70"/>
  <c r="AC143" i="72"/>
  <c r="AC193" i="72" s="1"/>
  <c r="AC143" i="73"/>
  <c r="AC193" i="73" s="1"/>
  <c r="AC143" i="69"/>
  <c r="K172" i="71"/>
  <c r="K194" i="71" s="1"/>
  <c r="R176" i="71"/>
  <c r="U214" i="88"/>
  <c r="Z143" i="75"/>
  <c r="Z193" i="75" s="1"/>
  <c r="Z143" i="88"/>
  <c r="Z143" i="69"/>
  <c r="Z143" i="72"/>
  <c r="Z193" i="72" s="1"/>
  <c r="Z143" i="68"/>
  <c r="Z143" i="70"/>
  <c r="Z193" i="71"/>
  <c r="Z143" i="63"/>
  <c r="Z143" i="73"/>
  <c r="Z193" i="73" s="1"/>
  <c r="O143" i="88"/>
  <c r="O143" i="72"/>
  <c r="O193" i="72" s="1"/>
  <c r="O143" i="63"/>
  <c r="O143" i="67"/>
  <c r="AN143" i="75"/>
  <c r="AN193" i="75" s="1"/>
  <c r="AN143" i="68"/>
  <c r="AN143" i="63"/>
  <c r="AN143" i="70"/>
  <c r="AN143" i="69"/>
  <c r="AN193" i="71"/>
  <c r="AN143" i="72"/>
  <c r="AN193" i="72" s="1"/>
  <c r="AN143" i="73"/>
  <c r="AN193" i="73" s="1"/>
  <c r="AN143" i="88"/>
  <c r="X172" i="63"/>
  <c r="X194" i="63" s="1"/>
  <c r="P172" i="63"/>
  <c r="P194" i="63" s="1"/>
  <c r="P172" i="73"/>
  <c r="P194" i="73" s="1"/>
  <c r="P172" i="67"/>
  <c r="P194" i="67" s="1"/>
  <c r="P172" i="69"/>
  <c r="P194" i="69" s="1"/>
  <c r="P172" i="68"/>
  <c r="P194" i="68" s="1"/>
  <c r="P172" i="71"/>
  <c r="P194" i="71" s="1"/>
  <c r="R143" i="70"/>
  <c r="R143" i="73"/>
  <c r="R193" i="73" s="1"/>
  <c r="R143" i="72"/>
  <c r="R193" i="72" s="1"/>
  <c r="R143" i="63"/>
  <c r="R193" i="71"/>
  <c r="R143" i="75"/>
  <c r="R193" i="75" s="1"/>
  <c r="R143" i="68"/>
  <c r="R143" i="69"/>
  <c r="R143" i="88"/>
  <c r="AK213" i="88"/>
  <c r="AN193" i="63" l="1"/>
  <c r="AN144" i="67"/>
  <c r="AN144" i="70"/>
  <c r="AN144" i="88"/>
  <c r="AN144" i="69"/>
  <c r="AN144" i="68"/>
  <c r="AM193" i="68"/>
  <c r="AM213" i="68" s="1"/>
  <c r="I148" i="69"/>
  <c r="I148" i="88"/>
  <c r="I148" i="68"/>
  <c r="I148" i="67"/>
  <c r="I148" i="70"/>
  <c r="T193" i="67"/>
  <c r="T213" i="67" s="1"/>
  <c r="AN193" i="68"/>
  <c r="AC193" i="63"/>
  <c r="AC144" i="68"/>
  <c r="AC144" i="70"/>
  <c r="AC144" i="67"/>
  <c r="AC144" i="69"/>
  <c r="AC144" i="88"/>
  <c r="AI193" i="88"/>
  <c r="AI213" i="88" s="1"/>
  <c r="P193" i="63"/>
  <c r="P144" i="67"/>
  <c r="P144" i="70"/>
  <c r="P144" i="88"/>
  <c r="P144" i="69"/>
  <c r="P193" i="69" s="1"/>
  <c r="P213" i="69" s="1"/>
  <c r="P144" i="68"/>
  <c r="AJ193" i="68"/>
  <c r="AJ213" i="68" s="1"/>
  <c r="AR193" i="63"/>
  <c r="AR213" i="73" s="1"/>
  <c r="AR144" i="69"/>
  <c r="AR144" i="88"/>
  <c r="AR144" i="68"/>
  <c r="AR144" i="67"/>
  <c r="AR144" i="70"/>
  <c r="J193" i="88"/>
  <c r="J213" i="88" s="1"/>
  <c r="AO193" i="63"/>
  <c r="AO144" i="70"/>
  <c r="AO144" i="69"/>
  <c r="AO144" i="88"/>
  <c r="AO144" i="67"/>
  <c r="AO144" i="68"/>
  <c r="AO196" i="88"/>
  <c r="AB148" i="68"/>
  <c r="AB148" i="67"/>
  <c r="AB148" i="70"/>
  <c r="AB148" i="69"/>
  <c r="AB148" i="88"/>
  <c r="AE148" i="70"/>
  <c r="AE148" i="68"/>
  <c r="AE148" i="69"/>
  <c r="AE196" i="69" s="1"/>
  <c r="AE148" i="88"/>
  <c r="AE148" i="67"/>
  <c r="AP148" i="69"/>
  <c r="AP148" i="88"/>
  <c r="AP148" i="68"/>
  <c r="AP148" i="67"/>
  <c r="AP148" i="70"/>
  <c r="AP196" i="70" s="1"/>
  <c r="H193" i="63"/>
  <c r="H144" i="67"/>
  <c r="H144" i="88"/>
  <c r="H144" i="70"/>
  <c r="H144" i="69"/>
  <c r="H144" i="68"/>
  <c r="AF193" i="69"/>
  <c r="AF213" i="69" s="1"/>
  <c r="J148" i="69"/>
  <c r="J148" i="88"/>
  <c r="J148" i="68"/>
  <c r="J148" i="67"/>
  <c r="J148" i="70"/>
  <c r="AO193" i="67"/>
  <c r="AO213" i="67" s="1"/>
  <c r="AY148" i="88"/>
  <c r="AY148" i="68"/>
  <c r="AY148" i="70"/>
  <c r="AY148" i="67"/>
  <c r="AY148" i="69"/>
  <c r="O193" i="69"/>
  <c r="O213" i="69" s="1"/>
  <c r="AA193" i="63"/>
  <c r="AA144" i="69"/>
  <c r="AA193" i="69" s="1"/>
  <c r="AA213" i="69" s="1"/>
  <c r="AA144" i="88"/>
  <c r="AA144" i="68"/>
  <c r="AA144" i="67"/>
  <c r="AA144" i="70"/>
  <c r="AW193" i="70"/>
  <c r="AW213" i="70" s="1"/>
  <c r="AR193" i="70"/>
  <c r="X193" i="63"/>
  <c r="X144" i="67"/>
  <c r="X144" i="70"/>
  <c r="X144" i="88"/>
  <c r="X144" i="69"/>
  <c r="X193" i="69" s="1"/>
  <c r="X213" i="69" s="1"/>
  <c r="X144" i="68"/>
  <c r="J193" i="63"/>
  <c r="J144" i="70"/>
  <c r="J144" i="69"/>
  <c r="J144" i="88"/>
  <c r="J144" i="68"/>
  <c r="J193" i="68" s="1"/>
  <c r="J213" i="68" s="1"/>
  <c r="J144" i="67"/>
  <c r="Z196" i="63"/>
  <c r="Z201" i="63" s="1"/>
  <c r="Z148" i="69"/>
  <c r="Z148" i="88"/>
  <c r="Z148" i="68"/>
  <c r="Z148" i="67"/>
  <c r="Z148" i="70"/>
  <c r="Z196" i="70" s="1"/>
  <c r="AT148" i="67"/>
  <c r="AT148" i="70"/>
  <c r="AT148" i="88"/>
  <c r="AT148" i="69"/>
  <c r="AT148" i="68"/>
  <c r="Q148" i="69"/>
  <c r="Q148" i="88"/>
  <c r="Q148" i="68"/>
  <c r="Q196" i="68" s="1"/>
  <c r="Q202" i="68" s="1"/>
  <c r="Q148" i="70"/>
  <c r="Q148" i="67"/>
  <c r="K193" i="63"/>
  <c r="K144" i="69"/>
  <c r="K144" i="88"/>
  <c r="K144" i="68"/>
  <c r="K144" i="70"/>
  <c r="K144" i="67"/>
  <c r="H193" i="70"/>
  <c r="M193" i="63"/>
  <c r="M144" i="68"/>
  <c r="M144" i="67"/>
  <c r="M193" i="67" s="1"/>
  <c r="M213" i="67" s="1"/>
  <c r="M144" i="69"/>
  <c r="M144" i="88"/>
  <c r="M193" i="88" s="1"/>
  <c r="M213" i="88" s="1"/>
  <c r="M144" i="70"/>
  <c r="AR193" i="67"/>
  <c r="L193" i="67"/>
  <c r="L213" i="67" s="1"/>
  <c r="Z193" i="63"/>
  <c r="Z144" i="70"/>
  <c r="Z193" i="70" s="1"/>
  <c r="Z213" i="70" s="1"/>
  <c r="Z144" i="69"/>
  <c r="Z144" i="88"/>
  <c r="Z144" i="68"/>
  <c r="Z144" i="67"/>
  <c r="Z193" i="67" s="1"/>
  <c r="AG193" i="70"/>
  <c r="AH148" i="69"/>
  <c r="AH148" i="88"/>
  <c r="AH148" i="68"/>
  <c r="AH148" i="67"/>
  <c r="AH148" i="70"/>
  <c r="H193" i="88"/>
  <c r="H213" i="88" s="1"/>
  <c r="V193" i="63"/>
  <c r="V144" i="68"/>
  <c r="V144" i="67"/>
  <c r="V193" i="67" s="1"/>
  <c r="V213" i="67" s="1"/>
  <c r="V144" i="70"/>
  <c r="V144" i="69"/>
  <c r="V193" i="69" s="1"/>
  <c r="V213" i="69" s="1"/>
  <c r="V144" i="88"/>
  <c r="AN193" i="88"/>
  <c r="AI193" i="69"/>
  <c r="AI213" i="69" s="1"/>
  <c r="U193" i="63"/>
  <c r="U144" i="68"/>
  <c r="U144" i="70"/>
  <c r="U144" i="67"/>
  <c r="U144" i="69"/>
  <c r="U144" i="88"/>
  <c r="R193" i="69"/>
  <c r="Z193" i="68"/>
  <c r="AC193" i="69"/>
  <c r="AC193" i="88"/>
  <c r="BA193" i="63"/>
  <c r="BA144" i="68"/>
  <c r="BA193" i="68" s="1"/>
  <c r="BA144" i="67"/>
  <c r="BA144" i="70"/>
  <c r="BA193" i="70" s="1"/>
  <c r="BA213" i="70" s="1"/>
  <c r="BA144" i="69"/>
  <c r="BA193" i="69" s="1"/>
  <c r="BA213" i="69" s="1"/>
  <c r="BA144" i="88"/>
  <c r="P193" i="88"/>
  <c r="AJ193" i="63"/>
  <c r="AJ144" i="69"/>
  <c r="AJ193" i="69" s="1"/>
  <c r="AJ213" i="69" s="1"/>
  <c r="AJ144" i="88"/>
  <c r="AJ193" i="88" s="1"/>
  <c r="AJ213" i="88" s="1"/>
  <c r="AJ144" i="68"/>
  <c r="AJ144" i="67"/>
  <c r="AJ144" i="70"/>
  <c r="AG193" i="63"/>
  <c r="AG144" i="70"/>
  <c r="AG144" i="69"/>
  <c r="AG144" i="88"/>
  <c r="AG193" i="88" s="1"/>
  <c r="AG213" i="88" s="1"/>
  <c r="AG144" i="68"/>
  <c r="AG193" i="68" s="1"/>
  <c r="AG144" i="67"/>
  <c r="AG193" i="67" s="1"/>
  <c r="AG213" i="67" s="1"/>
  <c r="AQ193" i="63"/>
  <c r="AQ144" i="69"/>
  <c r="AQ144" i="88"/>
  <c r="AQ144" i="67"/>
  <c r="AQ193" i="67" s="1"/>
  <c r="AQ213" i="67" s="1"/>
  <c r="AQ144" i="68"/>
  <c r="AQ193" i="68" s="1"/>
  <c r="AQ144" i="70"/>
  <c r="AA193" i="88"/>
  <c r="T193" i="63"/>
  <c r="T144" i="69"/>
  <c r="T193" i="69" s="1"/>
  <c r="T213" i="69" s="1"/>
  <c r="T144" i="88"/>
  <c r="T144" i="68"/>
  <c r="T193" i="68" s="1"/>
  <c r="T213" i="68" s="1"/>
  <c r="T144" i="67"/>
  <c r="T144" i="70"/>
  <c r="AW193" i="63"/>
  <c r="AW144" i="70"/>
  <c r="AW144" i="68"/>
  <c r="AW144" i="69"/>
  <c r="AW144" i="88"/>
  <c r="AW144" i="67"/>
  <c r="AW193" i="67" s="1"/>
  <c r="AW213" i="67" s="1"/>
  <c r="X193" i="88"/>
  <c r="J193" i="69"/>
  <c r="AO193" i="69"/>
  <c r="AM193" i="63"/>
  <c r="AM144" i="67"/>
  <c r="AM193" i="67" s="1"/>
  <c r="AM213" i="67" s="1"/>
  <c r="AM144" i="69"/>
  <c r="AM193" i="69" s="1"/>
  <c r="AM213" i="69" s="1"/>
  <c r="AM144" i="70"/>
  <c r="AM144" i="88"/>
  <c r="AM193" i="88" s="1"/>
  <c r="AM213" i="88" s="1"/>
  <c r="AM144" i="68"/>
  <c r="N193" i="63"/>
  <c r="N144" i="68"/>
  <c r="N144" i="67"/>
  <c r="N193" i="67" s="1"/>
  <c r="N213" i="67" s="1"/>
  <c r="N144" i="70"/>
  <c r="N144" i="69"/>
  <c r="N144" i="88"/>
  <c r="N193" i="88" s="1"/>
  <c r="N213" i="88" s="1"/>
  <c r="R148" i="69"/>
  <c r="R196" i="69" s="1"/>
  <c r="R202" i="69" s="1"/>
  <c r="R148" i="88"/>
  <c r="R148" i="68"/>
  <c r="R148" i="67"/>
  <c r="R148" i="70"/>
  <c r="AK196" i="68"/>
  <c r="AK200" i="68" s="1"/>
  <c r="K148" i="68"/>
  <c r="K148" i="70"/>
  <c r="K148" i="67"/>
  <c r="K196" i="67" s="1"/>
  <c r="K200" i="67" s="1"/>
  <c r="K148" i="69"/>
  <c r="K148" i="88"/>
  <c r="AF196" i="63"/>
  <c r="AF201" i="63" s="1"/>
  <c r="AF148" i="70"/>
  <c r="AF148" i="69"/>
  <c r="AF148" i="88"/>
  <c r="AF148" i="68"/>
  <c r="AF148" i="67"/>
  <c r="AF196" i="67" s="1"/>
  <c r="AI148" i="88"/>
  <c r="AI148" i="68"/>
  <c r="AI148" i="67"/>
  <c r="AI148" i="70"/>
  <c r="AI148" i="69"/>
  <c r="AI196" i="69" s="1"/>
  <c r="F196" i="63"/>
  <c r="F148" i="67"/>
  <c r="F148" i="88"/>
  <c r="F196" i="88" s="1"/>
  <c r="F216" i="88" s="1"/>
  <c r="F148" i="70"/>
  <c r="F148" i="69"/>
  <c r="F148" i="68"/>
  <c r="AK148" i="67"/>
  <c r="AK148" i="70"/>
  <c r="AK148" i="88"/>
  <c r="AK148" i="68"/>
  <c r="AK148" i="69"/>
  <c r="AK196" i="69" s="1"/>
  <c r="AW148" i="69"/>
  <c r="AW148" i="88"/>
  <c r="AW148" i="68"/>
  <c r="AW148" i="70"/>
  <c r="AW148" i="67"/>
  <c r="AA148" i="68"/>
  <c r="AA148" i="67"/>
  <c r="AA148" i="69"/>
  <c r="AA196" i="69" s="1"/>
  <c r="AA148" i="88"/>
  <c r="AA148" i="70"/>
  <c r="K193" i="69"/>
  <c r="L148" i="68"/>
  <c r="L148" i="67"/>
  <c r="L148" i="70"/>
  <c r="L148" i="69"/>
  <c r="L196" i="69" s="1"/>
  <c r="L202" i="69" s="1"/>
  <c r="L148" i="88"/>
  <c r="V193" i="68"/>
  <c r="V193" i="88"/>
  <c r="I193" i="63"/>
  <c r="I144" i="70"/>
  <c r="I144" i="69"/>
  <c r="I144" i="68"/>
  <c r="I144" i="88"/>
  <c r="I144" i="67"/>
  <c r="I193" i="67" s="1"/>
  <c r="I213" i="67" s="1"/>
  <c r="AN193" i="67"/>
  <c r="AO193" i="70"/>
  <c r="AJ148" i="68"/>
  <c r="AJ148" i="67"/>
  <c r="AJ148" i="70"/>
  <c r="AJ196" i="70" s="1"/>
  <c r="AJ200" i="70" s="1"/>
  <c r="AJ148" i="69"/>
  <c r="AJ148" i="88"/>
  <c r="AJ196" i="88" s="1"/>
  <c r="K193" i="68"/>
  <c r="O193" i="63"/>
  <c r="O144" i="67"/>
  <c r="O193" i="67" s="1"/>
  <c r="O213" i="67" s="1"/>
  <c r="O144" i="70"/>
  <c r="O144" i="69"/>
  <c r="O144" i="88"/>
  <c r="O144" i="68"/>
  <c r="U193" i="69"/>
  <c r="U193" i="70"/>
  <c r="E193" i="88"/>
  <c r="E213" i="88" s="1"/>
  <c r="AQ193" i="88"/>
  <c r="T193" i="70"/>
  <c r="AW193" i="68"/>
  <c r="S193" i="63"/>
  <c r="S144" i="69"/>
  <c r="S144" i="88"/>
  <c r="S193" i="88" s="1"/>
  <c r="S213" i="88" s="1"/>
  <c r="S144" i="68"/>
  <c r="S144" i="67"/>
  <c r="S193" i="67" s="1"/>
  <c r="S213" i="67" s="1"/>
  <c r="S144" i="70"/>
  <c r="AD193" i="63"/>
  <c r="AD144" i="68"/>
  <c r="AD193" i="68" s="1"/>
  <c r="AD213" i="68" s="1"/>
  <c r="AD144" i="67"/>
  <c r="AD193" i="67" s="1"/>
  <c r="AD144" i="70"/>
  <c r="AD144" i="69"/>
  <c r="AD193" i="69" s="1"/>
  <c r="AD213" i="69" s="1"/>
  <c r="AD144" i="88"/>
  <c r="AD193" i="88" s="1"/>
  <c r="AD213" i="88" s="1"/>
  <c r="N193" i="70"/>
  <c r="W196" i="63"/>
  <c r="W148" i="70"/>
  <c r="W148" i="69"/>
  <c r="W148" i="68"/>
  <c r="W148" i="88"/>
  <c r="W196" i="88" s="1"/>
  <c r="W148" i="67"/>
  <c r="V148" i="67"/>
  <c r="V148" i="70"/>
  <c r="V148" i="88"/>
  <c r="V148" i="69"/>
  <c r="V148" i="68"/>
  <c r="AU148" i="70"/>
  <c r="AU196" i="70" s="1"/>
  <c r="AU148" i="69"/>
  <c r="AU148" i="88"/>
  <c r="AU148" i="67"/>
  <c r="AU148" i="68"/>
  <c r="AC148" i="67"/>
  <c r="AC148" i="70"/>
  <c r="AC148" i="69"/>
  <c r="AC148" i="88"/>
  <c r="AC196" i="88" s="1"/>
  <c r="AC148" i="68"/>
  <c r="AD148" i="67"/>
  <c r="AD148" i="88"/>
  <c r="AD148" i="70"/>
  <c r="AD148" i="69"/>
  <c r="AD148" i="68"/>
  <c r="AZ148" i="68"/>
  <c r="AZ196" i="68" s="1"/>
  <c r="AZ148" i="67"/>
  <c r="AZ148" i="70"/>
  <c r="AZ148" i="69"/>
  <c r="AZ148" i="88"/>
  <c r="K193" i="88"/>
  <c r="I193" i="88"/>
  <c r="I213" i="88" s="1"/>
  <c r="AH193" i="88"/>
  <c r="O193" i="70"/>
  <c r="K193" i="67"/>
  <c r="K213" i="67" s="1"/>
  <c r="H193" i="67"/>
  <c r="AC193" i="67"/>
  <c r="AA193" i="67"/>
  <c r="AA193" i="70"/>
  <c r="J193" i="67"/>
  <c r="AO148" i="69"/>
  <c r="AO196" i="69" s="1"/>
  <c r="AO148" i="88"/>
  <c r="AO148" i="68"/>
  <c r="AO148" i="67"/>
  <c r="AO148" i="70"/>
  <c r="AV148" i="70"/>
  <c r="AV148" i="69"/>
  <c r="AV148" i="88"/>
  <c r="AV148" i="68"/>
  <c r="AV196" i="68" s="1"/>
  <c r="AV148" i="67"/>
  <c r="AH193" i="63"/>
  <c r="AH144" i="70"/>
  <c r="AH144" i="69"/>
  <c r="AH144" i="88"/>
  <c r="AH144" i="68"/>
  <c r="AH193" i="68" s="1"/>
  <c r="AH144" i="67"/>
  <c r="AH193" i="67" s="1"/>
  <c r="AH213" i="67" s="1"/>
  <c r="I193" i="69"/>
  <c r="I213" i="69" s="1"/>
  <c r="AY193" i="63"/>
  <c r="AY144" i="69"/>
  <c r="AY144" i="67"/>
  <c r="AY193" i="67" s="1"/>
  <c r="AY213" i="67" s="1"/>
  <c r="AY144" i="88"/>
  <c r="AY193" i="88" s="1"/>
  <c r="AY213" i="88" s="1"/>
  <c r="AY144" i="68"/>
  <c r="AY193" i="68" s="1"/>
  <c r="AY213" i="68" s="1"/>
  <c r="AY144" i="70"/>
  <c r="BA193" i="88"/>
  <c r="BA213" i="88" s="1"/>
  <c r="AU193" i="63"/>
  <c r="AU144" i="67"/>
  <c r="AU144" i="70"/>
  <c r="AU193" i="70" s="1"/>
  <c r="AU213" i="70" s="1"/>
  <c r="AU144" i="69"/>
  <c r="AU193" i="69" s="1"/>
  <c r="AU213" i="69" s="1"/>
  <c r="AU144" i="88"/>
  <c r="AU193" i="88" s="1"/>
  <c r="AU213" i="88" s="1"/>
  <c r="AU144" i="68"/>
  <c r="AQ193" i="70"/>
  <c r="F193" i="63"/>
  <c r="F144" i="68"/>
  <c r="F193" i="68" s="1"/>
  <c r="F213" i="68" s="1"/>
  <c r="F144" i="67"/>
  <c r="F144" i="70"/>
  <c r="F144" i="69"/>
  <c r="F193" i="69" s="1"/>
  <c r="F213" i="69" s="1"/>
  <c r="F144" i="88"/>
  <c r="F193" i="88" s="1"/>
  <c r="F213" i="88" s="1"/>
  <c r="L193" i="63"/>
  <c r="L144" i="69"/>
  <c r="L193" i="69" s="1"/>
  <c r="L213" i="69" s="1"/>
  <c r="L144" i="88"/>
  <c r="L193" i="88" s="1"/>
  <c r="L213" i="88" s="1"/>
  <c r="L144" i="68"/>
  <c r="L193" i="68" s="1"/>
  <c r="L213" i="68" s="1"/>
  <c r="L144" i="67"/>
  <c r="L144" i="70"/>
  <c r="L193" i="70" s="1"/>
  <c r="L213" i="70" s="1"/>
  <c r="AW193" i="69"/>
  <c r="AW213" i="69" s="1"/>
  <c r="AR193" i="88"/>
  <c r="AD193" i="70"/>
  <c r="X193" i="68"/>
  <c r="AO193" i="68"/>
  <c r="J196" i="67"/>
  <c r="J202" i="67" s="1"/>
  <c r="AO196" i="70"/>
  <c r="AB196" i="88"/>
  <c r="X148" i="70"/>
  <c r="X148" i="69"/>
  <c r="X148" i="88"/>
  <c r="X148" i="68"/>
  <c r="X148" i="67"/>
  <c r="AI196" i="70"/>
  <c r="G148" i="70"/>
  <c r="G148" i="69"/>
  <c r="G148" i="88"/>
  <c r="G148" i="68"/>
  <c r="G148" i="67"/>
  <c r="Y148" i="67"/>
  <c r="Y148" i="69"/>
  <c r="Y148" i="88"/>
  <c r="Y148" i="68"/>
  <c r="Y148" i="70"/>
  <c r="H193" i="68"/>
  <c r="AH193" i="70"/>
  <c r="M193" i="69"/>
  <c r="AJ193" i="67"/>
  <c r="BA193" i="67"/>
  <c r="X193" i="67"/>
  <c r="X213" i="67" s="1"/>
  <c r="AZ193" i="67"/>
  <c r="O193" i="68"/>
  <c r="AP193" i="63"/>
  <c r="AP144" i="70"/>
  <c r="AP193" i="70" s="1"/>
  <c r="AP213" i="70" s="1"/>
  <c r="AP144" i="69"/>
  <c r="AP193" i="69" s="1"/>
  <c r="AP213" i="69" s="1"/>
  <c r="AP144" i="88"/>
  <c r="AP193" i="88" s="1"/>
  <c r="AP213" i="88" s="1"/>
  <c r="AP144" i="68"/>
  <c r="AP144" i="67"/>
  <c r="AP193" i="67" s="1"/>
  <c r="AP213" i="67" s="1"/>
  <c r="F193" i="70"/>
  <c r="Y193" i="63"/>
  <c r="Y144" i="68"/>
  <c r="Y144" i="70"/>
  <c r="Y193" i="70" s="1"/>
  <c r="Y213" i="70" s="1"/>
  <c r="Y144" i="69"/>
  <c r="Y193" i="69" s="1"/>
  <c r="Y213" i="69" s="1"/>
  <c r="Y144" i="88"/>
  <c r="Y144" i="67"/>
  <c r="AS148" i="67"/>
  <c r="AS196" i="67" s="1"/>
  <c r="AS148" i="69"/>
  <c r="AS148" i="70"/>
  <c r="AS148" i="88"/>
  <c r="AS148" i="68"/>
  <c r="N193" i="68"/>
  <c r="U148" i="67"/>
  <c r="U148" i="70"/>
  <c r="U148" i="88"/>
  <c r="U196" i="88" s="1"/>
  <c r="U148" i="69"/>
  <c r="U148" i="68"/>
  <c r="G193" i="63"/>
  <c r="G144" i="67"/>
  <c r="G193" i="67" s="1"/>
  <c r="G213" i="67" s="1"/>
  <c r="G144" i="69"/>
  <c r="G193" i="69" s="1"/>
  <c r="G144" i="70"/>
  <c r="G193" i="70" s="1"/>
  <c r="G213" i="70" s="1"/>
  <c r="G144" i="88"/>
  <c r="G144" i="68"/>
  <c r="G193" i="68" s="1"/>
  <c r="G213" i="68" s="1"/>
  <c r="M193" i="70"/>
  <c r="AN193" i="69"/>
  <c r="AC193" i="70"/>
  <c r="P193" i="68"/>
  <c r="E193" i="63"/>
  <c r="E144" i="68"/>
  <c r="E144" i="70"/>
  <c r="E193" i="70" s="1"/>
  <c r="E213" i="70" s="1"/>
  <c r="E144" i="67"/>
  <c r="E193" i="67" s="1"/>
  <c r="E213" i="67" s="1"/>
  <c r="E144" i="88"/>
  <c r="E144" i="69"/>
  <c r="E193" i="69" s="1"/>
  <c r="E213" i="69" s="1"/>
  <c r="AA193" i="68"/>
  <c r="T193" i="88"/>
  <c r="Y193" i="67"/>
  <c r="S193" i="68"/>
  <c r="S213" i="68" s="1"/>
  <c r="AZ193" i="63"/>
  <c r="AZ144" i="69"/>
  <c r="AZ193" i="69" s="1"/>
  <c r="AZ213" i="69" s="1"/>
  <c r="AZ144" i="88"/>
  <c r="AZ193" i="88" s="1"/>
  <c r="AZ213" i="88" s="1"/>
  <c r="AZ144" i="68"/>
  <c r="AZ193" i="68" s="1"/>
  <c r="AZ213" i="68" s="1"/>
  <c r="AZ144" i="67"/>
  <c r="AZ144" i="70"/>
  <c r="AZ193" i="70" s="1"/>
  <c r="AZ213" i="70" s="1"/>
  <c r="AR193" i="68"/>
  <c r="X193" i="70"/>
  <c r="X213" i="70" s="1"/>
  <c r="J193" i="70"/>
  <c r="AO193" i="88"/>
  <c r="N193" i="69"/>
  <c r="AH196" i="68"/>
  <c r="AR148" i="68"/>
  <c r="AR148" i="67"/>
  <c r="AR148" i="70"/>
  <c r="AR148" i="69"/>
  <c r="AR196" i="69" s="1"/>
  <c r="AR148" i="88"/>
  <c r="W196" i="68"/>
  <c r="T148" i="68"/>
  <c r="T148" i="67"/>
  <c r="T148" i="70"/>
  <c r="T148" i="69"/>
  <c r="T148" i="88"/>
  <c r="T196" i="88" s="1"/>
  <c r="N148" i="67"/>
  <c r="N196" i="67" s="1"/>
  <c r="N202" i="67" s="1"/>
  <c r="N148" i="70"/>
  <c r="N148" i="88"/>
  <c r="N148" i="69"/>
  <c r="N148" i="68"/>
  <c r="H148" i="70"/>
  <c r="H148" i="69"/>
  <c r="H148" i="88"/>
  <c r="H148" i="68"/>
  <c r="H196" i="68" s="1"/>
  <c r="H202" i="68" s="1"/>
  <c r="H148" i="67"/>
  <c r="AG148" i="69"/>
  <c r="AG148" i="88"/>
  <c r="AG148" i="67"/>
  <c r="AG148" i="68"/>
  <c r="AG196" i="68" s="1"/>
  <c r="AG148" i="70"/>
  <c r="AQ148" i="88"/>
  <c r="AQ148" i="68"/>
  <c r="AQ196" i="68" s="1"/>
  <c r="AQ148" i="70"/>
  <c r="AQ148" i="67"/>
  <c r="AQ148" i="69"/>
  <c r="BB196" i="69"/>
  <c r="BB148" i="67"/>
  <c r="BB148" i="70"/>
  <c r="BB148" i="69"/>
  <c r="BB148" i="68"/>
  <c r="BB196" i="68" s="1"/>
  <c r="BB148" i="88"/>
  <c r="K193" i="70"/>
  <c r="AF193" i="63"/>
  <c r="AF144" i="67"/>
  <c r="AF193" i="67" s="1"/>
  <c r="AF213" i="67" s="1"/>
  <c r="AF144" i="88"/>
  <c r="AF193" i="88" s="1"/>
  <c r="AF213" i="88" s="1"/>
  <c r="AF144" i="70"/>
  <c r="AF144" i="69"/>
  <c r="AF144" i="68"/>
  <c r="AF193" i="68" s="1"/>
  <c r="AF213" i="68" s="1"/>
  <c r="E148" i="67"/>
  <c r="E148" i="69"/>
  <c r="E148" i="70"/>
  <c r="E148" i="88"/>
  <c r="E148" i="68"/>
  <c r="I193" i="68"/>
  <c r="AH193" i="69"/>
  <c r="AH213" i="69" s="1"/>
  <c r="AT193" i="63"/>
  <c r="AT144" i="68"/>
  <c r="AT193" i="68" s="1"/>
  <c r="AT213" i="68" s="1"/>
  <c r="AT144" i="67"/>
  <c r="AT193" i="67" s="1"/>
  <c r="AT213" i="67" s="1"/>
  <c r="AT144" i="70"/>
  <c r="AT193" i="70" s="1"/>
  <c r="AT213" i="70" s="1"/>
  <c r="AT144" i="69"/>
  <c r="AT193" i="69" s="1"/>
  <c r="AT213" i="69" s="1"/>
  <c r="AT144" i="88"/>
  <c r="AT193" i="88" s="1"/>
  <c r="AT213" i="88" s="1"/>
  <c r="P193" i="67"/>
  <c r="AY193" i="70"/>
  <c r="AY213" i="70" s="1"/>
  <c r="S193" i="69"/>
  <c r="P148" i="70"/>
  <c r="P148" i="69"/>
  <c r="P148" i="88"/>
  <c r="P148" i="68"/>
  <c r="P148" i="67"/>
  <c r="AJ196" i="67"/>
  <c r="Z193" i="69"/>
  <c r="Z213" i="69" s="1"/>
  <c r="O193" i="88"/>
  <c r="Z193" i="88"/>
  <c r="AI193" i="63"/>
  <c r="AI144" i="69"/>
  <c r="AI144" i="88"/>
  <c r="AI144" i="68"/>
  <c r="AI193" i="68" s="1"/>
  <c r="AI213" i="68" s="1"/>
  <c r="AI144" i="67"/>
  <c r="AI193" i="67" s="1"/>
  <c r="AI213" i="67" s="1"/>
  <c r="AI144" i="70"/>
  <c r="AI193" i="70" s="1"/>
  <c r="U193" i="68"/>
  <c r="AJ193" i="70"/>
  <c r="E193" i="68"/>
  <c r="R193" i="63"/>
  <c r="R144" i="70"/>
  <c r="R193" i="70" s="1"/>
  <c r="R213" i="70" s="1"/>
  <c r="R144" i="69"/>
  <c r="R144" i="88"/>
  <c r="R193" i="88" s="1"/>
  <c r="R213" i="88" s="1"/>
  <c r="R144" i="68"/>
  <c r="R193" i="68" s="1"/>
  <c r="R213" i="68" s="1"/>
  <c r="R144" i="67"/>
  <c r="R193" i="67" s="1"/>
  <c r="R213" i="67" s="1"/>
  <c r="AN193" i="70"/>
  <c r="AC193" i="68"/>
  <c r="AY193" i="69"/>
  <c r="U193" i="88"/>
  <c r="P193" i="70"/>
  <c r="AP193" i="68"/>
  <c r="AG193" i="69"/>
  <c r="AG213" i="69" s="1"/>
  <c r="AU193" i="67"/>
  <c r="AU193" i="68"/>
  <c r="AQ193" i="69"/>
  <c r="F193" i="67"/>
  <c r="AN202" i="63"/>
  <c r="AW193" i="88"/>
  <c r="Y193" i="88"/>
  <c r="Y193" i="68"/>
  <c r="Y213" i="68" s="1"/>
  <c r="S193" i="70"/>
  <c r="AR193" i="69"/>
  <c r="AM193" i="70"/>
  <c r="O148" i="70"/>
  <c r="O148" i="69"/>
  <c r="O148" i="88"/>
  <c r="O148" i="68"/>
  <c r="O196" i="68" s="1"/>
  <c r="O202" i="68" s="1"/>
  <c r="O148" i="67"/>
  <c r="S148" i="68"/>
  <c r="S148" i="67"/>
  <c r="S148" i="70"/>
  <c r="S196" i="70" s="1"/>
  <c r="S148" i="69"/>
  <c r="S148" i="88"/>
  <c r="AN196" i="63"/>
  <c r="AN201" i="63" s="1"/>
  <c r="AN148" i="70"/>
  <c r="AN196" i="70" s="1"/>
  <c r="AN148" i="69"/>
  <c r="AN148" i="88"/>
  <c r="AN148" i="68"/>
  <c r="AN148" i="67"/>
  <c r="AT196" i="88"/>
  <c r="AL148" i="67"/>
  <c r="AL148" i="88"/>
  <c r="AL148" i="70"/>
  <c r="AL196" i="70" s="1"/>
  <c r="AL148" i="69"/>
  <c r="AL148" i="68"/>
  <c r="M148" i="67"/>
  <c r="M148" i="69"/>
  <c r="M148" i="70"/>
  <c r="M148" i="88"/>
  <c r="M148" i="68"/>
  <c r="AS196" i="68"/>
  <c r="AS202" i="68" s="1"/>
  <c r="AM148" i="70"/>
  <c r="AM196" i="70" s="1"/>
  <c r="AM148" i="69"/>
  <c r="AM148" i="88"/>
  <c r="AM148" i="68"/>
  <c r="AM148" i="67"/>
  <c r="AM196" i="67" s="1"/>
  <c r="AM202" i="67" s="1"/>
  <c r="AX148" i="69"/>
  <c r="AX148" i="88"/>
  <c r="AX148" i="68"/>
  <c r="AX196" i="68" s="1"/>
  <c r="AX148" i="67"/>
  <c r="AX148" i="70"/>
  <c r="BA148" i="67"/>
  <c r="BA148" i="70"/>
  <c r="BA148" i="69"/>
  <c r="BA148" i="88"/>
  <c r="BA148" i="68"/>
  <c r="BA196" i="68" s="1"/>
  <c r="H193" i="69"/>
  <c r="H213" i="69" s="1"/>
  <c r="G193" i="88"/>
  <c r="AF193" i="70"/>
  <c r="V193" i="70"/>
  <c r="Q193" i="63"/>
  <c r="Q144" i="70"/>
  <c r="Q193" i="70" s="1"/>
  <c r="Q213" i="70" s="1"/>
  <c r="Q144" i="69"/>
  <c r="Q193" i="69" s="1"/>
  <c r="Q213" i="69" s="1"/>
  <c r="Q144" i="88"/>
  <c r="Q193" i="88" s="1"/>
  <c r="Q213" i="88" s="1"/>
  <c r="Q144" i="68"/>
  <c r="Q193" i="68" s="1"/>
  <c r="Q213" i="68" s="1"/>
  <c r="Q144" i="67"/>
  <c r="Q193" i="67" s="1"/>
  <c r="Q213" i="67" s="1"/>
  <c r="I193" i="70"/>
  <c r="M193" i="68"/>
  <c r="U193" i="67"/>
  <c r="J200" i="67"/>
  <c r="H196" i="70"/>
  <c r="H202" i="70" s="1"/>
  <c r="AZ196" i="69"/>
  <c r="AZ196" i="88"/>
  <c r="AV196" i="67"/>
  <c r="AV202" i="67" s="1"/>
  <c r="W202" i="63"/>
  <c r="F200" i="63"/>
  <c r="N200" i="73"/>
  <c r="N201" i="73"/>
  <c r="H200" i="73"/>
  <c r="H201" i="73"/>
  <c r="AY202" i="73"/>
  <c r="AY201" i="73"/>
  <c r="AL202" i="72"/>
  <c r="AL201" i="72"/>
  <c r="AL200" i="72"/>
  <c r="Z202" i="71"/>
  <c r="Z201" i="71"/>
  <c r="Z221" i="71" s="1"/>
  <c r="L201" i="71"/>
  <c r="L200" i="71"/>
  <c r="Z200" i="71"/>
  <c r="AI202" i="70"/>
  <c r="AI201" i="70"/>
  <c r="AO200" i="70"/>
  <c r="AO202" i="70"/>
  <c r="AO201" i="70"/>
  <c r="BB202" i="69"/>
  <c r="BB201" i="69"/>
  <c r="BB200" i="69"/>
  <c r="AH202" i="68"/>
  <c r="AH201" i="68"/>
  <c r="W202" i="68"/>
  <c r="W200" i="68"/>
  <c r="W201" i="68"/>
  <c r="AK202" i="68"/>
  <c r="AK201" i="68"/>
  <c r="AJ202" i="67"/>
  <c r="AJ201" i="67"/>
  <c r="AJ200" i="67"/>
  <c r="J201" i="67"/>
  <c r="Z202" i="63"/>
  <c r="AO215" i="68"/>
  <c r="M214" i="74"/>
  <c r="P213" i="74"/>
  <c r="U215" i="74"/>
  <c r="P214" i="75"/>
  <c r="X214" i="74"/>
  <c r="R214" i="74"/>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F215" i="72"/>
  <c r="AF215" i="69"/>
  <c r="O214" i="70"/>
  <c r="Q215" i="71"/>
  <c r="G214" i="68"/>
  <c r="AD213" i="70"/>
  <c r="I214" i="71"/>
  <c r="X213" i="68"/>
  <c r="AH215" i="73"/>
  <c r="Y215" i="67"/>
  <c r="AL196" i="75"/>
  <c r="J213" i="73"/>
  <c r="AX196" i="73"/>
  <c r="G215" i="67"/>
  <c r="AM196" i="72"/>
  <c r="AM200" i="72" s="1"/>
  <c r="AS215" i="72"/>
  <c r="AO196" i="72"/>
  <c r="AJ196" i="68"/>
  <c r="O215" i="72"/>
  <c r="AQ215" i="69"/>
  <c r="AO213" i="69"/>
  <c r="AO196" i="68"/>
  <c r="AO200" i="68" s="1"/>
  <c r="AO196" i="71"/>
  <c r="AO200" i="71" s="1"/>
  <c r="S215" i="72"/>
  <c r="F196" i="70"/>
  <c r="F200" i="70" s="1"/>
  <c r="N213" i="72"/>
  <c r="Z196" i="68"/>
  <c r="I196" i="71"/>
  <c r="I202" i="71" s="1"/>
  <c r="AB196" i="69"/>
  <c r="AQ196" i="70"/>
  <c r="F196" i="68"/>
  <c r="G196" i="68"/>
  <c r="G202" i="68" s="1"/>
  <c r="W196" i="72"/>
  <c r="W196" i="71"/>
  <c r="S196" i="71"/>
  <c r="S202" i="71" s="1"/>
  <c r="AM196" i="75"/>
  <c r="AT196" i="75"/>
  <c r="AT200" i="75" s="1"/>
  <c r="AG196" i="70"/>
  <c r="AJ196" i="72"/>
  <c r="AI201" i="75"/>
  <c r="E196" i="75"/>
  <c r="E200" i="75" s="1"/>
  <c r="E204" i="75" s="1"/>
  <c r="BA196" i="69"/>
  <c r="E196" i="71"/>
  <c r="E196" i="67"/>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M196" i="69"/>
  <c r="M202" i="69" s="1"/>
  <c r="AC215" i="70"/>
  <c r="AD196" i="75"/>
  <c r="AD202" i="75" s="1"/>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BA215" i="74"/>
  <c r="O196" i="74"/>
  <c r="AL196" i="74"/>
  <c r="AC196" i="74"/>
  <c r="T196" i="74"/>
  <c r="AX196" i="74"/>
  <c r="AF196" i="74"/>
  <c r="P214" i="70"/>
  <c r="AZ213" i="67"/>
  <c r="X214" i="69"/>
  <c r="F213" i="73"/>
  <c r="AQ215" i="74"/>
  <c r="M215" i="70"/>
  <c r="G213" i="69"/>
  <c r="L215" i="74"/>
  <c r="Q196" i="71"/>
  <c r="Q202" i="71" s="1"/>
  <c r="U213" i="67"/>
  <c r="S214" i="67"/>
  <c r="AO215" i="70"/>
  <c r="W215" i="71"/>
  <c r="Z215" i="69"/>
  <c r="AU215" i="69"/>
  <c r="AX215" i="71"/>
  <c r="R213" i="75"/>
  <c r="R200" i="75"/>
  <c r="P214" i="69"/>
  <c r="AN213" i="71"/>
  <c r="O213" i="72"/>
  <c r="AC213" i="72"/>
  <c r="S214" i="68"/>
  <c r="T214" i="73"/>
  <c r="R215" i="72"/>
  <c r="U213" i="73"/>
  <c r="AC214" i="70"/>
  <c r="AC214" i="68"/>
  <c r="X214" i="75"/>
  <c r="AO215" i="67"/>
  <c r="R214" i="72"/>
  <c r="AJ215" i="75"/>
  <c r="P213" i="71"/>
  <c r="AJ213" i="72"/>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G214" i="69"/>
  <c r="AD213" i="73"/>
  <c r="I214" i="73"/>
  <c r="Y215" i="71"/>
  <c r="H214" i="75"/>
  <c r="J213" i="70"/>
  <c r="U196" i="69"/>
  <c r="U200" i="69" s="1"/>
  <c r="G215" i="72"/>
  <c r="AS215" i="67"/>
  <c r="AJ196" i="71"/>
  <c r="O215" i="73"/>
  <c r="AQ215" i="70"/>
  <c r="AO213" i="72"/>
  <c r="AM213" i="75"/>
  <c r="AM213" i="73"/>
  <c r="S215" i="67"/>
  <c r="S215" i="69"/>
  <c r="Y196" i="68"/>
  <c r="W196" i="73"/>
  <c r="N213" i="69"/>
  <c r="L196" i="73"/>
  <c r="L202" i="73" s="1"/>
  <c r="AA196" i="70"/>
  <c r="AI196" i="68"/>
  <c r="AH196" i="69"/>
  <c r="AA196" i="73"/>
  <c r="AB196" i="73"/>
  <c r="L196" i="67"/>
  <c r="L202" i="67" s="1"/>
  <c r="W196" i="75"/>
  <c r="G196" i="67"/>
  <c r="G202" i="67" s="1"/>
  <c r="AK196" i="71"/>
  <c r="BA196" i="72"/>
  <c r="BA200" i="72" s="1"/>
  <c r="BB196" i="71"/>
  <c r="AY196" i="67"/>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Z215" i="72"/>
  <c r="N214" i="73"/>
  <c r="L215" i="69"/>
  <c r="H215" i="73"/>
  <c r="AE215" i="75"/>
  <c r="AU215" i="67"/>
  <c r="AX215" i="67"/>
  <c r="AK215" i="75"/>
  <c r="AK202" i="75"/>
  <c r="L213" i="75"/>
  <c r="H215" i="69"/>
  <c r="AN215" i="70"/>
  <c r="T213" i="70"/>
  <c r="AW213" i="68"/>
  <c r="Y213" i="75"/>
  <c r="AF215" i="73"/>
  <c r="AZ213" i="71"/>
  <c r="AZ213" i="73"/>
  <c r="O214" i="67"/>
  <c r="G214" i="73"/>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E196" i="72"/>
  <c r="AK196" i="73"/>
  <c r="AI196" i="73"/>
  <c r="AI200" i="73" s="1"/>
  <c r="AT196" i="69"/>
  <c r="AF196" i="71"/>
  <c r="AF200" i="71" s="1"/>
  <c r="J196" i="71"/>
  <c r="J202" i="71" s="1"/>
  <c r="AR196" i="71"/>
  <c r="AR200" i="71" s="1"/>
  <c r="AU196" i="73"/>
  <c r="AU200" i="73" s="1"/>
  <c r="AH196" i="75"/>
  <c r="AH202" i="75" s="1"/>
  <c r="AA196" i="68"/>
  <c r="AA200" i="68" s="1"/>
  <c r="K196" i="73"/>
  <c r="K202" i="73" s="1"/>
  <c r="Z196" i="69"/>
  <c r="Q196" i="67"/>
  <c r="Q202" i="67" s="1"/>
  <c r="AB196" i="71"/>
  <c r="L196" i="70"/>
  <c r="L202" i="70" s="1"/>
  <c r="U196" i="70"/>
  <c r="R196" i="71"/>
  <c r="R202" i="71" s="1"/>
  <c r="AZ196" i="75"/>
  <c r="AZ202" i="75" s="1"/>
  <c r="BB196" i="70"/>
  <c r="AZ196" i="70"/>
  <c r="AY196" i="68"/>
  <c r="F196" i="73"/>
  <c r="F201" i="73" s="1"/>
  <c r="J196" i="73"/>
  <c r="J202" i="73" s="1"/>
  <c r="K213" i="69"/>
  <c r="X196" i="75"/>
  <c r="X202" i="75" s="1"/>
  <c r="AB196" i="75"/>
  <c r="K215" i="71"/>
  <c r="AF196" i="69"/>
  <c r="U196" i="72"/>
  <c r="U200" i="72" s="1"/>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J214" i="68"/>
  <c r="Q213" i="74"/>
  <c r="M196" i="74"/>
  <c r="P196" i="74"/>
  <c r="AN215" i="68"/>
  <c r="J215" i="68"/>
  <c r="Y196" i="71"/>
  <c r="Y200" i="71" s="1"/>
  <c r="AO213" i="74"/>
  <c r="S215" i="68"/>
  <c r="H215" i="74"/>
  <c r="O213" i="74"/>
  <c r="Z213" i="74"/>
  <c r="H196" i="67"/>
  <c r="H202" i="67" s="1"/>
  <c r="V196" i="73"/>
  <c r="Q214" i="74"/>
  <c r="F214" i="70"/>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N214" i="68"/>
  <c r="N214" i="72"/>
  <c r="AE215" i="70"/>
  <c r="F213" i="72"/>
  <c r="AX215" i="75"/>
  <c r="AK215" i="71"/>
  <c r="H215" i="75"/>
  <c r="AN215" i="67"/>
  <c r="T213" i="75"/>
  <c r="AW213" i="73"/>
  <c r="Y213" i="72"/>
  <c r="AF215" i="75"/>
  <c r="S213" i="72"/>
  <c r="O214" i="72"/>
  <c r="Q215" i="70"/>
  <c r="Q215" i="67"/>
  <c r="G214" i="72"/>
  <c r="AD213" i="75"/>
  <c r="X213" i="73"/>
  <c r="AH215" i="67"/>
  <c r="AA215" i="68"/>
  <c r="AA215" i="73"/>
  <c r="J213" i="67"/>
  <c r="G215" i="70"/>
  <c r="AS215" i="75"/>
  <c r="AD196" i="70"/>
  <c r="AQ215" i="67"/>
  <c r="AM213" i="71"/>
  <c r="S215" i="71"/>
  <c r="AH196" i="72"/>
  <c r="AH200" i="72" s="1"/>
  <c r="I196" i="75"/>
  <c r="I201" i="75" s="1"/>
  <c r="N213" i="68"/>
  <c r="AC196" i="69"/>
  <c r="AC202" i="69" s="1"/>
  <c r="AT196" i="68"/>
  <c r="AV196" i="70"/>
  <c r="AE196" i="71"/>
  <c r="O196" i="70"/>
  <c r="O202" i="70" s="1"/>
  <c r="AQ196" i="69"/>
  <c r="U196" i="67"/>
  <c r="U200" i="67" s="1"/>
  <c r="AH196" i="73"/>
  <c r="AH200" i="73" s="1"/>
  <c r="X196" i="71"/>
  <c r="X202" i="71" s="1"/>
  <c r="AX196" i="67"/>
  <c r="X196" i="68"/>
  <c r="X202" i="68" s="1"/>
  <c r="AQ196" i="75"/>
  <c r="AQ202" i="75" s="1"/>
  <c r="AC196" i="72"/>
  <c r="AC202" i="72" s="1"/>
  <c r="T196" i="69"/>
  <c r="T202" i="69" s="1"/>
  <c r="Z196" i="67"/>
  <c r="BB196" i="73"/>
  <c r="BB196" i="75"/>
  <c r="BA196" i="70"/>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72"/>
  <c r="V215" i="68"/>
  <c r="AT215" i="72"/>
  <c r="AT196" i="70"/>
  <c r="I196" i="73"/>
  <c r="I202" i="73" s="1"/>
  <c r="AF196" i="68"/>
  <c r="AU196" i="71"/>
  <c r="AU200" i="71" s="1"/>
  <c r="P215" i="70"/>
  <c r="AP215" i="73"/>
  <c r="AP215" i="70"/>
  <c r="I213" i="68"/>
  <c r="I196" i="70"/>
  <c r="I202" i="70" s="1"/>
  <c r="V196" i="69"/>
  <c r="M213" i="73"/>
  <c r="W196" i="70"/>
  <c r="AM215" i="69"/>
  <c r="H214" i="73"/>
  <c r="F215" i="67"/>
  <c r="F215" i="71"/>
  <c r="X196" i="67"/>
  <c r="X202" i="67" s="1"/>
  <c r="AE196" i="73"/>
  <c r="L214" i="69"/>
  <c r="K214" i="68"/>
  <c r="AN213" i="67"/>
  <c r="J213" i="74"/>
  <c r="N196" i="74"/>
  <c r="E196" i="74"/>
  <c r="AQ196" i="74"/>
  <c r="Z196" i="74"/>
  <c r="H196" i="74"/>
  <c r="AY213" i="74"/>
  <c r="AJ215" i="74"/>
  <c r="H214" i="71"/>
  <c r="AH196" i="71"/>
  <c r="T196" i="68"/>
  <c r="T202" i="68" s="1"/>
  <c r="O214" i="74"/>
  <c r="AY215" i="74"/>
  <c r="H215" i="72"/>
  <c r="O213" i="70"/>
  <c r="T215" i="68"/>
  <c r="AX215" i="68"/>
  <c r="H213" i="74"/>
  <c r="AT215" i="74"/>
  <c r="AC213" i="74"/>
  <c r="Q214"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M214" i="73"/>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U213" i="75"/>
  <c r="U200" i="75"/>
  <c r="AC214" i="69"/>
  <c r="K214" i="73"/>
  <c r="BA213" i="72"/>
  <c r="X214" i="72"/>
  <c r="R214" i="67"/>
  <c r="AJ215" i="70"/>
  <c r="P213" i="75"/>
  <c r="P213" i="70"/>
  <c r="AJ213" i="73"/>
  <c r="AP213" i="68"/>
  <c r="AY215" i="75"/>
  <c r="M215" i="68"/>
  <c r="M214" i="67"/>
  <c r="AG213" i="75"/>
  <c r="AZ215" i="67"/>
  <c r="W215" i="69"/>
  <c r="AD215" i="70"/>
  <c r="T215" i="73"/>
  <c r="E213" i="72"/>
  <c r="AU213" i="67"/>
  <c r="AU213" i="68"/>
  <c r="Z215" i="73"/>
  <c r="AQ213" i="69"/>
  <c r="N214" i="75"/>
  <c r="L215" i="72"/>
  <c r="AE215" i="67"/>
  <c r="F213" i="67"/>
  <c r="F213" i="75"/>
  <c r="AU215" i="70"/>
  <c r="AX215" i="72"/>
  <c r="AK215" i="67"/>
  <c r="AN215" i="73"/>
  <c r="AW213" i="75"/>
  <c r="Y213" i="67"/>
  <c r="AF215" i="70"/>
  <c r="Q215" i="73"/>
  <c r="AR200" i="75"/>
  <c r="G214" i="71"/>
  <c r="I214" i="67"/>
  <c r="I214" i="72"/>
  <c r="AH215" i="71"/>
  <c r="Y215" i="75"/>
  <c r="AA215" i="71"/>
  <c r="AA215" i="69"/>
  <c r="G215" i="68"/>
  <c r="AS215" i="70"/>
  <c r="AW196" i="73"/>
  <c r="O215" i="75"/>
  <c r="AQ215" i="71"/>
  <c r="AQ215" i="72"/>
  <c r="AO213" i="75"/>
  <c r="AM213" i="70"/>
  <c r="G213" i="73"/>
  <c r="S215" i="73"/>
  <c r="AW196" i="70"/>
  <c r="N213" i="73"/>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AC215" i="73"/>
  <c r="AF213" i="75"/>
  <c r="V215" i="69"/>
  <c r="V215" i="73"/>
  <c r="I215" i="75"/>
  <c r="AT215" i="73"/>
  <c r="Q196" i="73"/>
  <c r="Q202" i="73" s="1"/>
  <c r="Z196" i="72"/>
  <c r="AG196" i="75"/>
  <c r="V213" i="72"/>
  <c r="AU196" i="68"/>
  <c r="U215" i="67"/>
  <c r="AR215" i="69"/>
  <c r="T196" i="71"/>
  <c r="T202" i="71" s="1"/>
  <c r="AP215" i="75"/>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J215" i="68"/>
  <c r="W196" i="67"/>
  <c r="F196" i="69"/>
  <c r="F202" i="69" s="1"/>
  <c r="O214" i="71"/>
  <c r="AC214" i="74"/>
  <c r="AY215" i="68"/>
  <c r="Q215" i="74"/>
  <c r="V213" i="74"/>
  <c r="Z215" i="74"/>
  <c r="AQ213" i="74"/>
  <c r="H213" i="67"/>
  <c r="AC213" i="67"/>
  <c r="X215" i="68"/>
  <c r="N214" i="70"/>
  <c r="AN213" i="72"/>
  <c r="BA213" i="73"/>
  <c r="AZ215" i="72"/>
  <c r="AC214" i="75"/>
  <c r="X214" i="70"/>
  <c r="R213" i="73"/>
  <c r="AN213" i="68"/>
  <c r="Z213" i="71"/>
  <c r="R215" i="71"/>
  <c r="S214" i="71"/>
  <c r="T214" i="69"/>
  <c r="Q214" i="71"/>
  <c r="R215" i="75"/>
  <c r="R202" i="75"/>
  <c r="AY213" i="71"/>
  <c r="U213" i="71"/>
  <c r="K214" i="69"/>
  <c r="X214" i="68"/>
  <c r="K214" i="72"/>
  <c r="R214" i="70"/>
  <c r="AJ215" i="69"/>
  <c r="AJ213" i="71"/>
  <c r="AY215" i="70"/>
  <c r="M214" i="70"/>
  <c r="AG213" i="70"/>
  <c r="AZ215" i="70"/>
  <c r="AZ215" i="71"/>
  <c r="AD215" i="69"/>
  <c r="T215" i="69"/>
  <c r="E213" i="71"/>
  <c r="AU213" i="72"/>
  <c r="Z215" i="71"/>
  <c r="AQ213" i="73"/>
  <c r="N214" i="69"/>
  <c r="L215" i="70"/>
  <c r="AE215" i="73"/>
  <c r="F213" i="70"/>
  <c r="AU215" i="71"/>
  <c r="AX215" i="73"/>
  <c r="AK215" i="69"/>
  <c r="AA213" i="72"/>
  <c r="AN215" i="71"/>
  <c r="T213" i="71"/>
  <c r="S213" i="70"/>
  <c r="AZ213" i="75"/>
  <c r="O214" i="68"/>
  <c r="G214" i="67"/>
  <c r="I214" i="75"/>
  <c r="X213" i="71"/>
  <c r="Y215" i="72"/>
  <c r="AA215" i="70"/>
  <c r="J213" i="75"/>
  <c r="J200" i="75"/>
  <c r="G215" i="71"/>
  <c r="AG196" i="71"/>
  <c r="AS215" i="69"/>
  <c r="AF196" i="73"/>
  <c r="AF200" i="73" s="1"/>
  <c r="I196" i="72"/>
  <c r="I202" i="72" s="1"/>
  <c r="O215" i="68"/>
  <c r="AO213" i="70"/>
  <c r="AM196" i="71"/>
  <c r="S215" i="70"/>
  <c r="AG196" i="67"/>
  <c r="P196" i="71"/>
  <c r="P202" i="71" s="1"/>
  <c r="N213" i="75"/>
  <c r="O196" i="71"/>
  <c r="O202" i="71" s="1"/>
  <c r="W196" i="69"/>
  <c r="AK196" i="70"/>
  <c r="AW196" i="67"/>
  <c r="AQ196" i="72"/>
  <c r="X196" i="69"/>
  <c r="R196" i="67"/>
  <c r="R202" i="67" s="1"/>
  <c r="AN196" i="73"/>
  <c r="AC196" i="73"/>
  <c r="AC202" i="73" s="1"/>
  <c r="Y196" i="73"/>
  <c r="BB196" i="72"/>
  <c r="AY196" i="71"/>
  <c r="AY200" i="71" s="1"/>
  <c r="E196" i="69"/>
  <c r="J214" i="67"/>
  <c r="AA196" i="75"/>
  <c r="AA200" i="75" s="1"/>
  <c r="K213" i="70"/>
  <c r="AT196" i="73"/>
  <c r="AT200" i="73" s="1"/>
  <c r="AS196" i="70"/>
  <c r="U196" i="73"/>
  <c r="U200" i="73" s="1"/>
  <c r="AT196" i="72"/>
  <c r="AT200" i="72" s="1"/>
  <c r="J215" i="73"/>
  <c r="H213" i="70"/>
  <c r="AB196" i="72"/>
  <c r="X215" i="73"/>
  <c r="AI215" i="75"/>
  <c r="AI202" i="75"/>
  <c r="AW215" i="71"/>
  <c r="AW215" i="70"/>
  <c r="F214" i="69"/>
  <c r="AD196" i="68"/>
  <c r="AQ196" i="71"/>
  <c r="AC215" i="72"/>
  <c r="AP196" i="67"/>
  <c r="I215" i="70"/>
  <c r="AT215" i="70"/>
  <c r="AP196" i="73"/>
  <c r="V196" i="72"/>
  <c r="V213" i="68"/>
  <c r="AN196" i="67"/>
  <c r="AN200" i="67" s="1"/>
  <c r="U215" i="70"/>
  <c r="AR215" i="67"/>
  <c r="M213" i="70"/>
  <c r="P215" i="73"/>
  <c r="AP215" i="71"/>
  <c r="Q213" i="72"/>
  <c r="G196" i="75"/>
  <c r="G202" i="75" s="1"/>
  <c r="I213" i="71"/>
  <c r="O196" i="69"/>
  <c r="O202" i="69" s="1"/>
  <c r="BA215" i="70"/>
  <c r="AU196" i="72"/>
  <c r="AU200" i="72" s="1"/>
  <c r="AP196" i="75"/>
  <c r="AM215" i="75"/>
  <c r="AM202" i="75"/>
  <c r="H214" i="69"/>
  <c r="N215" i="71"/>
  <c r="N215" i="70"/>
  <c r="AU196" i="69"/>
  <c r="L214" i="73"/>
  <c r="F196" i="67"/>
  <c r="AW196" i="74"/>
  <c r="AG196" i="74"/>
  <c r="BA196" i="74"/>
  <c r="AR196" i="74"/>
  <c r="AA196" i="74"/>
  <c r="J196" i="74"/>
  <c r="AG196" i="73"/>
  <c r="P213" i="67"/>
  <c r="AN196" i="69"/>
  <c r="AD196" i="72"/>
  <c r="AC214" i="72"/>
  <c r="Q215" i="68"/>
  <c r="T214" i="74"/>
  <c r="Z215" i="68"/>
  <c r="AR215" i="74"/>
  <c r="AW196" i="75"/>
  <c r="AW200" i="75" s="1"/>
  <c r="AP215" i="74"/>
  <c r="W215" i="74"/>
  <c r="AF215" i="68"/>
  <c r="I215" i="72"/>
  <c r="AO215" i="74"/>
  <c r="T214" i="72"/>
  <c r="AY215" i="69"/>
  <c r="AD215" i="75"/>
  <c r="AA213" i="73"/>
  <c r="AC213" i="75"/>
  <c r="Q214" i="73"/>
  <c r="AI213" i="75"/>
  <c r="AI200" i="75"/>
  <c r="AJ215" i="67"/>
  <c r="AY215" i="71"/>
  <c r="M215" i="69"/>
  <c r="AZ215" i="75"/>
  <c r="W215" i="72"/>
  <c r="AD215" i="67"/>
  <c r="E213" i="73"/>
  <c r="AU213" i="75"/>
  <c r="AU200" i="75"/>
  <c r="Z215" i="75"/>
  <c r="AQ213" i="75"/>
  <c r="N214" i="67"/>
  <c r="L215" i="67"/>
  <c r="AE215" i="69"/>
  <c r="H215" i="68"/>
  <c r="AU215" i="75"/>
  <c r="AU202" i="75"/>
  <c r="AX215" i="70"/>
  <c r="AK215" i="70"/>
  <c r="AA213" i="75"/>
  <c r="AN215" i="72"/>
  <c r="AW213" i="71"/>
  <c r="L215" i="68"/>
  <c r="AF215" i="67"/>
  <c r="S213" i="69"/>
  <c r="O214" i="69"/>
  <c r="Q215"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T196" i="71"/>
  <c r="AT200" i="71" s="1"/>
  <c r="Y196" i="67"/>
  <c r="L196" i="68"/>
  <c r="L202" i="68" s="1"/>
  <c r="AS196" i="75"/>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M196" i="75"/>
  <c r="M202" i="75" s="1"/>
  <c r="AC215" i="75"/>
  <c r="AF213" i="70"/>
  <c r="M196" i="72"/>
  <c r="M202" i="72" s="1"/>
  <c r="V215" i="67"/>
  <c r="R196" i="72"/>
  <c r="R202" i="72" s="1"/>
  <c r="AD196" i="69"/>
  <c r="AN196" i="71"/>
  <c r="V213" i="73"/>
  <c r="L196" i="75"/>
  <c r="L200" i="75" s="1"/>
  <c r="U215" i="68"/>
  <c r="U215" i="75"/>
  <c r="U202" i="75"/>
  <c r="AR215" i="72"/>
  <c r="P215" i="69"/>
  <c r="AP215" i="72"/>
  <c r="F196" i="75"/>
  <c r="F201" i="75" s="1"/>
  <c r="V196" i="70"/>
  <c r="V200" i="70" s="1"/>
  <c r="BA215" i="73"/>
  <c r="S196" i="67"/>
  <c r="S202" i="67" s="1"/>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L215" i="75"/>
  <c r="AN213" i="75"/>
  <c r="K214" i="71"/>
  <c r="S214" i="75"/>
  <c r="AC214" i="67"/>
  <c r="AO215" i="73"/>
  <c r="R214" i="71"/>
  <c r="AP213" i="72"/>
  <c r="M214" i="71"/>
  <c r="R213" i="69"/>
  <c r="P214" i="71"/>
  <c r="AN213" i="73"/>
  <c r="Z213" i="68"/>
  <c r="AC213" i="69"/>
  <c r="S214" i="72"/>
  <c r="T214" i="75"/>
  <c r="Q214" i="69"/>
  <c r="R215" i="70"/>
  <c r="AY213" i="72"/>
  <c r="U213" i="72"/>
  <c r="AC214" i="73"/>
  <c r="K214" i="70"/>
  <c r="X214" i="67"/>
  <c r="AO215" i="69"/>
  <c r="R214" i="73"/>
  <c r="AJ215" i="73"/>
  <c r="P213" i="73"/>
  <c r="AP213" i="75"/>
  <c r="M215" i="72"/>
  <c r="M214" i="75"/>
  <c r="AG213" i="71"/>
  <c r="AZ215" i="69"/>
  <c r="W215" i="75"/>
  <c r="W202" i="75"/>
  <c r="AD215" i="68"/>
  <c r="T215" i="75"/>
  <c r="Z215" i="67"/>
  <c r="AH215" i="68"/>
  <c r="AQ213" i="72"/>
  <c r="N214" i="71"/>
  <c r="AE215" i="71"/>
  <c r="L215" i="73"/>
  <c r="AX215" i="69"/>
  <c r="L213" i="72"/>
  <c r="AA213" i="68"/>
  <c r="AN215" i="69"/>
  <c r="AW213" i="72"/>
  <c r="Y213" i="71"/>
  <c r="AF215" i="71"/>
  <c r="S213" i="75"/>
  <c r="O214" i="75"/>
  <c r="Q215" i="72"/>
  <c r="G214" i="75"/>
  <c r="I214" i="69"/>
  <c r="X213" i="72"/>
  <c r="AH215" i="69"/>
  <c r="Y215" i="70"/>
  <c r="Y215" i="73"/>
  <c r="AA215" i="72"/>
  <c r="AP196" i="69"/>
  <c r="G215" i="73"/>
  <c r="H196" i="69"/>
  <c r="H202" i="69" s="1"/>
  <c r="AS215" i="71"/>
  <c r="S196" i="75"/>
  <c r="S201" i="75" s="1"/>
  <c r="O215" i="67"/>
  <c r="AO213" i="71"/>
  <c r="AS196" i="72"/>
  <c r="H196" i="71"/>
  <c r="H202" i="71" s="1"/>
  <c r="AA196" i="71"/>
  <c r="S196" i="69"/>
  <c r="S202" i="69" s="1"/>
  <c r="N213" i="70"/>
  <c r="AW196" i="68"/>
  <c r="AW200" i="68" s="1"/>
  <c r="AV196" i="69"/>
  <c r="X196" i="72"/>
  <c r="X202" i="72" s="1"/>
  <c r="AM196" i="69"/>
  <c r="H196" i="72"/>
  <c r="H202" i="72" s="1"/>
  <c r="AE196" i="70"/>
  <c r="Y196" i="70"/>
  <c r="AI196" i="72"/>
  <c r="AI200" i="72" s="1"/>
  <c r="G196" i="73"/>
  <c r="G202" i="73" s="1"/>
  <c r="Q196" i="70"/>
  <c r="Q202" i="70" s="1"/>
  <c r="S196" i="73"/>
  <c r="S202" i="73" s="1"/>
  <c r="AQ196" i="73"/>
  <c r="BB196" i="67"/>
  <c r="M196" i="71"/>
  <c r="M202" i="71" s="1"/>
  <c r="AX196" i="70"/>
  <c r="E196" i="70"/>
  <c r="AZ196" i="73"/>
  <c r="AZ200" i="73" s="1"/>
  <c r="E196" i="68"/>
  <c r="BA196" i="75"/>
  <c r="J214" i="72"/>
  <c r="AV196" i="73"/>
  <c r="K213" i="68"/>
  <c r="AD196" i="71"/>
  <c r="AK196" i="67"/>
  <c r="K215" i="73"/>
  <c r="AG196" i="69"/>
  <c r="AS196" i="69"/>
  <c r="AC196" i="68"/>
  <c r="AC202" i="68" s="1"/>
  <c r="J215" i="71"/>
  <c r="H213" i="72"/>
  <c r="X215" i="70"/>
  <c r="X215" i="72"/>
  <c r="AI215" i="67"/>
  <c r="AW215" i="69"/>
  <c r="AL196" i="68"/>
  <c r="F214" i="67"/>
  <c r="G213" i="75"/>
  <c r="AR196" i="73"/>
  <c r="AR200" i="73" s="1"/>
  <c r="AB196" i="70"/>
  <c r="P196" i="67"/>
  <c r="P202" i="67" s="1"/>
  <c r="V215" i="70"/>
  <c r="AI196" i="71"/>
  <c r="AI200" i="71" s="1"/>
  <c r="I215" i="73"/>
  <c r="AJ196" i="69"/>
  <c r="I196" i="67"/>
  <c r="I202" i="67" s="1"/>
  <c r="V213" i="75"/>
  <c r="M196" i="70"/>
  <c r="M202" i="70" s="1"/>
  <c r="U215" i="71"/>
  <c r="U215" i="72"/>
  <c r="AR215" i="73"/>
  <c r="K196" i="75"/>
  <c r="K201" i="75" s="1"/>
  <c r="P215" i="71"/>
  <c r="I213" i="73"/>
  <c r="AI196" i="67"/>
  <c r="AH213" i="75"/>
  <c r="AH200" i="75"/>
  <c r="N196" i="70"/>
  <c r="N202" i="70" s="1"/>
  <c r="BA215" i="67"/>
  <c r="AM215" i="72"/>
  <c r="H214" i="67"/>
  <c r="F215" i="73"/>
  <c r="N215" i="68"/>
  <c r="AU201" i="75"/>
  <c r="R215" i="74"/>
  <c r="L214" i="67"/>
  <c r="AU196" i="74"/>
  <c r="AT196" i="74"/>
  <c r="AK196" i="74"/>
  <c r="AB196" i="74"/>
  <c r="K196" i="74"/>
  <c r="AN196" i="74"/>
  <c r="P214" i="74"/>
  <c r="AM213" i="74"/>
  <c r="F213" i="74"/>
  <c r="V196" i="71"/>
  <c r="M215" i="74"/>
  <c r="I213" i="74"/>
  <c r="O215" i="71"/>
  <c r="AA213" i="67"/>
  <c r="X196" i="73"/>
  <c r="X202" i="73" s="1"/>
  <c r="U213" i="74"/>
  <c r="N196" i="88"/>
  <c r="J196" i="88"/>
  <c r="Z196" i="88"/>
  <c r="Z216" i="88" s="1"/>
  <c r="X196" i="88"/>
  <c r="Q196" i="63"/>
  <c r="Q216" i="75" s="1"/>
  <c r="AM196" i="63"/>
  <c r="AM201" i="63" s="1"/>
  <c r="AX196" i="63"/>
  <c r="K215" i="88"/>
  <c r="AC215" i="88"/>
  <c r="L196" i="63"/>
  <c r="L202" i="63" s="1"/>
  <c r="AM215" i="88"/>
  <c r="O213" i="88"/>
  <c r="K214" i="88"/>
  <c r="AY215" i="88"/>
  <c r="T215" i="88"/>
  <c r="Y215" i="88"/>
  <c r="AH196" i="88"/>
  <c r="S196" i="63"/>
  <c r="S201" i="63" s="1"/>
  <c r="AM196" i="88"/>
  <c r="AL196" i="88"/>
  <c r="AI196" i="63"/>
  <c r="AI201" i="63" s="1"/>
  <c r="AU196" i="88"/>
  <c r="S196" i="88"/>
  <c r="AV196" i="63"/>
  <c r="P196" i="63"/>
  <c r="P200" i="63" s="1"/>
  <c r="BA196" i="63"/>
  <c r="BA201" i="63" s="1"/>
  <c r="F214" i="88"/>
  <c r="V213" i="88"/>
  <c r="Q214" i="88"/>
  <c r="AU215" i="88"/>
  <c r="AA213" i="88"/>
  <c r="T213" i="88"/>
  <c r="AF215" i="88"/>
  <c r="Q215" i="88"/>
  <c r="AF196" i="88"/>
  <c r="AT196" i="63"/>
  <c r="AT201" i="63" s="1"/>
  <c r="V196" i="63"/>
  <c r="V201" i="63" s="1"/>
  <c r="AU196" i="63"/>
  <c r="AU201" i="63" s="1"/>
  <c r="AK196" i="63"/>
  <c r="AP196" i="63"/>
  <c r="AP201" i="63" s="1"/>
  <c r="AS196" i="88"/>
  <c r="BA196" i="88"/>
  <c r="AY196" i="63"/>
  <c r="AY201" i="63" s="1"/>
  <c r="X215" i="88"/>
  <c r="G213" i="88"/>
  <c r="AT215" i="88"/>
  <c r="U215" i="88"/>
  <c r="AR215" i="88"/>
  <c r="H214" i="88"/>
  <c r="L214" i="88"/>
  <c r="M214" i="88"/>
  <c r="P214" i="88"/>
  <c r="H215" i="88"/>
  <c r="Z213" i="88"/>
  <c r="AC214" i="88"/>
  <c r="R214" i="88"/>
  <c r="W215" i="88"/>
  <c r="N214" i="88"/>
  <c r="AE215" i="88"/>
  <c r="I214" i="88"/>
  <c r="X213" i="88"/>
  <c r="O215" i="88"/>
  <c r="O196" i="63"/>
  <c r="O201" i="63" s="1"/>
  <c r="AD196" i="88"/>
  <c r="K196" i="63"/>
  <c r="K202" i="63" s="1"/>
  <c r="H196" i="88"/>
  <c r="O196" i="88"/>
  <c r="G196" i="63"/>
  <c r="G201" i="63" s="1"/>
  <c r="AC196" i="63"/>
  <c r="AC200" i="63" s="1"/>
  <c r="AA196" i="88"/>
  <c r="AE196" i="88"/>
  <c r="K213" i="88"/>
  <c r="J215" i="88"/>
  <c r="AP215" i="88"/>
  <c r="BA215" i="88"/>
  <c r="R215" i="88"/>
  <c r="AO215" i="88"/>
  <c r="P213" i="88"/>
  <c r="AQ213" i="88"/>
  <c r="L215" i="88"/>
  <c r="AX215" i="88"/>
  <c r="AW213" i="88"/>
  <c r="AH215"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G215" i="88"/>
  <c r="AC213" i="88"/>
  <c r="T214" i="88"/>
  <c r="U213" i="88"/>
  <c r="E215"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AN213" i="88"/>
  <c r="X214" i="88"/>
  <c r="AJ215" i="88"/>
  <c r="AA215" i="88"/>
  <c r="AS196" i="63"/>
  <c r="AG196" i="88"/>
  <c r="AR196" i="63"/>
  <c r="AR201" i="63" s="1"/>
  <c r="Q196" i="88"/>
  <c r="AB196" i="63"/>
  <c r="U196" i="63"/>
  <c r="U201" i="63" s="1"/>
  <c r="K196" i="88"/>
  <c r="AV196" i="88"/>
  <c r="AR196" i="88"/>
  <c r="I196" i="88"/>
  <c r="G214" i="88"/>
  <c r="S214" i="88"/>
  <c r="M215" i="88"/>
  <c r="AZ215" i="88"/>
  <c r="AD215" i="88"/>
  <c r="AK215" i="88"/>
  <c r="G196" i="88"/>
  <c r="X196" i="63"/>
  <c r="X200" i="63" s="1"/>
  <c r="M196" i="88"/>
  <c r="AW196" i="88"/>
  <c r="AE196" i="63"/>
  <c r="AE202" i="63" s="1"/>
  <c r="AH196" i="63"/>
  <c r="AH201" i="63" s="1"/>
  <c r="AQ196" i="63"/>
  <c r="AQ201" i="63" s="1"/>
  <c r="AP196" i="88"/>
  <c r="BB196" i="63"/>
  <c r="J214" i="88"/>
  <c r="J196" i="63"/>
  <c r="J216" i="67" s="1"/>
  <c r="I215" i="88"/>
  <c r="AH213" i="88"/>
  <c r="N215" i="88"/>
  <c r="AG200" i="68" l="1"/>
  <c r="AG213" i="68"/>
  <c r="S201" i="70"/>
  <c r="S202" i="70"/>
  <c r="AQ213" i="68"/>
  <c r="AQ200" i="68"/>
  <c r="BA200" i="68"/>
  <c r="BA213" i="68"/>
  <c r="AQ201" i="68"/>
  <c r="AQ202" i="68"/>
  <c r="AH213" i="68"/>
  <c r="AH200" i="68"/>
  <c r="AM200" i="70"/>
  <c r="AM202" i="70"/>
  <c r="AM201" i="70"/>
  <c r="AI213" i="70"/>
  <c r="AI200" i="70"/>
  <c r="AX200" i="68"/>
  <c r="AX201" i="68"/>
  <c r="AX202" i="68"/>
  <c r="BA201" i="68"/>
  <c r="BA202" i="68"/>
  <c r="AG202" i="68"/>
  <c r="AG201" i="68"/>
  <c r="AU200" i="70"/>
  <c r="AI202" i="69"/>
  <c r="AI201" i="69"/>
  <c r="AP200" i="70"/>
  <c r="AR213" i="75"/>
  <c r="AR213" i="67"/>
  <c r="AT200" i="67"/>
  <c r="AY200" i="67"/>
  <c r="AJ200" i="68"/>
  <c r="AH200" i="67"/>
  <c r="E200" i="69"/>
  <c r="E204" i="69" s="1"/>
  <c r="AS200" i="68"/>
  <c r="AP200" i="67"/>
  <c r="AR213" i="72"/>
  <c r="AS201" i="68"/>
  <c r="E200" i="63"/>
  <c r="Y200" i="70"/>
  <c r="AD200" i="69"/>
  <c r="AR213" i="88"/>
  <c r="AM200" i="69"/>
  <c r="AG200" i="67"/>
  <c r="AZ200" i="70"/>
  <c r="AH200" i="69"/>
  <c r="AG200" i="70"/>
  <c r="F200" i="68"/>
  <c r="AU200" i="69"/>
  <c r="AG200" i="69"/>
  <c r="AR213" i="71"/>
  <c r="AR213" i="69"/>
  <c r="AW200" i="70"/>
  <c r="AF200" i="68"/>
  <c r="Z200" i="69"/>
  <c r="AT200" i="69"/>
  <c r="AI200" i="69"/>
  <c r="AI200" i="67"/>
  <c r="E200" i="70"/>
  <c r="AR213" i="70"/>
  <c r="E200" i="67"/>
  <c r="E204" i="67" s="1"/>
  <c r="AZ200" i="69"/>
  <c r="AR213" i="68"/>
  <c r="BA200" i="70"/>
  <c r="AR213" i="74"/>
  <c r="S200" i="70"/>
  <c r="H200" i="70"/>
  <c r="AZ202" i="69"/>
  <c r="AV200" i="67"/>
  <c r="H201" i="70"/>
  <c r="AM200" i="67"/>
  <c r="AV201" i="67"/>
  <c r="AZ201" i="69"/>
  <c r="AM201" i="67"/>
  <c r="W222" i="68"/>
  <c r="AQ200" i="75"/>
  <c r="AJ200" i="75"/>
  <c r="AD200" i="75"/>
  <c r="M201" i="75"/>
  <c r="G200" i="75"/>
  <c r="AT202" i="75"/>
  <c r="T201" i="75"/>
  <c r="G201" i="75"/>
  <c r="L200" i="73"/>
  <c r="F200" i="71"/>
  <c r="F201" i="69"/>
  <c r="F221" i="69" s="1"/>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AQ221" i="73" s="1"/>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6" i="72" s="1"/>
  <c r="E201" i="72"/>
  <c r="BB202" i="72"/>
  <c r="BB201" i="72"/>
  <c r="BB200" i="72"/>
  <c r="AR202" i="72"/>
  <c r="AR201" i="72"/>
  <c r="Y202" i="72"/>
  <c r="Y201" i="72"/>
  <c r="Y221" i="72" s="1"/>
  <c r="AK202" i="72"/>
  <c r="AK201" i="72"/>
  <c r="AK200" i="72"/>
  <c r="W202" i="72"/>
  <c r="W222" i="72" s="1"/>
  <c r="W200" i="72"/>
  <c r="W220" i="72" s="1"/>
  <c r="W201" i="72"/>
  <c r="R200" i="72"/>
  <c r="AR200" i="72"/>
  <c r="N201" i="72"/>
  <c r="AZ202" i="72"/>
  <c r="AZ201" i="72"/>
  <c r="AD202" i="72"/>
  <c r="AD201" i="72"/>
  <c r="AD221" i="72" s="1"/>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O221" i="72" s="1"/>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A221" i="72" s="1"/>
  <c r="AV202" i="72"/>
  <c r="AV200" i="72"/>
  <c r="AV201" i="72"/>
  <c r="AT202" i="72"/>
  <c r="AT201" i="72"/>
  <c r="AT221" i="72" s="1"/>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Y221" i="71" s="1"/>
  <c r="AH202" i="71"/>
  <c r="AH201" i="71"/>
  <c r="AE202" i="71"/>
  <c r="AE201" i="71"/>
  <c r="AE200" i="71"/>
  <c r="AZ202" i="71"/>
  <c r="AZ201" i="71"/>
  <c r="E202" i="71"/>
  <c r="E206" i="71" s="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22" i="71" s="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R221" i="70" s="1"/>
  <c r="AA202" i="70"/>
  <c r="AA201" i="70"/>
  <c r="AA221" i="70" s="1"/>
  <c r="AQ202" i="70"/>
  <c r="AQ201" i="70"/>
  <c r="AQ221" i="70" s="1"/>
  <c r="T200" i="70"/>
  <c r="K201" i="70"/>
  <c r="G200" i="70"/>
  <c r="AA200" i="70"/>
  <c r="X200" i="70"/>
  <c r="U202" i="70"/>
  <c r="U201" i="70"/>
  <c r="V202" i="70"/>
  <c r="V201" i="70"/>
  <c r="AS202" i="70"/>
  <c r="AS201" i="70"/>
  <c r="AS200" i="70"/>
  <c r="AF202" i="70"/>
  <c r="AF222" i="70" s="1"/>
  <c r="AF201" i="70"/>
  <c r="L200" i="70"/>
  <c r="O201" i="70"/>
  <c r="O221" i="70" s="1"/>
  <c r="AF200" i="70"/>
  <c r="AF220" i="70" s="1"/>
  <c r="AJ202" i="70"/>
  <c r="AJ201" i="70"/>
  <c r="AJ221" i="70" s="1"/>
  <c r="AN202" i="70"/>
  <c r="AN222" i="70" s="1"/>
  <c r="AN201" i="70"/>
  <c r="BA202" i="70"/>
  <c r="BA201" i="70"/>
  <c r="BA221" i="70" s="1"/>
  <c r="AV202" i="70"/>
  <c r="AV201" i="70"/>
  <c r="AV200" i="70"/>
  <c r="U200" i="70"/>
  <c r="N201" i="70"/>
  <c r="Z200" i="70"/>
  <c r="Z220" i="70" s="1"/>
  <c r="M201" i="70"/>
  <c r="AN200" i="70"/>
  <c r="AN220" i="70" s="1"/>
  <c r="Q201" i="70"/>
  <c r="AT202" i="70"/>
  <c r="AT201" i="70"/>
  <c r="AT221" i="70" s="1"/>
  <c r="O200" i="70"/>
  <c r="Q200" i="70"/>
  <c r="R200" i="70"/>
  <c r="R201" i="70"/>
  <c r="G201" i="70"/>
  <c r="T201" i="70"/>
  <c r="AB202" i="70"/>
  <c r="AB201" i="70"/>
  <c r="AB200" i="70"/>
  <c r="E202" i="70"/>
  <c r="E206" i="70" s="1"/>
  <c r="E201" i="70"/>
  <c r="E205" i="70" s="1"/>
  <c r="AK202" i="70"/>
  <c r="AK201" i="70"/>
  <c r="AK200" i="70"/>
  <c r="AU202" i="70"/>
  <c r="AU201" i="70"/>
  <c r="AU221" i="70" s="1"/>
  <c r="AD202" i="70"/>
  <c r="AD201" i="70"/>
  <c r="AD221" i="70" s="1"/>
  <c r="AZ202" i="70"/>
  <c r="AZ201" i="70"/>
  <c r="AL202" i="70"/>
  <c r="AL201" i="70"/>
  <c r="AL200" i="70"/>
  <c r="AP202" i="70"/>
  <c r="AP201" i="70"/>
  <c r="AP221" i="70" s="1"/>
  <c r="F202" i="70"/>
  <c r="F222" i="70" s="1"/>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AY221" i="69" s="1"/>
  <c r="Y202" i="69"/>
  <c r="Y201" i="69"/>
  <c r="Y221" i="69" s="1"/>
  <c r="AB202" i="69"/>
  <c r="AB201" i="69"/>
  <c r="AB200" i="69"/>
  <c r="J200" i="69"/>
  <c r="J201" i="69"/>
  <c r="X200" i="69"/>
  <c r="H201" i="69"/>
  <c r="AO200" i="69"/>
  <c r="AA202" i="69"/>
  <c r="AA201" i="69"/>
  <c r="AA221" i="69" s="1"/>
  <c r="G202" i="69"/>
  <c r="G200" i="69"/>
  <c r="AW202" i="69"/>
  <c r="AW201" i="69"/>
  <c r="AW221" i="69" s="1"/>
  <c r="L201" i="69"/>
  <c r="I201" i="69"/>
  <c r="L200" i="69"/>
  <c r="AY200" i="69"/>
  <c r="N200" i="69"/>
  <c r="V202" i="69"/>
  <c r="V201" i="69"/>
  <c r="V221" i="69" s="1"/>
  <c r="AG202" i="69"/>
  <c r="AG201" i="69"/>
  <c r="AM202" i="69"/>
  <c r="AM201" i="69"/>
  <c r="AP202" i="69"/>
  <c r="AP201" i="69"/>
  <c r="AP221" i="69" s="1"/>
  <c r="AK202" i="69"/>
  <c r="AK201" i="69"/>
  <c r="AK200" i="69"/>
  <c r="BA202" i="69"/>
  <c r="BA201" i="69"/>
  <c r="BA221" i="69" s="1"/>
  <c r="M200" i="69"/>
  <c r="R201" i="69"/>
  <c r="F200" i="69"/>
  <c r="F220" i="69" s="1"/>
  <c r="T200" i="69"/>
  <c r="AC201" i="69"/>
  <c r="S201" i="69"/>
  <c r="Y200" i="69"/>
  <c r="AQ202" i="69"/>
  <c r="AQ201" i="69"/>
  <c r="AQ200" i="69"/>
  <c r="AN202" i="69"/>
  <c r="AN222" i="69" s="1"/>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E205" i="69" s="1"/>
  <c r="AS202" i="69"/>
  <c r="AS201" i="69"/>
  <c r="AS200" i="69"/>
  <c r="AD202" i="69"/>
  <c r="AD201" i="69"/>
  <c r="AD221" i="69" s="1"/>
  <c r="W202" i="69"/>
  <c r="W222" i="69" s="1"/>
  <c r="W200" i="69"/>
  <c r="W201" i="69"/>
  <c r="W221" i="69" s="1"/>
  <c r="Z202" i="69"/>
  <c r="Z222" i="69" s="1"/>
  <c r="Z201" i="69"/>
  <c r="AT202" i="69"/>
  <c r="AT201" i="69"/>
  <c r="AT221" i="69" s="1"/>
  <c r="AH202" i="69"/>
  <c r="AH201" i="69"/>
  <c r="AW200" i="69"/>
  <c r="P200" i="69"/>
  <c r="R200" i="69"/>
  <c r="V200" i="69"/>
  <c r="T201" i="69"/>
  <c r="AR200" i="69"/>
  <c r="Q200" i="69"/>
  <c r="AP200" i="69"/>
  <c r="S200" i="69"/>
  <c r="AJ202" i="69"/>
  <c r="AJ201" i="69"/>
  <c r="AU202" i="69"/>
  <c r="AU201" i="69"/>
  <c r="AU221" i="69" s="1"/>
  <c r="AE202" i="69"/>
  <c r="AE201" i="69"/>
  <c r="AE200" i="69"/>
  <c r="P201" i="69"/>
  <c r="K200" i="69"/>
  <c r="AJ200" i="69"/>
  <c r="AF200" i="69"/>
  <c r="AF220" i="69" s="1"/>
  <c r="I200" i="69"/>
  <c r="O201" i="69"/>
  <c r="O221" i="69" s="1"/>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F222" i="68" s="1"/>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Z220" i="68" s="1"/>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P221" i="67" s="1"/>
  <c r="AZ202" i="67"/>
  <c r="AZ201" i="67"/>
  <c r="AQ202" i="67"/>
  <c r="AQ201" i="67"/>
  <c r="E202" i="67"/>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2" i="63"/>
  <c r="AK201" i="63"/>
  <c r="AK200" i="63"/>
  <c r="Q220" i="75"/>
  <c r="H201" i="63"/>
  <c r="Y200" i="63"/>
  <c r="J202" i="63"/>
  <c r="AT200" i="63"/>
  <c r="AA202" i="63"/>
  <c r="AU202" i="63"/>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R202" i="63"/>
  <c r="R222" i="69" s="1"/>
  <c r="AG200" i="63"/>
  <c r="J200" i="63"/>
  <c r="X201" i="63"/>
  <c r="AO200" i="63"/>
  <c r="AO220" i="71" s="1"/>
  <c r="AL216" i="72"/>
  <c r="AL202" i="63"/>
  <c r="AL201" i="63"/>
  <c r="AL200" i="63"/>
  <c r="AP200" i="63"/>
  <c r="Q200" i="63"/>
  <c r="S202" i="63"/>
  <c r="AS202" i="63"/>
  <c r="AY202" i="63"/>
  <c r="O200" i="63"/>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N202" i="75"/>
  <c r="O201" i="75"/>
  <c r="Z200" i="75"/>
  <c r="AF220" i="72"/>
  <c r="H202" i="75"/>
  <c r="AY200" i="75"/>
  <c r="K200" i="75"/>
  <c r="E216" i="70"/>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D216" i="69"/>
  <c r="AS216" i="75"/>
  <c r="AS222" i="75" s="1"/>
  <c r="AS201" i="75"/>
  <c r="AS200" i="75"/>
  <c r="AB216" i="72"/>
  <c r="AT216" i="73"/>
  <c r="E216" i="69"/>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S216" i="71"/>
  <c r="AT216" i="71"/>
  <c r="AT221" i="71"/>
  <c r="U216" i="68"/>
  <c r="AW216" i="75"/>
  <c r="AW221" i="75" s="1"/>
  <c r="AW201" i="75"/>
  <c r="AD216"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Z216" i="75"/>
  <c r="AZ221" i="75" s="1"/>
  <c r="AZ201" i="75"/>
  <c r="K216" i="73"/>
  <c r="AI216" i="73"/>
  <c r="M216" i="73"/>
  <c r="X216" i="74"/>
  <c r="AR216" i="70"/>
  <c r="K216" i="71"/>
  <c r="AK216"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C216" i="75"/>
  <c r="AC222" i="75" s="1"/>
  <c r="T216" i="75"/>
  <c r="T220" i="75" s="1"/>
  <c r="G216" i="75"/>
  <c r="G220" i="75" s="1"/>
  <c r="V216" i="72"/>
  <c r="V221" i="72"/>
  <c r="AJ216" i="70"/>
  <c r="AY216" i="71"/>
  <c r="R216" i="67"/>
  <c r="AK216" i="70"/>
  <c r="I216" i="72"/>
  <c r="F135" i="88"/>
  <c r="AR216" i="72"/>
  <c r="AR221" i="72"/>
  <c r="AX216" i="71"/>
  <c r="AF216" i="72"/>
  <c r="AU216" i="68"/>
  <c r="I202" i="75"/>
  <c r="AZ216" i="67"/>
  <c r="AD216" i="73"/>
  <c r="AD221" i="73"/>
  <c r="AU216" i="70"/>
  <c r="AW216" i="73"/>
  <c r="AH216" i="71"/>
  <c r="Z216" i="74"/>
  <c r="I216" i="73"/>
  <c r="Q216" i="69"/>
  <c r="BB216" i="73"/>
  <c r="X216" i="71"/>
  <c r="M216" i="74"/>
  <c r="AB216" i="68"/>
  <c r="BB216" i="68"/>
  <c r="R216" i="69"/>
  <c r="AA216" i="68"/>
  <c r="AK216" i="73"/>
  <c r="AP216" i="74"/>
  <c r="AW216"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D221" i="67"/>
  <c r="AW202" i="75"/>
  <c r="E216" i="73"/>
  <c r="E205" i="73"/>
  <c r="W216" i="75"/>
  <c r="W222" i="75" s="1"/>
  <c r="W200" i="75"/>
  <c r="W201" i="75"/>
  <c r="AL216" i="74"/>
  <c r="AL216" i="67"/>
  <c r="AR202" i="75"/>
  <c r="AV216" i="75"/>
  <c r="AV201" i="75"/>
  <c r="AV200" i="75"/>
  <c r="AV202" i="75"/>
  <c r="AE216" i="75"/>
  <c r="AE222" i="75" s="1"/>
  <c r="AE201" i="75"/>
  <c r="AE200" i="75"/>
  <c r="E216" i="67"/>
  <c r="E206" i="67"/>
  <c r="W216"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H216" i="75"/>
  <c r="H222" i="75" s="1"/>
  <c r="E216" i="71"/>
  <c r="E205" i="71"/>
  <c r="AJ216" i="72"/>
  <c r="AJ221" i="72"/>
  <c r="G216" i="68"/>
  <c r="AX216" i="75"/>
  <c r="AX222" i="75" s="1"/>
  <c r="AX201" i="75"/>
  <c r="AX200" i="75"/>
  <c r="AY216" i="75"/>
  <c r="AY221" i="75" s="1"/>
  <c r="AY201" i="75"/>
  <c r="Y216" i="67"/>
  <c r="AC216" i="67"/>
  <c r="AR216" i="74"/>
  <c r="AD216" i="68"/>
  <c r="AT216"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O216" i="74"/>
  <c r="I216" i="68"/>
  <c r="Q216" i="72"/>
  <c r="AJ216" i="75"/>
  <c r="AJ221" i="75" s="1"/>
  <c r="AJ201" i="75"/>
  <c r="AM216" i="68"/>
  <c r="AY216" i="67"/>
  <c r="AB216" i="73"/>
  <c r="AA216" i="70"/>
  <c r="V216" i="68"/>
  <c r="I216" i="69"/>
  <c r="T216" i="67"/>
  <c r="BA216" i="69"/>
  <c r="AG216" i="70"/>
  <c r="L216" i="69"/>
  <c r="AM216" i="72"/>
  <c r="AJ221" i="67"/>
  <c r="Z220" i="71"/>
  <c r="F221" i="73"/>
  <c r="F221" i="71"/>
  <c r="AF220" i="73"/>
  <c r="AF220" i="68"/>
  <c r="AF220" i="71"/>
  <c r="K222" i="68"/>
  <c r="K222" i="73"/>
  <c r="K222" i="70"/>
  <c r="K222" i="69"/>
  <c r="K222" i="71"/>
  <c r="Z222" i="71"/>
  <c r="Z222" i="70"/>
  <c r="Z222" i="72"/>
  <c r="T222" i="69"/>
  <c r="M222" i="73"/>
  <c r="M222" i="69"/>
  <c r="M222" i="71"/>
  <c r="M222" i="72"/>
  <c r="M222" i="67"/>
  <c r="AQ221" i="68"/>
  <c r="AQ221" i="72"/>
  <c r="F220" i="72"/>
  <c r="F220" i="70"/>
  <c r="F220" i="68"/>
  <c r="BA221" i="73"/>
  <c r="BA221" i="68"/>
  <c r="L222" i="67"/>
  <c r="L222" i="71"/>
  <c r="L222" i="72"/>
  <c r="L222" i="70"/>
  <c r="L222" i="69"/>
  <c r="L222" i="68"/>
  <c r="L222" i="73"/>
  <c r="E205" i="63"/>
  <c r="W221" i="68"/>
  <c r="AF222" i="69"/>
  <c r="AF222" i="72"/>
  <c r="W220" i="68"/>
  <c r="AY221" i="73"/>
  <c r="V221" i="71"/>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G204" i="75" l="1"/>
  <c r="F204" i="71"/>
  <c r="S220" i="72"/>
  <c r="E221" i="68"/>
  <c r="F206" i="70"/>
  <c r="G206" i="70" s="1"/>
  <c r="H206" i="70" s="1"/>
  <c r="Q221" i="68"/>
  <c r="Q220" i="70"/>
  <c r="O220" i="70"/>
  <c r="AU222" i="72"/>
  <c r="H204" i="75"/>
  <c r="F205" i="69"/>
  <c r="G205" i="69" s="1"/>
  <c r="H205" i="69" s="1"/>
  <c r="I205" i="69" s="1"/>
  <c r="J205" i="69" s="1"/>
  <c r="K205" i="69" s="1"/>
  <c r="L205" i="69" s="1"/>
  <c r="M205" i="69" s="1"/>
  <c r="D13" i="69" s="1"/>
  <c r="F206" i="68"/>
  <c r="G206" i="68" s="1"/>
  <c r="F204" i="69"/>
  <c r="F205" i="68"/>
  <c r="G205" i="68" s="1"/>
  <c r="H205" i="68" s="1"/>
  <c r="I205" i="68" s="1"/>
  <c r="J205" i="68" s="1"/>
  <c r="K205" i="68" s="1"/>
  <c r="L205" i="68" s="1"/>
  <c r="M205" i="68" s="1"/>
  <c r="D13" i="68" s="1"/>
  <c r="AM220" i="72"/>
  <c r="AM220" i="70"/>
  <c r="AM220" i="73"/>
  <c r="AM220" i="67"/>
  <c r="V220" i="67"/>
  <c r="F205" i="67"/>
  <c r="G205" i="67" s="1"/>
  <c r="H205" i="67" s="1"/>
  <c r="I205" i="67" s="1"/>
  <c r="J205" i="67" s="1"/>
  <c r="K205" i="67" s="1"/>
  <c r="L205" i="67" s="1"/>
  <c r="M205" i="67" s="1"/>
  <c r="D13" i="67" s="1"/>
  <c r="G204" i="68"/>
  <c r="AU222" i="67"/>
  <c r="AX222" i="72"/>
  <c r="G204" i="70"/>
  <c r="H204" i="70" s="1"/>
  <c r="I204" i="70" s="1"/>
  <c r="J204" i="70" s="1"/>
  <c r="K204" i="70" s="1"/>
  <c r="L204" i="70" s="1"/>
  <c r="M204" i="70" s="1"/>
  <c r="B13" i="70" s="1"/>
  <c r="H220" i="71"/>
  <c r="G204" i="71"/>
  <c r="H204" i="71" s="1"/>
  <c r="I204" i="71" s="1"/>
  <c r="J204" i="71" s="1"/>
  <c r="K204" i="71" s="1"/>
  <c r="L204" i="71" s="1"/>
  <c r="M204" i="71" s="1"/>
  <c r="B13" i="71" s="1"/>
  <c r="AU222" i="73"/>
  <c r="G222" i="69"/>
  <c r="G222" i="71"/>
  <c r="F204" i="72"/>
  <c r="G204" i="72" s="1"/>
  <c r="H204" i="72" s="1"/>
  <c r="I204" i="72" s="1"/>
  <c r="J204" i="72" s="1"/>
  <c r="K204" i="72" s="1"/>
  <c r="L204" i="72" s="1"/>
  <c r="M204" i="72" s="1"/>
  <c r="B13"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G204" i="73" s="1"/>
  <c r="H204" i="73" s="1"/>
  <c r="I204" i="73" s="1"/>
  <c r="J204" i="73" s="1"/>
  <c r="K204" i="73" s="1"/>
  <c r="L204" i="73" s="1"/>
  <c r="M204" i="73" s="1"/>
  <c r="B13" i="73" s="1"/>
  <c r="F205" i="72"/>
  <c r="G205" i="72" s="1"/>
  <c r="H205" i="72" s="1"/>
  <c r="I205" i="72" s="1"/>
  <c r="J205" i="72" s="1"/>
  <c r="K205" i="72" s="1"/>
  <c r="L205" i="72" s="1"/>
  <c r="M205" i="72" s="1"/>
  <c r="D13"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H204" i="68"/>
  <c r="I204" i="68" s="1"/>
  <c r="J204" i="68" s="1"/>
  <c r="K204" i="68" s="1"/>
  <c r="L204" i="68" s="1"/>
  <c r="M204" i="68" s="1"/>
  <c r="B13" i="68" s="1"/>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P13" i="2" a="1"/>
  <c r="I12" i="2" a="1"/>
  <c r="W11" i="2" a="1"/>
  <c r="P14" i="2" a="1"/>
  <c r="I11" i="2" a="1"/>
  <c r="W12" i="2" a="1"/>
  <c r="I13" i="2" a="1"/>
  <c r="I14" i="2" a="1"/>
  <c r="W13" i="2" a="1"/>
  <c r="W14" i="2" a="1"/>
  <c r="P12" i="2" a="1"/>
  <c r="P11" i="2" a="1"/>
  <c r="W14" i="2" l="1"/>
  <c r="P14" i="2"/>
  <c r="I14" i="2"/>
  <c r="W13" i="2"/>
  <c r="P13" i="2"/>
  <c r="I13" i="2"/>
  <c r="I12" i="2"/>
  <c r="W12" i="2"/>
  <c r="P12" i="2"/>
  <c r="P11" i="2"/>
  <c r="W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4" i="2" a="1"/>
  <c r="Q14" i="2" a="1"/>
  <c r="J12" i="2" a="1"/>
  <c r="Q11" i="2" a="1"/>
  <c r="J14" i="2" a="1"/>
  <c r="X13" i="2" a="1"/>
  <c r="J13" i="2" a="1"/>
  <c r="Q12" i="2" a="1"/>
  <c r="Q13" i="2" a="1"/>
  <c r="X11" i="2" a="1"/>
  <c r="J11" i="2" a="1"/>
  <c r="X12" i="2" a="1"/>
  <c r="Q14" i="2" l="1"/>
  <c r="X14" i="2"/>
  <c r="J14" i="2"/>
  <c r="J13" i="2"/>
  <c r="Q13" i="2"/>
  <c r="X13" i="2"/>
  <c r="X12" i="2"/>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R14" i="2" a="1"/>
  <c r="R12" i="2" a="1"/>
  <c r="K13" i="2" a="1"/>
  <c r="Y12" i="2" a="1"/>
  <c r="K12" i="2" a="1"/>
  <c r="K11" i="2" a="1"/>
  <c r="K14" i="2" a="1"/>
  <c r="R13" i="2" a="1"/>
  <c r="R11" i="2" a="1"/>
  <c r="Y14" i="2" a="1"/>
  <c r="Y11" i="2" a="1"/>
  <c r="Y13" i="2" a="1"/>
  <c r="Y14" i="2" l="1"/>
  <c r="R14" i="2"/>
  <c r="K14" i="2"/>
  <c r="R13" i="2"/>
  <c r="Y13" i="2"/>
  <c r="K13" i="2"/>
  <c r="R12" i="2"/>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L13" i="2" a="1"/>
  <c r="L12" i="2" a="1"/>
  <c r="S14" i="2" a="1"/>
  <c r="L14" i="2" a="1"/>
  <c r="Z11" i="2" a="1"/>
  <c r="Z14" i="2" a="1"/>
  <c r="S11" i="2" a="1"/>
  <c r="S13" i="2" a="1"/>
  <c r="L11" i="2" a="1"/>
  <c r="Z12" i="2" a="1"/>
  <c r="S12" i="2" a="1"/>
  <c r="Z13" i="2" a="1"/>
  <c r="Z14" i="2" l="1"/>
  <c r="S14" i="2"/>
  <c r="L14" i="2"/>
  <c r="S13" i="2"/>
  <c r="Z13" i="2"/>
  <c r="L13" i="2"/>
  <c r="S12" i="2"/>
  <c r="Z12" i="2"/>
  <c r="L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AA11" i="2" a="1"/>
  <c r="M12" i="2" a="1"/>
  <c r="T12" i="2" a="1"/>
  <c r="AA14" i="2" a="1"/>
  <c r="T11" i="2" a="1"/>
  <c r="M14" i="2" a="1"/>
  <c r="T14" i="2" a="1"/>
  <c r="AA13" i="2" a="1"/>
  <c r="T13" i="2" a="1"/>
  <c r="AA12" i="2" a="1"/>
  <c r="M13" i="2" a="1"/>
  <c r="M11" i="2" a="1"/>
  <c r="T14" i="2" l="1"/>
  <c r="M14" i="2"/>
  <c r="AA14" i="2"/>
  <c r="T13" i="2"/>
  <c r="AA13" i="2"/>
  <c r="M13" i="2"/>
  <c r="AA12" i="2"/>
  <c r="M12" i="2"/>
  <c r="T12" i="2"/>
  <c r="AA11" i="2"/>
  <c r="M11" i="2"/>
  <c r="T11" i="2"/>
  <c r="AM204" i="67"/>
  <c r="AN204" i="67" s="1"/>
  <c r="AO204" i="67" s="1"/>
  <c r="AP204" i="67" s="1"/>
  <c r="AQ204" i="67" s="1"/>
  <c r="AR204" i="67" s="1"/>
  <c r="AS204" i="67" s="1"/>
  <c r="AT204" i="67" s="1"/>
  <c r="AU204" i="67" s="1"/>
  <c r="AV204" i="67" s="1"/>
  <c r="B18" i="67" s="1"/>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4" i="2" a="1"/>
  <c r="N11" i="2" a="1"/>
  <c r="U11" i="2" a="1"/>
  <c r="AB14" i="2" a="1"/>
  <c r="AB12" i="2" a="1"/>
  <c r="N12" i="2" a="1"/>
  <c r="U12" i="2" a="1"/>
  <c r="AB11" i="2" a="1"/>
  <c r="AB13" i="2" a="1"/>
  <c r="N14" i="2" a="1"/>
  <c r="U13" i="2" a="1"/>
  <c r="N13" i="2" a="1"/>
  <c r="N14" i="2" l="1"/>
  <c r="AB14" i="2"/>
  <c r="U14" i="2"/>
  <c r="N13" i="2"/>
  <c r="U13" i="2"/>
  <c r="AB13" i="2"/>
  <c r="U12" i="2"/>
  <c r="N12" i="2"/>
  <c r="AB12" i="2"/>
  <c r="AB11" i="2"/>
  <c r="N11" i="2"/>
  <c r="U11" i="2"/>
  <c r="AW204" i="67"/>
  <c r="AX204" i="67" s="1"/>
  <c r="AY204" i="67" s="1"/>
  <c r="AZ204" i="67" s="1"/>
  <c r="BA204" i="67" s="1"/>
  <c r="BB204" i="67" s="1"/>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P10" i="2" a="1"/>
  <c r="I9" i="2" a="1"/>
  <c r="W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J10" i="2" l="1"/>
  <c r="X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X9" i="2" a="1"/>
  <c r="J9" i="2" a="1"/>
  <c r="Q10"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R10" i="2" a="1"/>
  <c r="K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L10" i="2" l="1"/>
  <c r="Z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Z9" i="2" a="1"/>
  <c r="S10"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20" i="88" s="1"/>
  <c r="AF202" i="88"/>
  <c r="AF222" i="88" s="1"/>
  <c r="AD226" i="88"/>
  <c r="AE206" i="88"/>
  <c r="AG135" i="88"/>
  <c r="AH130" i="88"/>
  <c r="AH132" i="88" s="1"/>
  <c r="AH133" i="88" s="1"/>
  <c r="AH190" i="88" s="1"/>
  <c r="AI129" i="88"/>
  <c r="AI131" i="88" s="1"/>
  <c r="AF21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M10" i="2" l="1"/>
  <c r="AA10" i="2"/>
  <c r="AN201" i="88"/>
  <c r="AN221" i="88" s="1"/>
  <c r="AN200" i="88"/>
  <c r="AN220" i="88" s="1"/>
  <c r="AN202" i="88"/>
  <c r="AN222" i="88" s="1"/>
  <c r="D17" i="88"/>
  <c r="AO135" i="88"/>
  <c r="AQ129" i="88"/>
  <c r="AQ131" i="88" s="1"/>
  <c r="AP130" i="88"/>
  <c r="AP132" i="88" s="1"/>
  <c r="AP133" i="88" s="1"/>
  <c r="AP190"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AA9" i="2" a="1"/>
  <c r="T10" i="2" a="1"/>
  <c r="M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N10" i="2" l="1"/>
  <c r="AB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AB9" i="2" a="1"/>
  <c r="U10" i="2" a="1"/>
  <c r="N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Q220" i="74" s="1"/>
  <c r="AR202" i="74"/>
  <c r="AR222" i="74" s="1"/>
  <c r="AR201" i="74"/>
  <c r="AR221" i="74" s="1"/>
  <c r="AR200" i="74"/>
  <c r="AP202" i="74"/>
  <c r="AP222" i="74" s="1"/>
  <c r="AP201" i="74"/>
  <c r="AP221" i="74" s="1"/>
  <c r="AP200" i="74"/>
  <c r="AO202" i="74"/>
  <c r="AO222" i="74" s="1"/>
  <c r="AO200" i="74"/>
  <c r="AO220" i="74" s="1"/>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20" i="74" s="1"/>
  <c r="AN201" i="74"/>
  <c r="AN221" i="74" s="1"/>
  <c r="AN202" i="74"/>
  <c r="AN222" i="74" s="1"/>
  <c r="AG202" i="74"/>
  <c r="AG222" i="74" s="1"/>
  <c r="AG201" i="74"/>
  <c r="AG221" i="74" s="1"/>
  <c r="AG200" i="74"/>
  <c r="AG220" i="74" s="1"/>
  <c r="I202" i="74"/>
  <c r="I222" i="74" s="1"/>
  <c r="I200" i="74"/>
  <c r="I220" i="74" s="1"/>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R220" i="74" s="1"/>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I220" i="74" s="1"/>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X220" i="74"/>
  <c r="AU220" i="74"/>
  <c r="AC220" i="74"/>
  <c r="Y220" i="74"/>
  <c r="H220" i="74"/>
  <c r="BB220" i="74"/>
  <c r="T220" i="74"/>
  <c r="E204" i="74"/>
  <c r="E224" i="74" s="1"/>
  <c r="E220" i="74"/>
  <c r="AT220" i="74"/>
  <c r="U220" i="74"/>
  <c r="AF220" i="74"/>
  <c r="X220" i="74"/>
  <c r="V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FCE6CB7E-2EA4-4A30-BC52-5ABB04476977}">
      <text>
        <r>
          <rPr>
            <b/>
            <sz val="9"/>
            <color indexed="81"/>
            <rFont val="Tahoma"/>
            <family val="2"/>
          </rPr>
          <t>Duncan Innes:GT/GD</t>
        </r>
      </text>
    </comment>
    <comment ref="C161" authorId="1" shapeId="0" xr:uid="{1B99E245-1877-4039-8262-E79825B11177}">
      <text>
        <r>
          <rPr>
            <b/>
            <sz val="9"/>
            <color indexed="81"/>
            <rFont val="Tahoma"/>
            <family val="2"/>
          </rPr>
          <t>Duncan Innes:</t>
        </r>
        <r>
          <rPr>
            <sz val="9"/>
            <color indexed="81"/>
            <rFont val="Tahoma"/>
            <family val="2"/>
          </rPr>
          <t xml:space="preserve">
All sectors</t>
        </r>
      </text>
    </comment>
    <comment ref="C162" authorId="1" shapeId="0" xr:uid="{DF4062DA-6C22-4C30-9D53-5A5FEA0A6248}">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CCC68BB1-7E11-44A3-8D46-04579F3468B5}">
      <text>
        <r>
          <rPr>
            <b/>
            <sz val="9"/>
            <color indexed="81"/>
            <rFont val="Tahoma"/>
            <family val="2"/>
          </rPr>
          <t>Duncan Innes:GT/GD</t>
        </r>
      </text>
    </comment>
    <comment ref="C161" authorId="1" shapeId="0" xr:uid="{8D21500E-1E13-4AF1-A63A-715A65B03D45}">
      <text>
        <r>
          <rPr>
            <b/>
            <sz val="9"/>
            <color indexed="81"/>
            <rFont val="Tahoma"/>
            <family val="2"/>
          </rPr>
          <t>Duncan Innes:</t>
        </r>
        <r>
          <rPr>
            <sz val="9"/>
            <color indexed="81"/>
            <rFont val="Tahoma"/>
            <family val="2"/>
          </rPr>
          <t xml:space="preserve">
All sectors</t>
        </r>
      </text>
    </comment>
    <comment ref="C162" authorId="1" shapeId="0" xr:uid="{052DCE4A-D49B-4C6F-B983-1B5BAAC6A8C4}">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68B24ADC-C257-4E64-912C-555E42CD70D1}">
      <text>
        <r>
          <rPr>
            <b/>
            <sz val="9"/>
            <color indexed="81"/>
            <rFont val="Tahoma"/>
            <family val="2"/>
          </rPr>
          <t>Duncan Innes:GT/GD</t>
        </r>
      </text>
    </comment>
    <comment ref="C161" authorId="1" shapeId="0" xr:uid="{E5C706F3-D8FE-43B1-901B-4A5A53DE636B}">
      <text>
        <r>
          <rPr>
            <b/>
            <sz val="9"/>
            <color indexed="81"/>
            <rFont val="Tahoma"/>
            <family val="2"/>
          </rPr>
          <t>Duncan Innes:</t>
        </r>
        <r>
          <rPr>
            <sz val="9"/>
            <color indexed="81"/>
            <rFont val="Tahoma"/>
            <family val="2"/>
          </rPr>
          <t xml:space="preserve">
All sectors</t>
        </r>
      </text>
    </comment>
    <comment ref="C162" authorId="1" shapeId="0" xr:uid="{9100F6E8-BB91-4FAA-998A-5AEEE0A5FEEB}">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1F5D0A37-3C45-4D90-B78D-C5D032C84492}">
      <text>
        <r>
          <rPr>
            <b/>
            <sz val="9"/>
            <color indexed="81"/>
            <rFont val="Tahoma"/>
            <family val="2"/>
          </rPr>
          <t>Duncan Innes:GT/GD</t>
        </r>
      </text>
    </comment>
    <comment ref="C161" authorId="1" shapeId="0" xr:uid="{D38E04C2-1BFC-4B32-95CF-A6781EB09599}">
      <text>
        <r>
          <rPr>
            <b/>
            <sz val="9"/>
            <color indexed="81"/>
            <rFont val="Tahoma"/>
            <family val="2"/>
          </rPr>
          <t>Duncan Innes:</t>
        </r>
        <r>
          <rPr>
            <sz val="9"/>
            <color indexed="81"/>
            <rFont val="Tahoma"/>
            <family val="2"/>
          </rPr>
          <t xml:space="preserve">
All sectors</t>
        </r>
      </text>
    </comment>
    <comment ref="C162" authorId="1" shapeId="0" xr:uid="{11D19D79-3450-40BD-A6C5-CD989911A74A}">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<sst xmlns="http://schemas.openxmlformats.org/spreadsheetml/2006/main" count="5133" uniqueCount="587">
  <si>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</si>
  <si>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</si>
  <si>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</si>
  <si>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</si>
  <si>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</si>
  <si>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</si>
  <si>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</si>
  <si>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</si>
  <si>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</si>
  <si>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</si>
  <si>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</si>
  <si>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</si>
  <si>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</si>
  <si>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</si>
  <si>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</si>
  <si>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</si>
  <si>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</si>
  <si>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</si>
  <si>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</si>
  <si>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</si>
  <si>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</si>
  <si>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</si>
  <si>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</si>
  <si>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</si>
  <si>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</si>
  <si>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</si>
  <si>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</si>
  <si>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</si>
  <si>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</si>
  <si>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</si>
  <si>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</si>
  <si>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</si>
  <si>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</si>
  <si>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</si>
  <si>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</si>
  <si>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</si>
  <si>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</si>
  <si>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</si>
  <si>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</si>
  <si>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</si>
  <si>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</si>
  <si>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</si>
  <si>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</si>
  <si>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</si>
  <si>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</si>
  <si>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</si>
  <si>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</si>
  <si>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</si>
  <si>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</si>
  <si>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</si>
  <si>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</si>
  <si>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</si>
  <si>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</si>
  <si>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</si>
  <si>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</si>
  <si>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</si>
  <si>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</si>
  <si>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</si>
  <si>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</si>
  <si>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</si>
  <si>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</si>
  <si>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</si>
  <si>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</si>
  <si>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</si>
  <si>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</si>
  <si>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</si>
  <si>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</si>
  <si>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</si>
  <si>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</si>
  <si>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</si>
  <si>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</si>
  <si>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</si>
  <si>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</si>
  <si>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</si>
  <si>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</si>
  <si>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</si>
  <si>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</si>
  <si>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</si>
  <si>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</si>
  <si>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</si>
  <si>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</si>
  <si>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</si>
  <si>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</si>
  <si>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</si>
  <si>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</si>
  <si>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</si>
  <si>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</si>
  <si>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</si>
  <si>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</si>
  <si>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</si>
  <si>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</si>
  <si>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</si>
  <si>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</si>
  <si>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</si>
  <si>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</si>
  <si>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</si>
  <si>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</si>
  <si>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</si>
  <si>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</si>
  <si>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</si>
  <si>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</si>
  <si>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</si>
  <si>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</si>
  <si>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</si>
  <si>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</si>
  <si>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</si>
  <si>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</si>
  <si>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</si>
  <si>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</si>
  <si>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</si>
  <si>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</si>
  <si>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</si>
  <si>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</si>
  <si>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</si>
  <si>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</si>
  <si>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</si>
  <si>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</si>
  <si>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</si>
  <si>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</si>
  <si>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</si>
  <si>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</si>
  <si>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</si>
  <si>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</si>
  <si>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</si>
  <si>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</si>
  <si>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</si>
  <si>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</si>
  <si>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</si>
  <si>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</si>
  <si>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</si>
  <si>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</si>
  <si>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</si>
  <si>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</si>
  <si>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</si>
  <si>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</si>
  <si>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</si>
  <si>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</si>
  <si>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</si>
  <si>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</si>
  <si>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</si>
  <si>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</si>
  <si>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</si>
  <si>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See Engineering Justification in Option_4 tab</t>
  </si>
  <si>
    <t>See Stakeholder Support Summary in Option_4 tab</t>
  </si>
  <si>
    <t>See GDN View in Option_4 tab</t>
  </si>
  <si>
    <t>Option_5</t>
  </si>
  <si>
    <t>See Engineering Justification in Option_5 tab</t>
  </si>
  <si>
    <t>See Stakeholder Support Summary in Option_5 tab</t>
  </si>
  <si>
    <t>See GDN View in Option_5 tab</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</si>
  <si>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</si>
  <si>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</si>
  <si>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</si>
  <si>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</si>
  <si>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</si>
  <si>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</si>
  <si>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</si>
  <si>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</si>
  <si>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</si>
  <si>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</si>
  <si>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</si>
  <si>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</si>
  <si>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</si>
  <si>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</si>
  <si>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</si>
  <si>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</si>
  <si>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</si>
  <si>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</si>
  <si>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 xml:space="preserve">This option is used as the baseline against which other options are measured.  It does not include any capital investment but instead considers the cost of ongoing maintenance activities and repairs on failure which is included in the financial risk element of the NARM modelling. There are no direct benefits accrued under this option, however it does include societal impacts associated with leakage, fatality and injury. </t>
  </si>
  <si>
    <t>The baseline option shows that there will be an increase in risk of 14% above start of RIIO-GD3 levels considering all non-mandatory classes) if we were to adopt this Do Nothing/ Do Minimum option. The baseline counterfactual is continuing with the current population of non-mandatory mains and services: managing the existing non-mandatory replacement assets by only intervening following failure (i.e. “do nothing / minimum”). This is not acceptable due to the deterioration of assets over time and the significant risks these would result in. This option has therefore been rejected.</t>
  </si>
  <si>
    <t>T2B Non-mandatory Repex Preferred</t>
  </si>
  <si>
    <t>Our analysis shows that the failure rates for Tier 2B pipes has stabilised during RIIO-GD2 at 0.498 leaks per km, and so we plan to continue replacing Tier 2B at levels broadly in line with RIIO-GD2 at an average of 22km per year to keep up with the ageing and deteriorating profile of the remaining population.
Projects meeting the CBA payback period of 16 years or less have been identified consistently throughout RIIO-GD2 and analysis of the current population suggests that this will continue to deliver positive results.
As part of this overall workload, we envisage the inclusion of some Tier 2B as part of our approach to efficient Tier 1 Mains Replacement, subject to CBA analysis.</t>
  </si>
  <si>
    <t>Our overall Tier 2B proposal for RIIO-GD3 shows a payback period of 3 years. This option (for all non mandatory classes) has been assessed to reduce risk levels to 4% below start of RIIO-GD3 levels. Out of all of our options this presented the best balance of cost expenditure to risk management of this asset class, which is in line with our customers'expectations that we maintain a safe and resilient network whilst minimising impact on bills. For this reason, this option was selected as our Preferred option.</t>
  </si>
  <si>
    <t>T2B Non-mandatory Repex Do 10% More</t>
  </si>
  <si>
    <t xml:space="preserve">With mains replacement, the only options are to vary the workload. We considered a do more option where we modelled increasing the workload by 10%. Proportionally, this will remove a similar amount of risk per km in NARM due to cohorting of these assets. </t>
  </si>
  <si>
    <t>In reality, the additional 10% of workload will have a lower average risk removal due to our targeted approach to non-mandatory replacement on the mains with the highest failure rates pipes being selected in a continuous programme. While our CBA and risk analysis could justify more workload than we have proposed, we have considered deliverability and that our current track record of delivering a balanced programme has been successful in keeping risk and service levels stable and at acceptable levels. Therefore, we have rejected this option as it would unnecessarily increase customer bills.</t>
  </si>
  <si>
    <t>T2B Non-mandatory Repex Do 10% Less</t>
  </si>
  <si>
    <t xml:space="preserve">We considered a do less option where we modelled decreasing the workload by 10%. Proportionally, this will remove a similar amount of risk per km in NARM due to cohorting of these assets. </t>
  </si>
  <si>
    <t>In reality, the reduced 10% of workload will forgo a higher average risk removal due to our targeted approach to non-mandatory replacement on the mains with the highest failure rates pipes being selected in a continuous programme. We estimate that costs would fall by less than 10% in each CBA due to a need to retain the current DSP group for mandatory repex delivery despite the reduced non-mandatory workload. This would represent poor value for money for customers and lead to unacceptable risk increases and undo the overall stabilisation of failures we have achieved in RIIO-GD2. If we are doing less non-mandatory work, we would need to reduce the population of our direct service providers (DSPs) which our commercial team analysed would be likely to affect our efficiency level an increase costs compared to the Preferred option. For these reasons we have rejected this option. See A22.m NGN RIIO-GD3 Investment Decision Pack - Non Mandatory Repex.</t>
  </si>
  <si>
    <t>T2B Non-mandatory Repex Extra T3; Less &gt;2ST</t>
  </si>
  <si>
    <t>For Tier 2B, this option considers the same intervention as our Preferred option. Strategy is changed under this option for other Non Mandatory sub asset classes (namely Tier 3 and greater than 2 inch Steel). These are detailed in separate CBAs and combined within A22.m RIIO-GD3 Investment Decision Pack - Non Mandatory Repex Aggregate CBA.</t>
  </si>
  <si>
    <t>Comment applicable for Option_4 overarching Non-Mandatory categories: Concentrating our efforts on replacing Tier 3 mains may address the higher leakage risk associated with these assets, thereby improving the security of our supply network and ensuring compliance with safety standards. Conversely, to manage the cost of the programme, it is important to note that the replacement of Tier 3 pipes is on average over 5 times more expensive per kilometre than mains in the &gt;2ST category and result in £15.4m more expenditure than the preferred option which already includes some rebalancing of &gt;2” Steel towards Tier 3 mains. Therefore we rejected this option and propose to continue with the balanced programme we have delivered in RIIO-GD2.</t>
  </si>
  <si>
    <t>T2B Non-mandatory Repex Defer</t>
  </si>
  <si>
    <t xml:space="preserve">We modelled a scenario where we deferred non-mandatory work until RIIO-GD4. </t>
  </si>
  <si>
    <t>This would lead to unacceptable increases in risk due to ageing and deteriorating mains. This is illustrated by the increasing total risk on non-mandatory mains without intervention (+14%). For this reason, this option has been rejected.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</si>
  <si>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</si>
  <si>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</si>
  <si>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</si>
  <si>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</si>
  <si>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</si>
  <si>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</si>
  <si>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</si>
  <si>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</si>
  <si>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</si>
  <si>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</si>
  <si>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</si>
  <si>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</si>
  <si>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</si>
  <si>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</si>
  <si>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</si>
  <si>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</si>
  <si>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</si>
  <si>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</si>
  <si>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</si>
  <si>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</si>
  <si>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</si>
  <si>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</si>
  <si>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</si>
  <si>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</si>
  <si>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</si>
  <si>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</si>
  <si>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</si>
  <si>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</si>
  <si>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</si>
  <si>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</si>
  <si>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</si>
  <si>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</si>
  <si>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</si>
  <si>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</si>
  <si>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</si>
  <si>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</si>
  <si>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</si>
  <si>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</si>
  <si>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</si>
  <si>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</si>
  <si>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</si>
  <si>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</si>
  <si>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</si>
  <si>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</si>
  <si>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</si>
  <si>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</si>
  <si>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</si>
  <si>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</si>
  <si>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</si>
  <si>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</si>
  <si>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</si>
  <si>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</si>
  <si>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</si>
  <si>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</si>
  <si>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</si>
  <si>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</si>
  <si>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</si>
  <si>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</si>
  <si>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</si>
  <si>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</si>
  <si>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</si>
  <si>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</si>
  <si>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</si>
  <si>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</si>
  <si>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</si>
  <si>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</si>
  <si>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</si>
  <si>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</si>
  <si>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</si>
  <si>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</si>
  <si>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</si>
  <si>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</si>
  <si>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</si>
  <si>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</si>
  <si>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</si>
  <si>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</si>
  <si>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</si>
  <si>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</si>
  <si>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</si>
  <si>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</si>
  <si>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</si>
  <si>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</si>
  <si>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</si>
  <si>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</si>
  <si>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</si>
  <si>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</si>
  <si>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</si>
  <si>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</si>
  <si>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</si>
  <si>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</si>
  <si>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</si>
  <si>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</si>
  <si>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</si>
  <si>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</si>
  <si>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</si>
  <si>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</si>
  <si>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</si>
  <si>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</si>
  <si>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</si>
  <si>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</si>
  <si>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</si>
  <si>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</si>
  <si>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</si>
  <si>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</si>
  <si>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</si>
  <si>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</si>
  <si>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</si>
  <si>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</si>
  <si>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</si>
  <si>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</si>
  <si>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</si>
  <si>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</si>
  <si>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</si>
  <si>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</si>
  <si>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</si>
  <si>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</si>
  <si>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</si>
  <si>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</si>
  <si>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</si>
  <si>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</si>
  <si>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</si>
  <si>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</si>
  <si>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</si>
  <si>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</si>
  <si>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</si>
  <si>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</si>
  <si>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</si>
  <si>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</si>
  <si>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</si>
  <si>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</si>
  <si>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</si>
  <si>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</si>
  <si>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</si>
  <si>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</si>
  <si>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</si>
  <si>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</si>
  <si>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</si>
  <si>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</si>
  <si>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</si>
  <si>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</si>
  <si>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</si>
  <si>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</si>
  <si>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</si>
  <si>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</si>
  <si>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</si>
  <si>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</si>
  <si>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 xml:space="preserve">The skilled workforce completing this work on the ground are highly sought after within our, as well as other industries, due to their transferrable skillset. Retaining this workforce until the end of the replacement program, in the light of the reducing levels of certainty around workload post 2032 is viewed as a major risk. </t>
  </si>
  <si>
    <t>Medium</t>
  </si>
  <si>
    <t>&lt;=30%</t>
  </si>
  <si>
    <t xml:space="preserve">NGN have maintained our DSP model successfully since 2013, moving away from the nation-wide Tier 1 contractors, in favor of smaller, local businesses, allowing us to have a more meaningful partnership, rather than a strict contractor/manager relationship. This model, led by a team of NGN’s operational leads, is underpinned by hundreds of skilled workers, driving excellent safety record, customer service, efficiency, and ongoing improvement. 
Through regular engagement with our partners, it became clear that to mitigate this risk, an incentive mechanism had to be developed, we have therefore implemented a Long Term Incentive Program, allowing our partners to benefit from a lump-sum payment in 2032, which is accrued through their loyalty until the end of the replacement program. </t>
  </si>
  <si>
    <t>Our Workforce and Supply Chain Resilience Strategy discusses the likely resourcing challenges we will face during RIIO-GD3 and our plans on how to address them.</t>
  </si>
  <si>
    <t xml:space="preserve">Risk to delivery of workload and outputs within RIIO-GD3. 
Although we are proposing to continue at the same run rate as RIIO-GD2 there is ongoing risk to the investment is associated with accessing the distribution mains proposed for replacement. Due to the nature of our network, we predominantly work on public highways, therefore impacting a variety of stakeholders – from regular road users to other infrastructure custodians. Access has to be carefully coordinated and the Local Authorities are at the heart of this process. </t>
  </si>
  <si>
    <t xml:space="preserve">NGN developed some excellent working relationships with the Local Authorities within our network and maintain regular engagement to ensure that these relationships remain mutually beneficial. This is evident, as NGN is the only utility company in the Northeast, Cumbria &amp; Yorkshire with no improvement notice from local highway authorities. </t>
  </si>
  <si>
    <t>So far, NGN have been able to align our replacement program with the Local Authority plans, where possible, deferring projects to future years on Local Authority request. With the mandatory replacement program coming to an end, we will be far more restricted in the way we can manage this, therefore it is imperative that the stakeholder engagement continues to grow and develop. As these stakeholders also deliver our non-mandatory program, these risks apply to all of our REPEX proposals</t>
  </si>
  <si>
    <t>Cost variability of forecast unit rates.</t>
  </si>
  <si>
    <t>Low</t>
  </si>
  <si>
    <t>&lt;=20%</t>
  </si>
  <si>
    <t>We have a robust methodology for developing Repex unit cost rates. Subject matter experts have been continually engaged on unit costs to ensure these are accurate.</t>
  </si>
  <si>
    <t>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</si>
  <si>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</si>
  <si>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</si>
  <si>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</si>
  <si>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T2B Non-mandatory Repex Baseline</t>
  </si>
  <si>
    <t>Date Undertaken:</t>
  </si>
  <si>
    <t>Scheme Reference ID</t>
  </si>
  <si>
    <t>A22.m.NGN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</si>
  <si>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</si>
  <si>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</si>
  <si>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Repex</t>
  </si>
  <si>
    <t>Authorised By:</t>
  </si>
  <si>
    <t>Dean Pearson</t>
  </si>
  <si>
    <r>
      <t xml:space="preserve">Preferred Option </t>
    </r>
    <r>
      <rPr>
        <i/>
        <sz val="10"/>
        <rFont val="Verdana"/>
        <family val="2"/>
      </rPr>
      <t>(Y/N)</t>
    </r>
  </si>
  <si>
    <t>N</t>
  </si>
  <si>
    <r>
      <t>Spend Area</t>
    </r>
    <r>
      <rPr>
        <i/>
        <sz val="10"/>
        <color theme="1"/>
        <rFont val="Verdana"/>
        <family val="2"/>
      </rPr>
      <t xml:space="preserve">
(Please include relevant RRP/BPDT Table Reference)</t>
    </r>
  </si>
  <si>
    <t>CV6.03, CV6.08</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</si>
  <si>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</si>
  <si>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</si>
  <si>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</si>
  <si>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</si>
  <si>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</si>
  <si>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</si>
  <si>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</si>
  <si>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</si>
  <si>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</si>
  <si>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</si>
  <si>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</si>
  <si>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NGN’s pipe distribution network &lt; 7 bar consists of over 36,000km of mains and over 2.5 million services providing gas to domestic, commercial and industrial consumers. Of the total distribution mains in the network, approximately 33,000km are non-mandatory (with the remaining population being mandatory).
This Engineering Justification Paper (EJP) and accompanying CBA sets out the interventions that we plan to undertake on Non-Mandatory REPEX investments planned for completion during RIIO-GD3. The investments outlined in the paper are aimed at addressing issues with the distribution pipelines and associated services that fall outside of IMRRP (Iron Mains Risk Reduction Programme) mandated by the Health and Safety Executive (HSE) and described in the A22.l Mandatory REPEX Engineering Justification Paper.
Interventions in this area are asset health driven, with a key focus on customer safety and minimising leaks and the risks associated with them. It is imperative that mains and services remain in good condition in order to ensure gas continues to flow through our network in a safe and reliable manner.
Our decision-making process for these investments involves a balance of the costs, future benefits, and the potential negative consequences of not proceeding with the non-mandatory mains replacement programme. The targeted investment areas include iron mains in the Tier 2B (T2B) and Tier 3 (T3) categories, those over 30m away from the nearest property (&gt;30m Iron), greater than 2-inch steel (&gt;2ST) and PE mains as well as mains diversions along with the associated services within each category. The drivers behind the investment proposals range from customer demand and compliance (diversions) to asset health, environmental and safety considerations (T2B/T3/&gt;2ST). Each investment area has been carefully selected based on a systematic asset management decision-making process, incorporating risk analysis, value assessment, and trade-offs between different intervention and management options; as well as considering deliverability. This CBA focuses on Tier 2b. A22.m RIIO-GD3 Investment Decision Pack - Non Mandatory Repex EJP.</t>
  </si>
  <si>
    <t>Expenditure Profile - Summary</t>
  </si>
  <si>
    <t>Post RIIO3</t>
  </si>
  <si>
    <t>(£m)</t>
  </si>
  <si>
    <t>Capitalised costs</t>
  </si>
  <si>
    <t>Non-capitalised costs</t>
  </si>
  <si>
    <t>Asset Class</t>
  </si>
  <si>
    <t>Unit</t>
  </si>
  <si>
    <t>Output</t>
  </si>
  <si>
    <t>Tier 2B replacement</t>
  </si>
  <si>
    <t xml:space="preserve">Ongoing maintenance activities and repairs on failure </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</si>
  <si>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</si>
  <si>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</si>
  <si>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</si>
  <si>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</si>
  <si>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</si>
  <si>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</si>
  <si>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</si>
  <si>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</si>
  <si>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</si>
  <si>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</si>
  <si>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</si>
  <si>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</si>
  <si>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</si>
  <si>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</si>
  <si>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</si>
  <si>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</si>
  <si>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</si>
  <si>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</si>
  <si>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</si>
  <si>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</si>
  <si>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</si>
  <si>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</si>
  <si>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</si>
  <si>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</si>
  <si>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</si>
  <si>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</si>
  <si>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</si>
  <si>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</si>
  <si>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</si>
  <si>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</si>
  <si>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</si>
  <si>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</si>
  <si>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</si>
  <si>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</si>
  <si>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</si>
  <si>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</si>
  <si>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</si>
  <si>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</si>
  <si>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</si>
  <si>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</si>
  <si>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</si>
  <si>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</si>
  <si>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</si>
  <si>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</si>
  <si>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</si>
  <si>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</si>
  <si>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</si>
  <si>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</si>
  <si>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</si>
  <si>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</si>
  <si>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</si>
  <si>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</si>
  <si>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</si>
  <si>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</si>
  <si>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</si>
  <si>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</si>
  <si>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</si>
  <si>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</si>
  <si>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</si>
  <si>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</si>
  <si>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</si>
  <si>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</si>
  <si>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</si>
  <si>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</si>
  <si>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</si>
  <si>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</si>
  <si>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</si>
  <si>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</si>
  <si>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</si>
  <si>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</si>
  <si>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</si>
  <si>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</si>
  <si>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</si>
  <si>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</si>
  <si>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</si>
  <si>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</si>
  <si>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</si>
  <si>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</si>
  <si>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</si>
  <si>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</si>
  <si>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</si>
  <si>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</si>
  <si>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</si>
  <si>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</si>
  <si>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</si>
  <si>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</si>
  <si>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</si>
  <si>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</si>
  <si>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</si>
  <si>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</si>
  <si>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</si>
  <si>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</si>
  <si>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</si>
  <si>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</si>
  <si>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</si>
  <si>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</si>
  <si>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</si>
  <si>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</si>
  <si>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</si>
  <si>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</si>
  <si>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</si>
  <si>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</si>
  <si>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</si>
  <si>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</si>
  <si>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</si>
  <si>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</si>
  <si>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</si>
  <si>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</si>
  <si>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</si>
  <si>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</si>
  <si>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</si>
  <si>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</si>
  <si>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</si>
  <si>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</si>
  <si>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</si>
  <si>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</si>
  <si>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</si>
  <si>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</si>
  <si>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</si>
  <si>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</si>
  <si>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</si>
  <si>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</si>
  <si>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</si>
  <si>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</si>
  <si>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</si>
  <si>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</si>
  <si>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</si>
  <si>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Memo line has been completed at the top level - see A22.m RIIO-GD3 Investment Decision Pack - Non Mandatory Repex Aggregate CBA</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</si>
  <si>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</si>
  <si>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</si>
  <si>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</si>
  <si>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</si>
  <si>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</si>
  <si>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</si>
  <si>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</si>
  <si>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</si>
  <si>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</si>
  <si>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</si>
  <si>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</si>
  <si>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</si>
  <si>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In km - see A22.m RIIO-GD3 Investment Decision Pack - Non Mandatory Repex EJP.</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</si>
  <si>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</si>
  <si>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</si>
  <si>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</si>
  <si>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</si>
  <si>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</si>
  <si>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</si>
  <si>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</si>
  <si>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</si>
  <si>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</si>
  <si>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</si>
  <si>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</si>
  <si>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</si>
  <si>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</si>
  <si>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</si>
  <si>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</si>
  <si>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</si>
  <si>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</si>
  <si>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</si>
  <si>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</si>
  <si>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</si>
  <si>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</si>
  <si>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</si>
  <si>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</si>
  <si>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</si>
  <si>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</si>
  <si>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</si>
  <si>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</si>
  <si>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</si>
  <si>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</si>
  <si>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</si>
  <si>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</si>
  <si>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</si>
  <si>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</si>
  <si>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</si>
  <si>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</si>
  <si>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</si>
  <si>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</si>
  <si>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</si>
  <si>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</si>
  <si>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</si>
  <si>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</si>
  <si>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</si>
  <si>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Additional leakage removed</t>
  </si>
  <si>
    <t>Additional Health and Safety Risk removed</t>
  </si>
  <si>
    <t>Additional Compliance, Financial and Customer Risk removed</t>
  </si>
  <si>
    <t>Pass Through Costs</t>
  </si>
  <si>
    <t>Comparison to baseline</t>
  </si>
  <si>
    <t xml:space="preserve">Capex </t>
  </si>
  <si>
    <t>RIIO-GD3</t>
  </si>
  <si>
    <t>Mains</t>
  </si>
  <si>
    <t>Tier 2B</t>
  </si>
  <si>
    <t>Cost</t>
  </si>
  <si>
    <t>Net</t>
  </si>
  <si>
    <t>T2B</t>
  </si>
  <si>
    <t>Number</t>
  </si>
  <si>
    <t>No.</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</si>
  <si>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</si>
  <si>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Preferred</t>
  </si>
  <si>
    <t>Cost per km/service (£m)</t>
  </si>
  <si>
    <t>Do More</t>
  </si>
  <si>
    <t>Do 10% Less</t>
  </si>
  <si>
    <t>15.4% uplift in cost due to having to reduce the population of delivery partners/teams causing reduction in efficiency</t>
  </si>
  <si>
    <t>Extra T3; Less &gt;2ST</t>
  </si>
  <si>
    <t>Deferred</t>
  </si>
  <si>
    <t>RIIO-GD4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</si>
</sst>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7">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2"/>
      <color theme="1"/>
      <name val="Calibri"/>
      <family val="2"/>
      <scheme val="minor"/>
    </font>
    <font>
      <b/>
      <sz val="10"/>
      <color rgb="FFFF0000"/>
      <name val="Verdana"/>
      <family val="2"/>
    </font>
    <font>
      <i/>
      <sz val="10"/>
      <color rgb="FFFF0000"/>
      <name val="Verdana"/>
      <family val="2"/>
    </font>
    <font>
      <b/>
      <i/>
      <sz val="10"/>
      <color rgb="FFFF0000"/>
      <name val="Verdana"/>
      <family val="2"/>
    </font>
  </fonts>
  <fills count="26">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8" tint="0.59996337778862885"/>
        <bgColor indexed="64"/>
      </patternFill>
    </fill>
    <fill>
      <patternFill patternType="solid">
        <fgColor theme="6"/>
        <bgColor indexed="64"/>
      </patternFill>
    </fill>
    <fill>
      <patternFill patternType="solid">
        <fgColor theme="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medium">
        <color indexed="64"/>
      </right>
      <top style="thin">
        <color indexed="64"/>
      </top>
      <bottom style="thin">
        <color indexed="64"/>
      </bottom>
      <diagonal/>
    </border>
  </borders>
  <cellStyleXfs count="44">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xf numFmtId="0" fontId="18" fillId="0" borderId="0"/>
    <xf numFmtId="0" fontId="33" fillId="0" borderId="0"/>
    <xf numFmtId="4" fontId="18" fillId="23" borderId="0"/>
    <xf numFmtId="0" fontId="18" fillId="0" borderId="0"/>
    <xf numFmtId="0" fontId="18" fillId="0" borderId="0"/>
  </cellStyleXfs>
  <cellXfs count="484">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39" fillId="25" borderId="60" xfId="43" applyFont="1" applyFill="1" applyBorder="1" applyAlignment="1">
      <alignment horizontal="center" vertical="center"/>
    </xf>
    <xf numFmtId="0" fontId="39" fillId="25" borderId="61" xfId="43" applyFont="1" applyFill="1" applyBorder="1" applyAlignment="1">
      <alignment horizontal="center" vertical="center"/>
    </xf>
    <xf numFmtId="0" fontId="39" fillId="25" borderId="62" xfId="43" applyFont="1" applyFill="1" applyBorder="1" applyAlignment="1">
      <alignment horizontal="center" vertical="center"/>
    </xf>
    <xf numFmtId="0" fontId="12" fillId="0" borderId="1" xfId="0" applyFont="1" applyBorder="1"/>
    <xf numFmtId="0" fontId="39" fillId="25" borderId="63" xfId="43" applyFont="1" applyFill="1" applyBorder="1" applyAlignment="1">
      <alignment horizontal="center" vertical="center"/>
    </xf>
    <xf numFmtId="0" fontId="0" fillId="21" borderId="1" xfId="0" applyFill="1" applyBorder="1"/>
    <xf numFmtId="0" fontId="54" fillId="0" borderId="1" xfId="0" applyFont="1" applyBorder="1"/>
    <xf numFmtId="0" fontId="13" fillId="21" borderId="1" xfId="0" applyFont="1" applyFill="1" applyBorder="1"/>
    <xf numFmtId="0" fontId="54" fillId="4" borderId="1" xfId="0" applyFont="1" applyFill="1" applyBorder="1"/>
    <xf numFmtId="0" fontId="13" fillId="4" borderId="1" xfId="0" applyFont="1" applyFill="1" applyBorder="1"/>
    <xf numFmtId="49" fontId="12" fillId="5" borderId="14" xfId="0" applyNumberFormat="1" applyFont="1" applyFill="1" applyBorder="1" applyAlignment="1" applyProtection="1">
      <alignment horizontal="left" vertical="center" wrapText="1"/>
      <protection locked="0"/>
    </xf>
    <xf numFmtId="169" fontId="0" fillId="5" borderId="14" xfId="0" applyNumberFormat="1" applyFill="1" applyBorder="1" applyAlignment="1" applyProtection="1">
      <alignment horizontal="lef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center" wrapText="1"/>
    </xf>
    <xf numFmtId="0" fontId="0" fillId="0" borderId="1" xfId="0" applyBorder="1"/>
    <xf numFmtId="0" fontId="56" fillId="0" borderId="1" xfId="0" applyFont="1" applyBorder="1"/>
    <xf numFmtId="0" fontId="55" fillId="0" borderId="0" xfId="0" applyFont="1"/>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4" fillId="0" borderId="1" xfId="14" applyFont="1" applyBorder="1" applyAlignment="1">
      <alignment horizontal="left"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40" fillId="0" borderId="1" xfId="6" applyFont="1" applyFill="1" applyBorder="1" applyAlignment="1" applyProtection="1">
      <alignment horizontal="left" vertical="center"/>
    </xf>
    <xf numFmtId="0" fontId="13" fillId="0" borderId="4" xfId="14" applyFont="1" applyBorder="1" applyAlignment="1">
      <alignment horizontal="center"/>
    </xf>
    <xf numFmtId="0" fontId="13" fillId="0" borderId="3" xfId="14" applyFont="1" applyBorder="1" applyAlignment="1">
      <alignment horizontal="center"/>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169" fontId="0" fillId="5" borderId="4" xfId="0" applyNumberFormat="1" applyFill="1" applyBorder="1" applyAlignment="1" applyProtection="1">
      <alignment horizontal="center" vertical="center"/>
      <protection locked="0"/>
    </xf>
    <xf numFmtId="169" fontId="0" fillId="5" borderId="5" xfId="0" applyNumberFormat="1" applyFill="1" applyBorder="1" applyAlignment="1" applyProtection="1">
      <alignment horizontal="center" vertical="center"/>
      <protection locked="0"/>
    </xf>
    <xf numFmtId="169" fontId="0" fillId="5" borderId="64"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2" fillId="0" borderId="1" xfId="0" applyFont="1" applyBorder="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2" fontId="53" fillId="24" borderId="58" xfId="39" applyNumberFormat="1" applyFont="1" applyFill="1" applyBorder="1" applyAlignment="1">
      <alignment horizontal="center" vertical="center"/>
    </xf>
    <xf numFmtId="2" fontId="53" fillId="24" borderId="59" xfId="39" applyNumberFormat="1" applyFont="1" applyFill="1" applyBorder="1" applyAlignment="1">
      <alignment horizontal="center" vertical="center"/>
    </xf>
    <xf numFmtId="169" fontId="0" fillId="5" borderId="18" xfId="0" applyNumberFormat="1" applyFill="1" applyBorder="1" applyAlignment="1" applyProtection="1">
      <alignment horizontal="center" vertical="center"/>
      <protection locked="0"/>
    </xf>
  </cellXfs>
  <cellStyles count="44">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alculations 3" xfId="41" xr:uid="{DBC88E31-CCDB-478B-8FF8-4DF98ED8576C}"/>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4 2" xfId="40" xr:uid="{5E4C3844-17BF-4418-8408-3E8222D1FBD7}"/>
    <cellStyle name="Normal 58 4 3 5" xfId="39" xr:uid="{3D0B8350-CED4-4280-A51C-F4C509CBA419}"/>
    <cellStyle name="Normal 58 4 3 5 12" xfId="42" xr:uid="{0451B559-A006-40AA-8666-B1A09F12F9D0}"/>
    <cellStyle name="Normal 58 4 3 6" xfId="43" xr:uid="{2E96C18C-71BB-466C-A04D-2A9C32863141}"/>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447675</xdr:colOff>
      <xdr:row>4</xdr:row>
      <xdr:rowOff>47625</xdr:rowOff>
    </xdr:from>
    <xdr:to>
      <xdr:col>24</xdr:col>
      <xdr:colOff>49388</xdr:colOff>
      <xdr:row>19</xdr:row>
      <xdr:rowOff>106075</xdr:rowOff>
    </xdr:to>
    <xdr:pic>
      <xdr:nvPicPr>
        <xdr:cNvPr id="2" name="Picture 1">
          <a:extLst>
            <a:ext uri="{FF2B5EF4-FFF2-40B4-BE49-F238E27FC236}">
              <a16:creationId xmlns:a16="http://schemas.microsoft.com/office/drawing/2014/main" id="{B3B1C970-A207-4388-8946-AD66F3C39057}"/>
            </a:ext>
          </a:extLst>
        </xdr:cNvPr>
        <xdr:cNvPicPr>
          <a:picLocks noChangeAspect="1"/>
        </xdr:cNvPicPr>
      </xdr:nvPicPr>
      <xdr:blipFill>
        <a:blip xmlns:r="http://schemas.openxmlformats.org/officeDocument/2006/relationships" r:embed="rId1"/>
        <a:stretch>
          <a:fillRect/>
        </a:stretch>
      </xdr:blipFill>
      <xdr:spPr>
        <a:xfrm>
          <a:off x="12411075" y="695325"/>
          <a:ext cx="5088113" cy="2487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180975</xdr:colOff>
      <xdr:row>3</xdr:row>
      <xdr:rowOff>9525</xdr:rowOff>
    </xdr:from>
    <xdr:to>
      <xdr:col>24</xdr:col>
      <xdr:colOff>468488</xdr:colOff>
      <xdr:row>18</xdr:row>
      <xdr:rowOff>67975</xdr:rowOff>
    </xdr:to>
    <xdr:pic>
      <xdr:nvPicPr>
        <xdr:cNvPr id="2" name="Picture 1">
          <a:extLst>
            <a:ext uri="{FF2B5EF4-FFF2-40B4-BE49-F238E27FC236}">
              <a16:creationId xmlns:a16="http://schemas.microsoft.com/office/drawing/2014/main" id="{1EEE29F1-5913-4541-AF14-E588E6511821}"/>
            </a:ext>
          </a:extLst>
        </xdr:cNvPr>
        <xdr:cNvPicPr>
          <a:picLocks noChangeAspect="1"/>
        </xdr:cNvPicPr>
      </xdr:nvPicPr>
      <xdr:blipFill>
        <a:blip xmlns:r="http://schemas.openxmlformats.org/officeDocument/2006/relationships" r:embed="rId1"/>
        <a:stretch>
          <a:fillRect/>
        </a:stretch>
      </xdr:blipFill>
      <xdr:spPr>
        <a:xfrm>
          <a:off x="12830175" y="495300"/>
          <a:ext cx="5088113" cy="274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5" t="s">
        <v>0</v>
      </c>
      <c r="B7" s="335"/>
      <c r="C7" s="335"/>
      <c r="D7" s="335"/>
      <c r="E7" s="335"/>
      <c r="F7" s="335"/>
      <c r="G7" s="335"/>
      <c r="H7" s="335"/>
      <c r="I7" s="335"/>
      <c r="J7" s="335"/>
    </row>
    <row r="8" spans="1:10">
      <c r="A8" s="336"/>
      <c r="B8" s="336"/>
      <c r="C8" s="336"/>
      <c r="D8" s="336"/>
      <c r="E8" s="336"/>
      <c r="F8" s="336"/>
      <c r="G8" s="336"/>
      <c r="H8" s="336"/>
      <c r="I8" s="336"/>
      <c r="J8" s="336"/>
    </row>
    <row r="9" spans="1:10">
      <c r="A9" s="337"/>
      <c r="B9" s="337"/>
      <c r="C9" s="337"/>
      <c r="D9" s="337"/>
      <c r="E9" s="337"/>
      <c r="F9" s="337"/>
      <c r="G9" s="337"/>
      <c r="H9" s="337"/>
      <c r="I9" s="337"/>
      <c r="J9" s="337"/>
    </row>
    <row r="10" spans="1:10">
      <c r="A10" s="338" t="s">
        <v>1</v>
      </c>
      <c r="B10" s="339"/>
      <c r="C10" s="341"/>
      <c r="D10" s="342"/>
      <c r="E10" s="344" t="s">
        <v>2</v>
      </c>
      <c r="F10" s="344"/>
      <c r="G10" s="346"/>
      <c r="H10" s="346"/>
      <c r="I10" s="346"/>
      <c r="J10" s="346"/>
    </row>
    <row r="11" spans="1:10">
      <c r="A11" s="340"/>
      <c r="B11" s="340"/>
      <c r="C11" s="343"/>
      <c r="D11" s="343"/>
      <c r="E11" s="345"/>
      <c r="F11" s="345"/>
      <c r="G11" s="333"/>
      <c r="H11" s="333"/>
      <c r="I11" s="333"/>
      <c r="J11" s="333"/>
    </row>
    <row r="12" spans="1:10">
      <c r="A12" s="340"/>
      <c r="B12" s="340"/>
      <c r="C12" s="343"/>
      <c r="D12" s="343"/>
      <c r="E12" s="345"/>
      <c r="F12" s="345"/>
      <c r="G12" s="333"/>
      <c r="H12" s="333"/>
      <c r="I12" s="333"/>
      <c r="J12" s="333"/>
    </row>
    <row r="13" spans="1:10">
      <c r="A13" s="340"/>
      <c r="B13" s="340"/>
      <c r="C13" s="343"/>
      <c r="D13" s="343"/>
      <c r="E13" s="345"/>
      <c r="F13" s="345"/>
      <c r="G13" s="333"/>
      <c r="H13" s="333"/>
      <c r="I13" s="333"/>
      <c r="J13" s="333"/>
    </row>
    <row r="14" spans="1:10">
      <c r="A14" s="340"/>
      <c r="B14" s="340"/>
      <c r="C14" s="343"/>
      <c r="D14" s="343"/>
      <c r="E14" s="345" t="s">
        <v>3</v>
      </c>
      <c r="F14" s="345"/>
      <c r="G14" s="333" t="s">
        <v>4</v>
      </c>
      <c r="H14" s="333"/>
      <c r="I14" s="333"/>
      <c r="J14" s="333"/>
    </row>
    <row r="15" spans="1:10">
      <c r="A15" s="340"/>
      <c r="B15" s="340"/>
      <c r="C15" s="343"/>
      <c r="D15" s="343"/>
      <c r="E15" s="345"/>
      <c r="F15" s="345"/>
      <c r="G15" s="333"/>
      <c r="H15" s="333"/>
      <c r="I15" s="333"/>
      <c r="J15" s="333"/>
    </row>
    <row r="16" spans="1:10">
      <c r="A16" s="340"/>
      <c r="B16" s="340"/>
      <c r="C16" s="343"/>
      <c r="D16" s="343"/>
      <c r="E16" s="345"/>
      <c r="F16" s="345"/>
      <c r="G16" s="333"/>
      <c r="H16" s="333"/>
      <c r="I16" s="333"/>
      <c r="J16" s="333"/>
    </row>
    <row r="17" spans="1:10">
      <c r="A17" s="340"/>
      <c r="B17" s="340"/>
      <c r="C17" s="343"/>
      <c r="D17" s="343"/>
      <c r="E17" s="345"/>
      <c r="F17" s="345"/>
      <c r="G17" s="333"/>
      <c r="H17" s="333"/>
      <c r="I17" s="333"/>
      <c r="J17" s="333"/>
    </row>
    <row r="18" spans="1:10">
      <c r="A18" s="340"/>
      <c r="B18" s="340"/>
      <c r="C18" s="343"/>
      <c r="D18" s="343"/>
      <c r="E18" s="345" t="s">
        <v>5</v>
      </c>
      <c r="F18" s="345"/>
      <c r="G18" s="333"/>
      <c r="H18" s="333"/>
      <c r="I18" s="333"/>
      <c r="J18" s="333"/>
    </row>
    <row r="19" spans="1:10">
      <c r="A19" s="340"/>
      <c r="B19" s="340"/>
      <c r="C19" s="343"/>
      <c r="D19" s="343"/>
      <c r="E19" s="345"/>
      <c r="F19" s="345"/>
      <c r="G19" s="333"/>
      <c r="H19" s="333"/>
      <c r="I19" s="333"/>
      <c r="J19" s="333"/>
    </row>
    <row r="20" spans="1:10">
      <c r="A20" s="340"/>
      <c r="B20" s="340"/>
      <c r="C20" s="343"/>
      <c r="D20" s="343"/>
      <c r="E20" s="345"/>
      <c r="F20" s="345"/>
      <c r="G20" s="333"/>
      <c r="H20" s="333"/>
      <c r="I20" s="333"/>
      <c r="J20" s="333"/>
    </row>
    <row r="21" spans="1:10">
      <c r="A21" s="340"/>
      <c r="B21" s="340"/>
      <c r="C21" s="343"/>
      <c r="D21" s="343"/>
      <c r="E21" s="345"/>
      <c r="F21" s="345"/>
      <c r="G21" s="333"/>
      <c r="H21" s="333"/>
      <c r="I21" s="333"/>
      <c r="J21" s="333"/>
    </row>
    <row r="22" spans="1:10">
      <c r="A22" s="340"/>
      <c r="B22" s="340"/>
      <c r="C22" s="343"/>
      <c r="D22" s="343"/>
      <c r="E22" s="345" t="s">
        <v>6</v>
      </c>
      <c r="F22" s="345"/>
      <c r="G22" s="334"/>
      <c r="H22" s="333"/>
      <c r="I22" s="333"/>
      <c r="J22" s="333"/>
    </row>
    <row r="23" spans="1:10">
      <c r="A23" s="340"/>
      <c r="B23" s="340"/>
      <c r="C23" s="343"/>
      <c r="D23" s="343"/>
      <c r="E23" s="345"/>
      <c r="F23" s="345"/>
      <c r="G23" s="333"/>
      <c r="H23" s="333"/>
      <c r="I23" s="333"/>
      <c r="J23" s="333"/>
    </row>
    <row r="24" spans="1:10">
      <c r="A24" s="340"/>
      <c r="B24" s="340"/>
      <c r="C24" s="343"/>
      <c r="D24" s="343"/>
      <c r="E24" s="345"/>
      <c r="F24" s="345"/>
      <c r="G24" s="333"/>
      <c r="H24" s="333"/>
      <c r="I24" s="333"/>
      <c r="J24" s="333"/>
    </row>
    <row r="25" spans="1:10">
      <c r="A25" s="340"/>
      <c r="B25" s="340"/>
      <c r="C25" s="343"/>
      <c r="D25" s="343"/>
      <c r="E25" s="345"/>
      <c r="F25" s="345"/>
      <c r="G25" s="333"/>
      <c r="H25" s="333"/>
      <c r="I25" s="333"/>
      <c r="J25" s="333"/>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7" sqref="A5:XFD7"/>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6" spans="1:19">
      <c r="A6" s="4" t="s">
        <v>511</v>
      </c>
    </row>
    <row r="19" spans="1:19">
      <c r="A19" s="4" t="s">
        <v>512</v>
      </c>
    </row>
    <row r="20" spans="1:19">
      <c r="A20" s="476" t="s">
        <v>513</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494</v>
      </c>
      <c r="B23" s="477" t="s">
        <v>514</v>
      </c>
      <c r="C23" s="477"/>
      <c r="D23" s="477"/>
      <c r="E23" s="477"/>
      <c r="F23" s="477"/>
      <c r="G23" s="477"/>
      <c r="H23" s="477"/>
      <c r="I23" s="477"/>
      <c r="J23" s="477"/>
      <c r="K23" s="477"/>
      <c r="L23" s="477"/>
      <c r="M23" s="477"/>
      <c r="N23" s="477"/>
      <c r="O23" s="477"/>
      <c r="P23" s="477"/>
      <c r="Q23" s="477"/>
      <c r="R23" s="477"/>
      <c r="S23" s="477"/>
    </row>
    <row r="24" spans="1:19">
      <c r="A24" s="158" t="s">
        <v>495</v>
      </c>
      <c r="B24" s="477" t="s">
        <v>515</v>
      </c>
      <c r="C24" s="477"/>
      <c r="D24" s="477"/>
      <c r="E24" s="477"/>
      <c r="F24" s="477"/>
      <c r="G24" s="477"/>
      <c r="H24" s="477"/>
      <c r="I24" s="477"/>
      <c r="J24" s="477"/>
      <c r="K24" s="477"/>
      <c r="L24" s="477"/>
      <c r="M24" s="477"/>
      <c r="N24" s="477"/>
      <c r="O24" s="477"/>
      <c r="P24" s="477"/>
      <c r="Q24" s="477"/>
      <c r="R24" s="477"/>
      <c r="S24" s="477"/>
    </row>
    <row r="25" spans="1:19">
      <c r="A25" s="159" t="s">
        <v>397</v>
      </c>
      <c r="B25" s="477" t="s">
        <v>516</v>
      </c>
      <c r="C25" s="477"/>
      <c r="D25" s="477"/>
      <c r="E25" s="477"/>
      <c r="F25" s="477"/>
      <c r="G25" s="477"/>
      <c r="H25" s="477"/>
      <c r="I25" s="477"/>
      <c r="J25" s="477"/>
      <c r="K25" s="477"/>
      <c r="L25" s="477"/>
      <c r="M25" s="477"/>
      <c r="N25" s="477"/>
      <c r="O25" s="477"/>
      <c r="P25" s="477"/>
      <c r="Q25" s="477"/>
      <c r="R25" s="477"/>
      <c r="S25" s="477"/>
    </row>
    <row r="26" spans="1:19">
      <c r="A26" s="159" t="s">
        <v>473</v>
      </c>
      <c r="B26" s="477" t="s">
        <v>516</v>
      </c>
      <c r="C26" s="477"/>
      <c r="D26" s="477"/>
      <c r="E26" s="477"/>
      <c r="F26" s="477"/>
      <c r="G26" s="477"/>
      <c r="H26" s="477"/>
      <c r="I26" s="477"/>
      <c r="J26" s="477"/>
      <c r="K26" s="477"/>
      <c r="L26" s="477"/>
      <c r="M26" s="477"/>
      <c r="N26" s="477"/>
      <c r="O26" s="477"/>
      <c r="P26" s="477"/>
      <c r="Q26" s="477"/>
      <c r="R26" s="477"/>
      <c r="S26" s="477"/>
    </row>
    <row r="27" spans="1:19">
      <c r="A27" s="159" t="s">
        <v>474</v>
      </c>
      <c r="B27" s="477" t="s">
        <v>516</v>
      </c>
      <c r="C27" s="477"/>
      <c r="D27" s="477"/>
      <c r="E27" s="477"/>
      <c r="F27" s="477"/>
      <c r="G27" s="477"/>
      <c r="H27" s="477"/>
      <c r="I27" s="477"/>
      <c r="J27" s="477"/>
      <c r="K27" s="477"/>
      <c r="L27" s="477"/>
      <c r="M27" s="477"/>
      <c r="N27" s="477"/>
      <c r="O27" s="477"/>
      <c r="P27" s="477"/>
      <c r="Q27" s="477"/>
      <c r="R27" s="477"/>
      <c r="S27" s="477"/>
    </row>
    <row r="31" spans="1:19">
      <c r="A31" s="4" t="s">
        <v>517</v>
      </c>
    </row>
    <row r="32" spans="1:19">
      <c r="A32" t="s">
        <v>518</v>
      </c>
    </row>
    <row r="34" spans="1:1">
      <c r="A34" s="4" t="s">
        <v>519</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136" zoomScale="70" zoomScaleNormal="70" workbookViewId="0">
      <selection activeCell="C163" sqref="C143:C163"/>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326" t="s">
        <v>169</v>
      </c>
      <c r="E4" s="53" t="s">
        <v>347</v>
      </c>
      <c r="F4" s="91">
        <v>45632</v>
      </c>
      <c r="G4" s="28"/>
      <c r="H4" s="10"/>
      <c r="I4" s="447"/>
      <c r="J4" s="448"/>
      <c r="K4" s="448"/>
      <c r="L4" s="448"/>
      <c r="M4" s="448"/>
      <c r="N4" s="449"/>
      <c r="P4" s="453"/>
      <c r="Q4" s="454"/>
      <c r="R4" s="454"/>
      <c r="S4" s="454"/>
      <c r="T4" s="454"/>
      <c r="U4" s="455"/>
    </row>
    <row r="5" spans="1:21" outlineLevel="1">
      <c r="A5" s="13" t="s">
        <v>348</v>
      </c>
      <c r="B5" s="88" t="s">
        <v>349</v>
      </c>
      <c r="E5" s="14"/>
      <c r="H5" s="10"/>
      <c r="I5" s="456" t="s">
        <v>170</v>
      </c>
      <c r="J5" s="468"/>
      <c r="K5" s="468"/>
      <c r="L5" s="468"/>
      <c r="M5" s="468"/>
      <c r="N5" s="469"/>
      <c r="P5" s="456" t="s">
        <v>520</v>
      </c>
      <c r="Q5" s="468"/>
      <c r="R5" s="468"/>
      <c r="S5" s="468"/>
      <c r="T5" s="468"/>
      <c r="U5" s="469"/>
    </row>
    <row r="6" spans="1:21" outlineLevel="1">
      <c r="A6" s="13" t="s">
        <v>351</v>
      </c>
      <c r="B6" s="88" t="s">
        <v>352</v>
      </c>
      <c r="E6" s="53" t="s">
        <v>353</v>
      </c>
      <c r="F6" s="90" t="s">
        <v>354</v>
      </c>
      <c r="H6" s="10"/>
      <c r="I6" s="470"/>
      <c r="J6" s="471"/>
      <c r="K6" s="471"/>
      <c r="L6" s="471"/>
      <c r="M6" s="471"/>
      <c r="N6" s="472"/>
      <c r="P6" s="470"/>
      <c r="Q6" s="471"/>
      <c r="R6" s="471"/>
      <c r="S6" s="471"/>
      <c r="T6" s="471"/>
      <c r="U6" s="472"/>
    </row>
    <row r="7" spans="1:21" outlineLevel="1">
      <c r="A7" s="13" t="s">
        <v>355</v>
      </c>
      <c r="B7" s="88" t="s">
        <v>166</v>
      </c>
      <c r="E7" s="14"/>
      <c r="H7" s="10"/>
      <c r="I7" s="470"/>
      <c r="J7" s="471"/>
      <c r="K7" s="471"/>
      <c r="L7" s="471"/>
      <c r="M7" s="471"/>
      <c r="N7" s="472"/>
      <c r="P7" s="470"/>
      <c r="Q7" s="471"/>
      <c r="R7" s="471"/>
      <c r="S7" s="471"/>
      <c r="T7" s="471"/>
      <c r="U7" s="472"/>
    </row>
    <row r="8" spans="1:21" ht="41" outlineLevel="1" thickBot="1">
      <c r="A8" s="34" t="s">
        <v>357</v>
      </c>
      <c r="B8" s="89" t="s">
        <v>358</v>
      </c>
      <c r="E8" s="14"/>
      <c r="H8" s="10"/>
      <c r="I8" s="470"/>
      <c r="J8" s="471"/>
      <c r="K8" s="471"/>
      <c r="L8" s="471"/>
      <c r="M8" s="471"/>
      <c r="N8" s="472"/>
      <c r="P8" s="470"/>
      <c r="Q8" s="471"/>
      <c r="R8" s="471"/>
      <c r="S8" s="471"/>
      <c r="T8" s="471"/>
      <c r="U8" s="472"/>
    </row>
    <row r="9" spans="1:21" outlineLevel="1">
      <c r="E9" s="14"/>
      <c r="H9" s="10"/>
      <c r="I9" s="470"/>
      <c r="J9" s="471"/>
      <c r="K9" s="471"/>
      <c r="L9" s="471"/>
      <c r="M9" s="471"/>
      <c r="N9" s="472"/>
      <c r="P9" s="470"/>
      <c r="Q9" s="471"/>
      <c r="R9" s="471"/>
      <c r="S9" s="471"/>
      <c r="T9" s="471"/>
      <c r="U9" s="472"/>
    </row>
    <row r="10" spans="1:21" ht="14" outlineLevel="1" thickBot="1">
      <c r="A10" s="32" t="s">
        <v>359</v>
      </c>
      <c r="B10" s="35">
        <f>Baseline!B10</f>
        <v>2027</v>
      </c>
      <c r="E10" s="14"/>
      <c r="H10" s="10"/>
      <c r="I10" s="470"/>
      <c r="J10" s="471"/>
      <c r="K10" s="471"/>
      <c r="L10" s="471"/>
      <c r="M10" s="471"/>
      <c r="N10" s="472"/>
      <c r="P10" s="470"/>
      <c r="Q10" s="471"/>
      <c r="R10" s="471"/>
      <c r="S10" s="471"/>
      <c r="T10" s="471"/>
      <c r="U10" s="472"/>
    </row>
    <row r="11" spans="1:21" outlineLevel="1">
      <c r="A11" s="16"/>
      <c r="H11" s="10"/>
      <c r="I11" s="470"/>
      <c r="J11" s="471"/>
      <c r="K11" s="471"/>
      <c r="L11" s="471"/>
      <c r="M11" s="471"/>
      <c r="N11" s="472"/>
      <c r="P11" s="470"/>
      <c r="Q11" s="471"/>
      <c r="R11" s="471"/>
      <c r="S11" s="471"/>
      <c r="T11" s="471"/>
      <c r="U11" s="472"/>
    </row>
    <row r="12" spans="1:21" ht="40.5" outlineLevel="1">
      <c r="A12" s="26" t="s">
        <v>360</v>
      </c>
      <c r="B12" s="26" t="s">
        <v>361</v>
      </c>
      <c r="C12" s="26" t="s">
        <v>362</v>
      </c>
      <c r="D12" s="26" t="s">
        <v>363</v>
      </c>
      <c r="E12" s="26" t="s">
        <v>364</v>
      </c>
      <c r="F12" s="26" t="s">
        <v>365</v>
      </c>
      <c r="G12" s="26" t="s">
        <v>366</v>
      </c>
      <c r="I12" s="470"/>
      <c r="J12" s="471"/>
      <c r="K12" s="471"/>
      <c r="L12" s="471"/>
      <c r="M12" s="471"/>
      <c r="N12" s="472"/>
      <c r="P12" s="470"/>
      <c r="Q12" s="471"/>
      <c r="R12" s="471"/>
      <c r="S12" s="471"/>
      <c r="T12" s="471"/>
      <c r="U12" s="472"/>
    </row>
    <row r="13" spans="1:21" outlineLevel="1">
      <c r="A13" s="58">
        <v>2035</v>
      </c>
      <c r="B13" s="21">
        <f t="shared" ref="B13:B18" si="0">INDEX($E$204:$AW$204,1,MATCH($A13,$E$53:$BB$53,0))</f>
        <v>-349.41552234655387</v>
      </c>
      <c r="C13" s="21">
        <f>B13-Baseline!B13</f>
        <v>11.275956968314063</v>
      </c>
      <c r="D13" s="21">
        <f t="shared" ref="D13:D18" si="1">INDEX($E$205:$AW$205,1,MATCH($A13,$E$53:$BB$53,0))</f>
        <v>-296.456376743715</v>
      </c>
      <c r="E13" s="21">
        <f>D13-Baseline!D13</f>
        <v>-6.8167032633660938</v>
      </c>
      <c r="F13" s="21">
        <f t="shared" ref="F13:F18" si="2">INDEX($E$206:$AW$206,1,MATCH($A13,$E$53:$BB$53,0))</f>
        <v>-430.55541263660416</v>
      </c>
      <c r="G13" s="21">
        <f>F13-Baseline!F13</f>
        <v>1.1860302924731059</v>
      </c>
      <c r="I13" s="470"/>
      <c r="J13" s="471"/>
      <c r="K13" s="471"/>
      <c r="L13" s="471"/>
      <c r="M13" s="471"/>
      <c r="N13" s="472"/>
      <c r="P13" s="470"/>
      <c r="Q13" s="471"/>
      <c r="R13" s="471"/>
      <c r="S13" s="471"/>
      <c r="T13" s="471"/>
      <c r="U13" s="472"/>
    </row>
    <row r="14" spans="1:21" outlineLevel="1">
      <c r="A14" s="58">
        <v>2040</v>
      </c>
      <c r="B14" s="21">
        <f t="shared" si="0"/>
        <v>-519.84753259083243</v>
      </c>
      <c r="C14" s="21">
        <f>B14-Baseline!B14</f>
        <v>32.402715251616428</v>
      </c>
      <c r="D14" s="21">
        <f t="shared" si="1"/>
        <v>-443.46115056390249</v>
      </c>
      <c r="E14" s="21">
        <f>D14-Baseline!D14</f>
        <v>-0.34997040029941218</v>
      </c>
      <c r="F14" s="21">
        <f t="shared" si="2"/>
        <v>-647.34894668674463</v>
      </c>
      <c r="G14" s="21">
        <f>F14-Baseline!F14</f>
        <v>14.145034509178572</v>
      </c>
      <c r="I14" s="470"/>
      <c r="J14" s="471"/>
      <c r="K14" s="471"/>
      <c r="L14" s="471"/>
      <c r="M14" s="471"/>
      <c r="N14" s="472"/>
      <c r="P14" s="470"/>
      <c r="Q14" s="471"/>
      <c r="R14" s="471"/>
      <c r="S14" s="471"/>
      <c r="T14" s="471"/>
      <c r="U14" s="472"/>
    </row>
    <row r="15" spans="1:21" outlineLevel="1">
      <c r="A15" s="58">
        <v>2045</v>
      </c>
      <c r="B15" s="21">
        <f t="shared" si="0"/>
        <v>-678.08679851618228</v>
      </c>
      <c r="C15" s="21">
        <f>B15-Baseline!B15</f>
        <v>60.740806828239897</v>
      </c>
      <c r="D15" s="21">
        <f t="shared" si="1"/>
        <v>-578.73553842000365</v>
      </c>
      <c r="E15" s="21">
        <f>D15-Baseline!D15</f>
        <v>13.626427755601526</v>
      </c>
      <c r="F15" s="21">
        <f t="shared" si="2"/>
        <v>-850.87184866471785</v>
      </c>
      <c r="G15" s="21">
        <f>F15-Baseline!F15</f>
        <v>34.473427855785872</v>
      </c>
      <c r="I15" s="470"/>
      <c r="J15" s="471"/>
      <c r="K15" s="471"/>
      <c r="L15" s="471"/>
      <c r="M15" s="471"/>
      <c r="N15" s="472"/>
      <c r="P15" s="470"/>
      <c r="Q15" s="471"/>
      <c r="R15" s="471"/>
      <c r="S15" s="471"/>
      <c r="T15" s="471"/>
      <c r="U15" s="472"/>
    </row>
    <row r="16" spans="1:21" outlineLevel="1">
      <c r="A16" s="58">
        <v>2050</v>
      </c>
      <c r="B16" s="21">
        <f t="shared" si="0"/>
        <v>-827.69432493218142</v>
      </c>
      <c r="C16" s="21">
        <f>B16-Baseline!B16</f>
        <v>93.577839220108672</v>
      </c>
      <c r="D16" s="21">
        <f t="shared" si="1"/>
        <v>-705.82874245404628</v>
      </c>
      <c r="E16" s="21">
        <f>D16-Baseline!D16</f>
        <v>32.378655766741417</v>
      </c>
      <c r="F16" s="21">
        <f t="shared" si="2"/>
        <v>-1044.8469634737946</v>
      </c>
      <c r="G16" s="21">
        <f>F16-Baseline!F16</f>
        <v>59.453254120739757</v>
      </c>
      <c r="I16" s="470"/>
      <c r="J16" s="471"/>
      <c r="K16" s="471"/>
      <c r="L16" s="471"/>
      <c r="M16" s="471"/>
      <c r="N16" s="472"/>
      <c r="P16" s="470"/>
      <c r="Q16" s="471"/>
      <c r="R16" s="471"/>
      <c r="S16" s="471"/>
      <c r="T16" s="471"/>
      <c r="U16" s="472"/>
    </row>
    <row r="17" spans="1:21" outlineLevel="1">
      <c r="A17" s="58">
        <v>2060</v>
      </c>
      <c r="B17" s="21">
        <f t="shared" si="0"/>
        <v>-1115.8462878890548</v>
      </c>
      <c r="C17" s="21">
        <f>B17-Baseline!B17</f>
        <v>161.90437379730724</v>
      </c>
      <c r="D17" s="21">
        <f t="shared" si="1"/>
        <v>-950.00842638550967</v>
      </c>
      <c r="E17" s="21">
        <f>D17-Baseline!D17</f>
        <v>73.230893846237791</v>
      </c>
      <c r="F17" s="21">
        <f t="shared" si="2"/>
        <v>-1419.133128553708</v>
      </c>
      <c r="G17" s="21">
        <f>F17-Baseline!F17</f>
        <v>112.42767654358499</v>
      </c>
      <c r="I17" s="470"/>
      <c r="J17" s="471"/>
      <c r="K17" s="471"/>
      <c r="L17" s="471"/>
      <c r="M17" s="471"/>
      <c r="N17" s="472"/>
      <c r="P17" s="470"/>
      <c r="Q17" s="471"/>
      <c r="R17" s="471"/>
      <c r="S17" s="471"/>
      <c r="T17" s="471"/>
      <c r="U17" s="472"/>
    </row>
    <row r="18" spans="1:21" outlineLevel="1">
      <c r="A18" s="58">
        <v>2070</v>
      </c>
      <c r="B18" s="21">
        <f t="shared" si="0"/>
        <v>-1408.1410006187268</v>
      </c>
      <c r="C18" s="21">
        <f>B18-Baseline!B18</f>
        <v>230.40900761406715</v>
      </c>
      <c r="D18" s="21">
        <f t="shared" si="1"/>
        <v>-1198.4105015881034</v>
      </c>
      <c r="E18" s="21">
        <f>D18-Baseline!D18</f>
        <v>114.34905268089324</v>
      </c>
      <c r="F18" s="21">
        <f t="shared" si="2"/>
        <v>-1796.8141766260512</v>
      </c>
      <c r="G18" s="21">
        <f>F18-Baseline!F18</f>
        <v>165.59993892721218</v>
      </c>
      <c r="I18" s="473"/>
      <c r="J18" s="474"/>
      <c r="K18" s="474"/>
      <c r="L18" s="474"/>
      <c r="M18" s="474"/>
      <c r="N18" s="475"/>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v>1</v>
      </c>
      <c r="E20" s="154"/>
      <c r="I20" s="465" t="s">
        <v>368</v>
      </c>
      <c r="J20" s="466"/>
      <c r="K20" s="466"/>
      <c r="L20" s="466"/>
      <c r="M20" s="466"/>
      <c r="N20" s="467"/>
      <c r="P20" s="465" t="s">
        <v>369</v>
      </c>
      <c r="Q20" s="466"/>
      <c r="R20" s="466"/>
      <c r="S20" s="466"/>
      <c r="T20" s="466"/>
      <c r="U20" s="467"/>
    </row>
    <row r="21" spans="1:21" ht="12.75" customHeight="1" outlineLevel="1">
      <c r="A21" s="154"/>
      <c r="B21" s="155"/>
      <c r="I21" s="456" t="s">
        <v>370</v>
      </c>
      <c r="J21" s="468"/>
      <c r="K21" s="468"/>
      <c r="L21" s="468"/>
      <c r="M21" s="468"/>
      <c r="N21" s="469"/>
      <c r="P21" s="456" t="s">
        <v>171</v>
      </c>
      <c r="Q21" s="457"/>
      <c r="R21" s="457"/>
      <c r="S21" s="457"/>
      <c r="T21" s="457"/>
      <c r="U21" s="458"/>
    </row>
    <row r="22" spans="1:21" ht="12.75" customHeight="1" outlineLevel="1">
      <c r="A22" s="154"/>
      <c r="B22" s="155"/>
      <c r="I22" s="470"/>
      <c r="J22" s="471"/>
      <c r="K22" s="471"/>
      <c r="L22" s="471"/>
      <c r="M22" s="471"/>
      <c r="N22" s="472"/>
      <c r="P22" s="459"/>
      <c r="Q22" s="460"/>
      <c r="R22" s="460"/>
      <c r="S22" s="460"/>
      <c r="T22" s="460"/>
      <c r="U22" s="461"/>
    </row>
    <row r="23" spans="1:21" outlineLevel="1">
      <c r="A23" s="154"/>
      <c r="B23" s="410" t="s">
        <v>371</v>
      </c>
      <c r="C23" s="411"/>
      <c r="D23" s="411"/>
      <c r="E23" s="411"/>
      <c r="F23" s="411"/>
      <c r="G23" s="412"/>
      <c r="I23" s="470"/>
      <c r="J23" s="471"/>
      <c r="K23" s="471"/>
      <c r="L23" s="471"/>
      <c r="M23" s="471"/>
      <c r="N23" s="472"/>
      <c r="P23" s="459"/>
      <c r="Q23" s="460"/>
      <c r="R23" s="460"/>
      <c r="S23" s="460"/>
      <c r="T23" s="460"/>
      <c r="U23" s="461"/>
    </row>
    <row r="24" spans="1:21" outlineLevel="1">
      <c r="B24" s="17">
        <v>2027</v>
      </c>
      <c r="C24" s="17">
        <v>2028</v>
      </c>
      <c r="D24" s="17">
        <v>2029</v>
      </c>
      <c r="E24" s="17">
        <v>2030</v>
      </c>
      <c r="F24" s="17">
        <v>2031</v>
      </c>
      <c r="G24" s="17" t="s">
        <v>372</v>
      </c>
      <c r="I24" s="470"/>
      <c r="J24" s="471"/>
      <c r="K24" s="471"/>
      <c r="L24" s="471"/>
      <c r="M24" s="471"/>
      <c r="N24" s="472"/>
      <c r="P24" s="459"/>
      <c r="Q24" s="460"/>
      <c r="R24" s="460"/>
      <c r="S24" s="460"/>
      <c r="T24" s="460"/>
      <c r="U24" s="461"/>
    </row>
    <row r="25" spans="1:21" ht="14" outlineLevel="1" thickBot="1">
      <c r="B25" s="30" t="s">
        <v>373</v>
      </c>
      <c r="C25" s="30" t="s">
        <v>373</v>
      </c>
      <c r="D25" s="30" t="s">
        <v>373</v>
      </c>
      <c r="E25" s="30" t="s">
        <v>373</v>
      </c>
      <c r="F25" s="30" t="s">
        <v>373</v>
      </c>
      <c r="G25" s="30" t="s">
        <v>373</v>
      </c>
      <c r="I25" s="470"/>
      <c r="J25" s="471"/>
      <c r="K25" s="471"/>
      <c r="L25" s="471"/>
      <c r="M25" s="471"/>
      <c r="N25" s="472"/>
      <c r="P25" s="459"/>
      <c r="Q25" s="460"/>
      <c r="R25" s="460"/>
      <c r="S25" s="460"/>
      <c r="T25" s="460"/>
      <c r="U25" s="461"/>
    </row>
    <row r="26" spans="1:21" outlineLevel="1">
      <c r="A26" s="54" t="s">
        <v>374</v>
      </c>
      <c r="B26" s="21">
        <f>E64</f>
        <v>-10.533293001740814</v>
      </c>
      <c r="C26" s="21">
        <f>F64</f>
        <v>-11.365427760214665</v>
      </c>
      <c r="D26" s="21">
        <f>G64</f>
        <v>-12.322399810449951</v>
      </c>
      <c r="E26" s="21">
        <f>H64</f>
        <v>-13.295272844406551</v>
      </c>
      <c r="F26" s="21">
        <f>I64</f>
        <v>-14.152241426133131</v>
      </c>
      <c r="G26" s="21">
        <f>SUM(J64:BB64)</f>
        <v>0</v>
      </c>
      <c r="I26" s="470"/>
      <c r="J26" s="471"/>
      <c r="K26" s="471"/>
      <c r="L26" s="471"/>
      <c r="M26" s="471"/>
      <c r="N26" s="472"/>
      <c r="P26" s="459"/>
      <c r="Q26" s="460"/>
      <c r="R26" s="460"/>
      <c r="S26" s="460"/>
      <c r="T26" s="460"/>
      <c r="U26" s="461"/>
    </row>
    <row r="27" spans="1:21" outlineLevel="1">
      <c r="A27" s="54" t="s">
        <v>375</v>
      </c>
      <c r="B27" s="21">
        <f>E71+E77</f>
        <v>-2.6997677291592925</v>
      </c>
      <c r="C27" s="21">
        <f>F71+F77</f>
        <v>-2.690863188724602</v>
      </c>
      <c r="D27" s="21">
        <f>G71+G77</f>
        <v>-2.681380679749708</v>
      </c>
      <c r="E27" s="21">
        <f>H71+H77</f>
        <v>-2.6713017072293024</v>
      </c>
      <c r="F27" s="21">
        <f>I71+I77</f>
        <v>-2.6606070556807828</v>
      </c>
      <c r="G27" s="21">
        <f>SUM(J71:BB71)+SUM(J77:BB77)</f>
        <v>-172.44249634117739</v>
      </c>
      <c r="I27" s="470"/>
      <c r="J27" s="471"/>
      <c r="K27" s="471"/>
      <c r="L27" s="471"/>
      <c r="M27" s="471"/>
      <c r="N27" s="472"/>
      <c r="P27" s="459"/>
      <c r="Q27" s="460"/>
      <c r="R27" s="460"/>
      <c r="S27" s="460"/>
      <c r="T27" s="460"/>
      <c r="U27" s="461"/>
    </row>
    <row r="28" spans="1:21" outlineLevel="1">
      <c r="A28" s="154"/>
      <c r="B28" s="248"/>
      <c r="C28" s="248"/>
      <c r="D28" s="248"/>
      <c r="E28" s="248"/>
      <c r="F28" s="248"/>
      <c r="G28" s="248"/>
      <c r="I28" s="470"/>
      <c r="J28" s="471"/>
      <c r="K28" s="471"/>
      <c r="L28" s="471"/>
      <c r="M28" s="471"/>
      <c r="N28" s="472"/>
      <c r="P28" s="459"/>
      <c r="Q28" s="460"/>
      <c r="R28" s="460"/>
      <c r="S28" s="460"/>
      <c r="T28" s="460"/>
      <c r="U28" s="461"/>
    </row>
    <row r="29" spans="1:21" ht="14" outlineLevel="1" thickBot="1">
      <c r="A29" s="154"/>
      <c r="B29" s="248"/>
      <c r="C29" s="248"/>
      <c r="D29" s="248"/>
      <c r="E29" s="248"/>
      <c r="F29" s="248"/>
      <c r="G29" s="248"/>
      <c r="I29" s="470"/>
      <c r="J29" s="471"/>
      <c r="K29" s="471"/>
      <c r="L29" s="471"/>
      <c r="M29" s="471"/>
      <c r="N29" s="472"/>
      <c r="P29" s="459"/>
      <c r="Q29" s="460"/>
      <c r="R29" s="460"/>
      <c r="S29" s="460"/>
      <c r="T29" s="460"/>
      <c r="U29" s="461"/>
    </row>
    <row r="30" spans="1:21" ht="14" outlineLevel="1" thickBot="1">
      <c r="A30" s="308"/>
      <c r="B30" s="309" t="s">
        <v>376</v>
      </c>
      <c r="C30" s="310" t="s">
        <v>377</v>
      </c>
      <c r="D30" s="414" t="s">
        <v>329</v>
      </c>
      <c r="E30" s="415"/>
      <c r="F30" s="415"/>
      <c r="G30" s="416"/>
      <c r="I30" s="470"/>
      <c r="J30" s="471"/>
      <c r="K30" s="471"/>
      <c r="L30" s="471"/>
      <c r="M30" s="471"/>
      <c r="N30" s="472"/>
      <c r="P30" s="459"/>
      <c r="Q30" s="460"/>
      <c r="R30" s="460"/>
      <c r="S30" s="460"/>
      <c r="T30" s="460"/>
      <c r="U30" s="461"/>
    </row>
    <row r="31" spans="1:21" outlineLevel="1">
      <c r="A31" s="434" t="s">
        <v>378</v>
      </c>
      <c r="B31" s="327" t="s">
        <v>379</v>
      </c>
      <c r="C31" s="307">
        <f>21.8*5</f>
        <v>109</v>
      </c>
      <c r="D31" s="439" t="s">
        <v>521</v>
      </c>
      <c r="E31" s="439"/>
      <c r="F31" s="439"/>
      <c r="G31" s="440"/>
      <c r="I31" s="470"/>
      <c r="J31" s="471"/>
      <c r="K31" s="471"/>
      <c r="L31" s="471"/>
      <c r="M31" s="471"/>
      <c r="N31" s="472"/>
      <c r="P31" s="459"/>
      <c r="Q31" s="460"/>
      <c r="R31" s="460"/>
      <c r="S31" s="460"/>
      <c r="T31" s="460"/>
      <c r="U31" s="461"/>
    </row>
    <row r="32" spans="1:21" outlineLevel="1">
      <c r="A32" s="434"/>
      <c r="B32" s="312"/>
      <c r="C32" s="252"/>
      <c r="D32" s="419"/>
      <c r="E32" s="419"/>
      <c r="F32" s="419"/>
      <c r="G32" s="420"/>
      <c r="I32" s="470"/>
      <c r="J32" s="471"/>
      <c r="K32" s="471"/>
      <c r="L32" s="471"/>
      <c r="M32" s="471"/>
      <c r="N32" s="472"/>
      <c r="P32" s="459"/>
      <c r="Q32" s="460"/>
      <c r="R32" s="460"/>
      <c r="S32" s="460"/>
      <c r="T32" s="460"/>
      <c r="U32" s="461"/>
    </row>
    <row r="33" spans="1:21" outlineLevel="1">
      <c r="A33" s="434"/>
      <c r="B33" s="312"/>
      <c r="C33" s="252"/>
      <c r="D33" s="419"/>
      <c r="E33" s="419"/>
      <c r="F33" s="419"/>
      <c r="G33" s="420"/>
      <c r="I33" s="470"/>
      <c r="J33" s="471"/>
      <c r="K33" s="471"/>
      <c r="L33" s="471"/>
      <c r="M33" s="471"/>
      <c r="N33" s="472"/>
      <c r="P33" s="459"/>
      <c r="Q33" s="460"/>
      <c r="R33" s="460"/>
      <c r="S33" s="460"/>
      <c r="T33" s="460"/>
      <c r="U33" s="461"/>
    </row>
    <row r="34" spans="1:21" outlineLevel="1">
      <c r="A34" s="434"/>
      <c r="B34" s="312"/>
      <c r="C34" s="252"/>
      <c r="D34" s="419"/>
      <c r="E34" s="419"/>
      <c r="F34" s="419"/>
      <c r="G34" s="420"/>
      <c r="I34" s="470"/>
      <c r="J34" s="471"/>
      <c r="K34" s="471"/>
      <c r="L34" s="471"/>
      <c r="M34" s="471"/>
      <c r="N34" s="472"/>
      <c r="P34" s="459"/>
      <c r="Q34" s="460"/>
      <c r="R34" s="460"/>
      <c r="S34" s="460"/>
      <c r="T34" s="460"/>
      <c r="U34" s="461"/>
    </row>
    <row r="35" spans="1:21" outlineLevel="1">
      <c r="A35" s="434"/>
      <c r="B35" s="312"/>
      <c r="C35" s="252"/>
      <c r="D35" s="419"/>
      <c r="E35" s="419"/>
      <c r="F35" s="419"/>
      <c r="G35" s="420"/>
      <c r="I35" s="470"/>
      <c r="J35" s="471"/>
      <c r="K35" s="471"/>
      <c r="L35" s="471"/>
      <c r="M35" s="471"/>
      <c r="N35" s="472"/>
      <c r="P35" s="459"/>
      <c r="Q35" s="460"/>
      <c r="R35" s="460"/>
      <c r="S35" s="460"/>
      <c r="T35" s="460"/>
      <c r="U35" s="461"/>
    </row>
    <row r="36" spans="1:21" outlineLevel="1">
      <c r="A36" s="434"/>
      <c r="B36" s="312"/>
      <c r="C36" s="252"/>
      <c r="D36" s="419"/>
      <c r="E36" s="419"/>
      <c r="F36" s="419"/>
      <c r="G36" s="420"/>
      <c r="I36" s="470"/>
      <c r="J36" s="471"/>
      <c r="K36" s="471"/>
      <c r="L36" s="471"/>
      <c r="M36" s="471"/>
      <c r="N36" s="472"/>
      <c r="P36" s="459"/>
      <c r="Q36" s="460"/>
      <c r="R36" s="460"/>
      <c r="S36" s="460"/>
      <c r="T36" s="460"/>
      <c r="U36" s="461"/>
    </row>
    <row r="37" spans="1:21" outlineLevel="1">
      <c r="A37" s="434"/>
      <c r="B37" s="312"/>
      <c r="C37" s="252"/>
      <c r="D37" s="419"/>
      <c r="E37" s="419"/>
      <c r="F37" s="419"/>
      <c r="G37" s="420"/>
      <c r="I37" s="470"/>
      <c r="J37" s="471"/>
      <c r="K37" s="471"/>
      <c r="L37" s="471"/>
      <c r="M37" s="471"/>
      <c r="N37" s="472"/>
      <c r="P37" s="459"/>
      <c r="Q37" s="460"/>
      <c r="R37" s="460"/>
      <c r="S37" s="460"/>
      <c r="T37" s="460"/>
      <c r="U37" s="461"/>
    </row>
    <row r="38" spans="1:21" outlineLevel="1">
      <c r="A38" s="434"/>
      <c r="B38" s="312"/>
      <c r="C38" s="252"/>
      <c r="D38" s="419"/>
      <c r="E38" s="419"/>
      <c r="F38" s="419"/>
      <c r="G38" s="420"/>
      <c r="I38" s="470"/>
      <c r="J38" s="471"/>
      <c r="K38" s="471"/>
      <c r="L38" s="471"/>
      <c r="M38" s="471"/>
      <c r="N38" s="472"/>
      <c r="P38" s="459"/>
      <c r="Q38" s="460"/>
      <c r="R38" s="460"/>
      <c r="S38" s="460"/>
      <c r="T38" s="460"/>
      <c r="U38" s="461"/>
    </row>
    <row r="39" spans="1:21" outlineLevel="1">
      <c r="A39" s="434"/>
      <c r="B39" s="312"/>
      <c r="C39" s="252"/>
      <c r="D39" s="419"/>
      <c r="E39" s="419"/>
      <c r="F39" s="419"/>
      <c r="G39" s="420"/>
      <c r="I39" s="470"/>
      <c r="J39" s="471"/>
      <c r="K39" s="471"/>
      <c r="L39" s="471"/>
      <c r="M39" s="471"/>
      <c r="N39" s="472"/>
      <c r="P39" s="459"/>
      <c r="Q39" s="460"/>
      <c r="R39" s="460"/>
      <c r="S39" s="460"/>
      <c r="T39" s="460"/>
      <c r="U39" s="461"/>
    </row>
    <row r="40" spans="1:21" ht="14" outlineLevel="1" thickBot="1">
      <c r="A40" s="435"/>
      <c r="B40" s="313"/>
      <c r="C40" s="314"/>
      <c r="D40" s="417"/>
      <c r="E40" s="417"/>
      <c r="F40" s="417"/>
      <c r="G40" s="418"/>
      <c r="I40" s="470"/>
      <c r="J40" s="471"/>
      <c r="K40" s="471"/>
      <c r="L40" s="471"/>
      <c r="M40" s="471"/>
      <c r="N40" s="472"/>
      <c r="P40" s="459"/>
      <c r="Q40" s="460"/>
      <c r="R40" s="460"/>
      <c r="S40" s="460"/>
      <c r="T40" s="460"/>
      <c r="U40" s="461"/>
    </row>
    <row r="41" spans="1:21" outlineLevel="1">
      <c r="A41" s="154"/>
      <c r="B41" s="248"/>
      <c r="C41" s="248"/>
      <c r="D41" s="248"/>
      <c r="E41" s="248"/>
      <c r="F41" s="248"/>
      <c r="G41" s="248"/>
      <c r="I41" s="470"/>
      <c r="J41" s="471"/>
      <c r="K41" s="471"/>
      <c r="L41" s="471"/>
      <c r="M41" s="471"/>
      <c r="N41" s="472"/>
      <c r="P41" s="459"/>
      <c r="Q41" s="460"/>
      <c r="R41" s="460"/>
      <c r="S41" s="460"/>
      <c r="T41" s="460"/>
      <c r="U41" s="461"/>
    </row>
    <row r="42" spans="1:21" outlineLevel="1">
      <c r="A42" s="154"/>
      <c r="B42" s="248"/>
      <c r="C42" s="248"/>
      <c r="D42" s="248"/>
      <c r="E42" s="248"/>
      <c r="F42" s="248"/>
      <c r="G42" s="248"/>
      <c r="I42" s="470"/>
      <c r="J42" s="471"/>
      <c r="K42" s="471"/>
      <c r="L42" s="471"/>
      <c r="M42" s="471"/>
      <c r="N42" s="472"/>
      <c r="P42" s="459"/>
      <c r="Q42" s="460"/>
      <c r="R42" s="460"/>
      <c r="S42" s="460"/>
      <c r="T42" s="460"/>
      <c r="U42" s="461"/>
    </row>
    <row r="43" spans="1:21" outlineLevel="1">
      <c r="A43" s="154"/>
      <c r="B43" s="248"/>
      <c r="C43" s="248"/>
      <c r="D43" s="248"/>
      <c r="E43" s="248"/>
      <c r="F43" s="248"/>
      <c r="G43" s="248"/>
      <c r="I43" s="470"/>
      <c r="J43" s="471"/>
      <c r="K43" s="471"/>
      <c r="L43" s="471"/>
      <c r="M43" s="471"/>
      <c r="N43" s="472"/>
      <c r="P43" s="459"/>
      <c r="Q43" s="460"/>
      <c r="R43" s="460"/>
      <c r="S43" s="460"/>
      <c r="T43" s="460"/>
      <c r="U43" s="461"/>
    </row>
    <row r="44" spans="1:21" outlineLevel="1">
      <c r="A44" s="154"/>
      <c r="B44" s="248"/>
      <c r="C44" s="248"/>
      <c r="D44" s="248"/>
      <c r="E44" s="248"/>
      <c r="F44" s="248"/>
      <c r="G44" s="248"/>
      <c r="I44" s="470"/>
      <c r="J44" s="471"/>
      <c r="K44" s="471"/>
      <c r="L44" s="471"/>
      <c r="M44" s="471"/>
      <c r="N44" s="472"/>
      <c r="P44" s="459"/>
      <c r="Q44" s="460"/>
      <c r="R44" s="460"/>
      <c r="S44" s="460"/>
      <c r="T44" s="460"/>
      <c r="U44" s="461"/>
    </row>
    <row r="45" spans="1:21" outlineLevel="1">
      <c r="A45" s="154"/>
      <c r="B45" s="248"/>
      <c r="C45" s="248"/>
      <c r="D45" s="248"/>
      <c r="E45" s="248"/>
      <c r="F45" s="248"/>
      <c r="G45" s="248"/>
      <c r="I45" s="473"/>
      <c r="J45" s="474"/>
      <c r="K45" s="474"/>
      <c r="L45" s="474"/>
      <c r="M45" s="474"/>
      <c r="N45" s="475"/>
      <c r="P45" s="462"/>
      <c r="Q45" s="463"/>
      <c r="R45" s="463"/>
      <c r="S45" s="463"/>
      <c r="T45" s="463"/>
      <c r="U45" s="464"/>
    </row>
    <row r="46" spans="1:21" outlineLevel="1">
      <c r="A46" s="154"/>
      <c r="B46" s="248"/>
      <c r="C46" s="248"/>
      <c r="D46" s="248"/>
      <c r="E46" s="248"/>
      <c r="F46" s="248"/>
      <c r="G46" s="248"/>
    </row>
    <row r="47" spans="1:21">
      <c r="A47" s="154"/>
      <c r="B47" s="155"/>
    </row>
    <row r="48" spans="1:21" ht="15">
      <c r="A48" s="12" t="s">
        <v>381</v>
      </c>
    </row>
    <row r="49" spans="1:54" ht="15" outlineLevel="1">
      <c r="A49" s="12"/>
      <c r="AV49" s="295">
        <f>100*AW49</f>
        <v>9.6618357487922718E-2</v>
      </c>
      <c r="AW49" s="294">
        <f>1/45/23</f>
        <v>9.6618357487922714E-4</v>
      </c>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t="s">
        <v>289</v>
      </c>
      <c r="C54" s="127" t="s">
        <v>287</v>
      </c>
      <c r="D54" s="124" t="s">
        <v>391</v>
      </c>
      <c r="E54" s="242">
        <f>'Option_1 Workings'!G8*-1</f>
        <v>-10.081588200937594</v>
      </c>
      <c r="F54" s="242">
        <f>'Option_1 Workings'!H8*-1</f>
        <v>-10.865754292287573</v>
      </c>
      <c r="G54" s="242">
        <f>'Option_1 Workings'!I8*-1</f>
        <v>-11.769153275554228</v>
      </c>
      <c r="H54" s="242">
        <f>'Option_1 Workings'!J8*-1</f>
        <v>-12.688319366904203</v>
      </c>
      <c r="I54" s="242">
        <f>'Option_1 Workings'!K8*-1</f>
        <v>-13.494667725980324</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0"/>
      <c r="B55" s="36" t="s">
        <v>307</v>
      </c>
      <c r="C55" s="121" t="s">
        <v>287</v>
      </c>
      <c r="D55" s="2" t="s">
        <v>391</v>
      </c>
      <c r="E55" s="241">
        <f>'Option_1 Workings'!G9*-1</f>
        <v>-0.45170480080322017</v>
      </c>
      <c r="F55" s="241">
        <f>'Option_1 Workings'!H9*-1</f>
        <v>-0.49967346792709283</v>
      </c>
      <c r="G55" s="241">
        <f>'Option_1 Workings'!I9*-1</f>
        <v>-0.55324653489572473</v>
      </c>
      <c r="H55" s="241">
        <f>'Option_1 Workings'!J9*-1</f>
        <v>-0.6069534775023474</v>
      </c>
      <c r="I55" s="241">
        <f>'Option_1 Workings'!K9*-1</f>
        <v>-0.65757370015280536</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-10.533293001740814</v>
      </c>
      <c r="F64" s="23">
        <f t="shared" ref="F64:BB64" si="3">SUM(F54:F63)</f>
        <v>-11.365427760214665</v>
      </c>
      <c r="G64" s="23">
        <f t="shared" si="3"/>
        <v>-12.322399810449951</v>
      </c>
      <c r="H64" s="23">
        <f t="shared" si="3"/>
        <v>-13.295272844406551</v>
      </c>
      <c r="I64" s="23">
        <f t="shared" si="3"/>
        <v>-14.152241426133131</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-2.6997677291592925</v>
      </c>
      <c r="F75" s="275">
        <f>-F158*'Fixed Data'!$B$27/10^2</f>
        <v>-2.690863188724602</v>
      </c>
      <c r="G75" s="275">
        <f>-G158*'Fixed Data'!$B$27/10^2</f>
        <v>-2.681380679749708</v>
      </c>
      <c r="H75" s="275">
        <f>-H158*'Fixed Data'!$B$27/10^2</f>
        <v>-2.6713017072293024</v>
      </c>
      <c r="I75" s="275">
        <f>-I158*'Fixed Data'!$B$27/10^2</f>
        <v>-2.6606070556807828</v>
      </c>
      <c r="J75" s="275">
        <f>-J158*'Fixed Data'!$B$27/10^2</f>
        <v>-2.6492767440674618</v>
      </c>
      <c r="K75" s="275">
        <f>-K158*'Fixed Data'!$B$27/10^2</f>
        <v>-2.6872630095012098</v>
      </c>
      <c r="L75" s="275">
        <f>-L158*'Fixed Data'!$B$27/10^2</f>
        <v>-2.7260231193898847</v>
      </c>
      <c r="M75" s="275">
        <f>-M158*'Fixed Data'!$B$27/10^2</f>
        <v>-2.7655792845685214</v>
      </c>
      <c r="N75" s="275">
        <f>-N158*'Fixed Data'!$B$27/10^2</f>
        <v>-2.8059545137312689</v>
      </c>
      <c r="O75" s="275">
        <f>-O158*'Fixed Data'!$B$27/10^2</f>
        <v>-2.8471726494928156</v>
      </c>
      <c r="P75" s="275">
        <f>-P158*'Fixed Data'!$B$27/10^2</f>
        <v>-2.8892584006934228</v>
      </c>
      <c r="Q75" s="275">
        <f>-Q158*'Fixed Data'!$B$27/10^2</f>
        <v>-2.9322373792116321</v>
      </c>
      <c r="R75" s="275">
        <f>-R158*'Fixed Data'!$B$27/10^2</f>
        <v>-2.9761361382795313</v>
      </c>
      <c r="S75" s="275">
        <f>-S158*'Fixed Data'!$B$27/10^2</f>
        <v>-3.0209822107980266</v>
      </c>
      <c r="T75" s="275">
        <f>-T158*'Fixed Data'!$B$27/10^2</f>
        <v>-3.0668041491546676</v>
      </c>
      <c r="U75" s="275">
        <f>-U158*'Fixed Data'!$B$27/10^2</f>
        <v>-3.1136315680465936</v>
      </c>
      <c r="V75" s="275">
        <f>-V158*'Fixed Data'!$B$27/10^2</f>
        <v>-3.1614951925624415</v>
      </c>
      <c r="W75" s="275">
        <f>-W158*'Fixed Data'!$B$27/10^2</f>
        <v>-3.2104269002540105</v>
      </c>
      <c r="X75" s="275">
        <f>-X158*'Fixed Data'!$B$27/10^2</f>
        <v>-3.2604597729745648</v>
      </c>
      <c r="Y75" s="275">
        <f>-Y158*'Fixed Data'!$B$27/10^2</f>
        <v>-3.3116281464633008</v>
      </c>
      <c r="Z75" s="275">
        <f>-Z158*'Fixed Data'!$B$27/10^2</f>
        <v>-3.3639676636862119</v>
      </c>
      <c r="AA75" s="275">
        <f>-AA158*'Fixed Data'!$B$27/10^2</f>
        <v>-3.4175153311820656</v>
      </c>
      <c r="AB75" s="275">
        <f>-AB158*'Fixed Data'!$B$27/10^2</f>
        <v>-3.4723095769109511</v>
      </c>
      <c r="AC75" s="275">
        <f>-AC158*'Fixed Data'!$B$27/10^2</f>
        <v>-3.5283903126104956</v>
      </c>
      <c r="AD75" s="275">
        <f>-AD158*'Fixed Data'!$B$27/10^2</f>
        <v>-3.5857989954008098</v>
      </c>
      <c r="AE75" s="275">
        <f>-AE158*'Fixed Data'!$B$27/10^2</f>
        <v>-3.6445786938971021</v>
      </c>
      <c r="AF75" s="275">
        <f>-AF158*'Fixed Data'!$B$27/10^2</f>
        <v>-3.7047741625863804</v>
      </c>
      <c r="AG75" s="275">
        <f>-AG158*'Fixed Data'!$B$27/10^2</f>
        <v>-3.7664319094426282</v>
      </c>
      <c r="AH75" s="275">
        <f>-AH158*'Fixed Data'!$B$27/10^2</f>
        <v>-3.829600274811181</v>
      </c>
      <c r="AI75" s="275">
        <f>-AI158*'Fixed Data'!$B$27/10^2</f>
        <v>-3.8943295117956627</v>
      </c>
      <c r="AJ75" s="275">
        <f>-AJ158*'Fixed Data'!$B$27/10^2</f>
        <v>-3.9606718666449159</v>
      </c>
      <c r="AK75" s="275">
        <f>-AK158*'Fixed Data'!$B$27/10^2</f>
        <v>-4.0286816711604221</v>
      </c>
      <c r="AL75" s="275">
        <f>-AL158*'Fixed Data'!$B$27/10^2</f>
        <v>-4.0984154298447439</v>
      </c>
      <c r="AM75" s="275">
        <f>-AM158*'Fixed Data'!$B$27/10^2</f>
        <v>-4.1699319168166236</v>
      </c>
      <c r="AN75" s="275">
        <f>-AN158*'Fixed Data'!$B$27/10^2</f>
        <v>-4.2432922779850273</v>
      </c>
      <c r="AO75" s="275">
        <f>-AO158*'Fixed Data'!$B$27/10^2</f>
        <v>-4.318560133223194</v>
      </c>
      <c r="AP75" s="275">
        <f>-AP158*'Fixed Data'!$B$27/10^2</f>
        <v>-4.3958016883093238</v>
      </c>
      <c r="AQ75" s="275">
        <f>-AQ158*'Fixed Data'!$B$27/10^2</f>
        <v>-4.4750858468672554</v>
      </c>
      <c r="AR75" s="275">
        <f>-AR158*'Fixed Data'!$B$27/10^2</f>
        <v>-4.556484334327636</v>
      </c>
      <c r="AS75" s="275">
        <f>-AS158*'Fixed Data'!$B$27/10^2</f>
        <v>-4.6400718218890811</v>
      </c>
      <c r="AT75" s="275">
        <f>-AT158*'Fixed Data'!$B$27/10^2</f>
        <v>-4.7259260594946895</v>
      </c>
      <c r="AU75" s="275">
        <f>-AU158*'Fixed Data'!$B$27/10^2</f>
        <v>-4.8141280110624036</v>
      </c>
      <c r="AV75" s="275">
        <f>-AV158*'Fixed Data'!$B$27/10^2</f>
        <v>-4.9047620039896849</v>
      </c>
      <c r="AW75" s="275">
        <f>-AW158*'Fixed Data'!$B$27/10^2</f>
        <v>-4.9979158756530646</v>
      </c>
      <c r="AX75" s="275">
        <f>-AX158*'Fixed Data'!$B$27/10^2</f>
        <v>-5.0936811364358583</v>
      </c>
      <c r="AY75" s="275">
        <f>-AY158*'Fixed Data'!$B$27/10^2</f>
        <v>-5.1921531320045906</v>
      </c>
      <c r="AZ75" s="275">
        <f>-AZ158*'Fixed Data'!$B$27/10^2</f>
        <v>-5.293431219859742</v>
      </c>
      <c r="BA75" s="275">
        <f>-BA158*'Fixed Data'!$B$27/10^2</f>
        <v>-5.3976189511454553</v>
      </c>
      <c r="BB75" s="275">
        <f>-BB158*'Fixed Data'!$B$27/10^2</f>
        <v>-5.5038573529508392</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-2.6997677291592925</v>
      </c>
      <c r="F77" s="23">
        <f t="shared" si="5"/>
        <v>-2.690863188724602</v>
      </c>
      <c r="G77" s="23">
        <f t="shared" si="5"/>
        <v>-2.681380679749708</v>
      </c>
      <c r="H77" s="23">
        <f t="shared" si="5"/>
        <v>-2.6713017072293024</v>
      </c>
      <c r="I77" s="23">
        <f t="shared" si="5"/>
        <v>-2.6606070556807828</v>
      </c>
      <c r="J77" s="23">
        <f t="shared" si="5"/>
        <v>-2.6492767440674618</v>
      </c>
      <c r="K77" s="23">
        <f t="shared" si="5"/>
        <v>-2.6872630095012098</v>
      </c>
      <c r="L77" s="23">
        <f t="shared" si="5"/>
        <v>-2.7260231193898847</v>
      </c>
      <c r="M77" s="23">
        <f t="shared" si="5"/>
        <v>-2.7655792845685214</v>
      </c>
      <c r="N77" s="23">
        <f t="shared" si="5"/>
        <v>-2.8059545137312689</v>
      </c>
      <c r="O77" s="23">
        <f t="shared" si="5"/>
        <v>-2.8471726494928156</v>
      </c>
      <c r="P77" s="23">
        <f t="shared" si="5"/>
        <v>-2.8892584006934228</v>
      </c>
      <c r="Q77" s="23">
        <f t="shared" si="5"/>
        <v>-2.9322373792116321</v>
      </c>
      <c r="R77" s="23">
        <f t="shared" si="5"/>
        <v>-2.9761361382795313</v>
      </c>
      <c r="S77" s="23">
        <f t="shared" si="5"/>
        <v>-3.0209822107980266</v>
      </c>
      <c r="T77" s="23">
        <f t="shared" si="5"/>
        <v>-3.0668041491546676</v>
      </c>
      <c r="U77" s="23">
        <f t="shared" si="5"/>
        <v>-3.1136315680465936</v>
      </c>
      <c r="V77" s="23">
        <f t="shared" si="5"/>
        <v>-3.1614951925624415</v>
      </c>
      <c r="W77" s="23">
        <f t="shared" si="5"/>
        <v>-3.2104269002540105</v>
      </c>
      <c r="X77" s="23">
        <f t="shared" si="5"/>
        <v>-3.2604597729745648</v>
      </c>
      <c r="Y77" s="23">
        <f t="shared" si="5"/>
        <v>-3.3116281464633008</v>
      </c>
      <c r="Z77" s="23">
        <f t="shared" si="5"/>
        <v>-3.3639676636862119</v>
      </c>
      <c r="AA77" s="23">
        <f t="shared" si="5"/>
        <v>-3.4175153311820656</v>
      </c>
      <c r="AB77" s="23">
        <f t="shared" si="5"/>
        <v>-3.4723095769109511</v>
      </c>
      <c r="AC77" s="23">
        <f t="shared" si="5"/>
        <v>-3.5283903126104956</v>
      </c>
      <c r="AD77" s="23">
        <f t="shared" si="5"/>
        <v>-3.5857989954008098</v>
      </c>
      <c r="AE77" s="23">
        <f t="shared" si="5"/>
        <v>-3.6445786938971021</v>
      </c>
      <c r="AF77" s="23">
        <f t="shared" si="5"/>
        <v>-3.7047741625863804</v>
      </c>
      <c r="AG77" s="23">
        <f t="shared" si="5"/>
        <v>-3.7664319094426282</v>
      </c>
      <c r="AH77" s="23">
        <f t="shared" si="5"/>
        <v>-3.829600274811181</v>
      </c>
      <c r="AI77" s="23">
        <f t="shared" si="5"/>
        <v>-3.8943295117956627</v>
      </c>
      <c r="AJ77" s="23">
        <f t="shared" si="5"/>
        <v>-3.9606718666449159</v>
      </c>
      <c r="AK77" s="23">
        <f t="shared" ref="AK77:BB77" si="6">SUM(AK75:AK76)</f>
        <v>-4.0286816711604221</v>
      </c>
      <c r="AL77" s="23">
        <f t="shared" si="6"/>
        <v>-4.0984154298447439</v>
      </c>
      <c r="AM77" s="23">
        <f t="shared" si="6"/>
        <v>-4.1699319168166236</v>
      </c>
      <c r="AN77" s="23">
        <f t="shared" si="6"/>
        <v>-4.2432922779850273</v>
      </c>
      <c r="AO77" s="23">
        <f t="shared" si="6"/>
        <v>-4.318560133223194</v>
      </c>
      <c r="AP77" s="23">
        <f t="shared" si="6"/>
        <v>-4.3958016883093238</v>
      </c>
      <c r="AQ77" s="23">
        <f t="shared" si="6"/>
        <v>-4.4750858468672554</v>
      </c>
      <c r="AR77" s="23">
        <f t="shared" si="6"/>
        <v>-4.556484334327636</v>
      </c>
      <c r="AS77" s="23">
        <f t="shared" si="6"/>
        <v>-4.6400718218890811</v>
      </c>
      <c r="AT77" s="23">
        <f t="shared" si="6"/>
        <v>-4.7259260594946895</v>
      </c>
      <c r="AU77" s="23">
        <f t="shared" si="6"/>
        <v>-4.8141280110624036</v>
      </c>
      <c r="AV77" s="23">
        <f t="shared" si="6"/>
        <v>-4.9047620039896849</v>
      </c>
      <c r="AW77" s="23">
        <f t="shared" si="6"/>
        <v>-4.9979158756530646</v>
      </c>
      <c r="AX77" s="23">
        <f t="shared" si="6"/>
        <v>-5.0936811364358583</v>
      </c>
      <c r="AY77" s="23">
        <f t="shared" si="6"/>
        <v>-5.1921531320045906</v>
      </c>
      <c r="AZ77" s="23">
        <f t="shared" si="6"/>
        <v>-5.293431219859742</v>
      </c>
      <c r="BA77" s="23">
        <f t="shared" si="6"/>
        <v>-5.3976189511454553</v>
      </c>
      <c r="BB77" s="255">
        <f t="shared" si="6"/>
        <v>-5.5038573529508392</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-10.533293001740814</v>
      </c>
      <c r="F82" s="21">
        <f t="shared" si="8"/>
        <v>-11.365427760214665</v>
      </c>
      <c r="G82" s="21">
        <f t="shared" si="8"/>
        <v>-12.322399810449951</v>
      </c>
      <c r="H82" s="21">
        <f t="shared" si="8"/>
        <v>-13.295272844406551</v>
      </c>
      <c r="I82" s="21">
        <f t="shared" si="8"/>
        <v>-14.152241426133131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-0.87777441681173451</v>
      </c>
      <c r="G84" s="21">
        <f>IF($E$82&lt;0,(IF(2050-F$80&lt;=0,0,(2/(2050-F$80+1))*(1-(SUM($E84:F84)/$E$82))*$E$82*'Fixed Data'!D$52)),0)</f>
        <v>-0.83961031173296341</v>
      </c>
      <c r="H84" s="21">
        <f>IF($E$82&lt;0,(IF(2050-G$80&lt;=0,0,(2/(2050-G$80+1))*(1-(SUM($E84:G84)/$E$82))*$E$82*'Fixed Data'!E$52)),0)</f>
        <v>-0.80144620665419231</v>
      </c>
      <c r="I84" s="21">
        <f>IF($E$82&lt;0,(IF(2050-H$80&lt;=0,0,(2/(2050-H$80+1))*(1-(SUM($E84:H84)/$E$82))*$E$82*'Fixed Data'!F$52)),0)</f>
        <v>-0.76328210157542131</v>
      </c>
      <c r="J84" s="21">
        <f>IF($E$82&lt;0,(IF(2050-I$80&lt;=0,0,(2/(2050-I$80+1))*(1-(SUM($E84:I84)/$E$82))*$E$82*'Fixed Data'!G$52)),0)</f>
        <v>-0.72511799649665021</v>
      </c>
      <c r="K84" s="21">
        <f>IF($E$82&lt;0,(IF(2050-J$80&lt;=0,0,(2/(2050-J$80+1))*(1-(SUM($E84:J84)/$E$82))*$E$82*'Fixed Data'!H$52)),0)</f>
        <v>-0.68695389141787921</v>
      </c>
      <c r="L84" s="21">
        <f>IF($E$82&lt;0,(IF(2050-K$80&lt;=0,0,(2/(2050-K$80+1))*(1-(SUM($E84:K84)/$E$82))*$E$82*'Fixed Data'!I$52)),0)</f>
        <v>-0.64878978633910811</v>
      </c>
      <c r="M84" s="21">
        <f>IF($E$82&lt;0,(IF(2050-L$80&lt;=0,0,(2/(2050-L$80+1))*(1-(SUM($E84:L84)/$E$82))*$E$82*'Fixed Data'!J$52)),0)</f>
        <v>-0.61062568126033701</v>
      </c>
      <c r="N84" s="21">
        <f>IF($E$82&lt;0,(IF(2050-M$80&lt;=0,0,(2/(2050-M$80+1))*(1-(SUM($E84:M84)/$E$82))*$E$82*'Fixed Data'!K$52)),0)</f>
        <v>-0.57246157618156601</v>
      </c>
      <c r="O84" s="21">
        <f>IF($E$82&lt;0,(IF(2050-N$80&lt;=0,0,(2/(2050-N$80+1))*(1-(SUM($E84:N84)/$E$82))*$E$82*'Fixed Data'!L$52)),0)</f>
        <v>-0.53429747110279491</v>
      </c>
      <c r="P84" s="21">
        <f>IF($E$82&lt;0,(IF(2050-O$80&lt;=0,0,(2/(2050-O$80+1))*(1-(SUM($E84:O84)/$E$82))*$E$82*'Fixed Data'!M$52)),0)</f>
        <v>-0.49613336602402386</v>
      </c>
      <c r="Q84" s="21">
        <f>IF($E$82&lt;0,(IF(2050-P$80&lt;=0,0,(2/(2050-P$80+1))*(1-(SUM($E84:P84)/$E$82))*$E$82*'Fixed Data'!N$52)),0)</f>
        <v>-0.45796926094525287</v>
      </c>
      <c r="R84" s="21">
        <f>IF($E$82&lt;0,(IF(2050-Q$80&lt;=0,0,(2/(2050-Q$80+1))*(1-(SUM($E84:Q84)/$E$82))*$E$82*'Fixed Data'!O$52)),0)</f>
        <v>-0.41980515586648159</v>
      </c>
      <c r="S84" s="21">
        <f>IF($E$82&lt;0,(IF(2050-R$80&lt;=0,0,(2/(2050-R$80+1))*(1-(SUM($E84:R84)/$E$82))*$E$82*'Fixed Data'!P$52)),0)</f>
        <v>-0.38164105078771088</v>
      </c>
      <c r="T84" s="21">
        <f>IF($E$82&lt;0,(IF(2050-S$80&lt;=0,0,(2/(2050-S$80+1))*(1-(SUM($E84:S84)/$E$82))*$E$82*'Fixed Data'!Q$52)),0)</f>
        <v>-0.34347694570893994</v>
      </c>
      <c r="U84" s="21">
        <f>IF($E$82&lt;0,(IF(2050-T$80&lt;=0,0,(2/(2050-T$80+1))*(1-(SUM($E84:T84)/$E$82))*$E$82*'Fixed Data'!R$52)),0)</f>
        <v>-0.30531284063016884</v>
      </c>
      <c r="V84" s="21">
        <f>IF($E$82&lt;0,(IF(2050-U$80&lt;=0,0,(2/(2050-U$80+1))*(1-(SUM($E84:U84)/$E$82))*$E$82*'Fixed Data'!S$52)),0)</f>
        <v>-0.26714873555139779</v>
      </c>
      <c r="W84" s="21">
        <f>IF($E$82&lt;0,(IF(2050-V$80&lt;=0,0,(2/(2050-V$80+1))*(1-(SUM($E84:V84)/$E$82))*$E$82*'Fixed Data'!T$52)),0)</f>
        <v>-0.22898463047262638</v>
      </c>
      <c r="X84" s="21">
        <f>IF($E$82&lt;0,(IF(2050-W$80&lt;=0,0,(2/(2050-W$80+1))*(1-(SUM($E84:W84)/$E$82))*$E$82*'Fixed Data'!U$52)),0)</f>
        <v>-0.19082052539385577</v>
      </c>
      <c r="Y84" s="21">
        <f>IF($E$82&lt;0,(IF(2050-X$80&lt;=0,0,(2/(2050-X$80+1))*(1-(SUM($E84:X84)/$E$82))*$E$82*'Fixed Data'!V$52)),0)</f>
        <v>-0.15265642031508495</v>
      </c>
      <c r="Z84" s="21">
        <f>IF($E$82&lt;0,(IF(2050-Y$80&lt;=0,0,(2/(2050-Y$80+1))*(1-(SUM($E84:Y84)/$E$82))*$E$82*'Fixed Data'!W$52)),0)</f>
        <v>-0.1144923152363137</v>
      </c>
      <c r="AA84" s="21">
        <f>IF($E$82&lt;0,(IF(2050-Z$80&lt;=0,0,(2/(2050-Z$80+1))*(1-(SUM($E84:Z84)/$E$82))*$E$82*'Fixed Data'!X$52)),0)</f>
        <v>-7.6328210157542473E-2</v>
      </c>
      <c r="AB84" s="21">
        <f>IF($E$82&lt;0,(IF(2050-AA$80&lt;=0,0,(2/(2050-AA$80+1))*(1-(SUM($E84:AA84)/$E$82))*$E$82*'Fixed Data'!Y$52)),0)</f>
        <v>-3.8164105078771236E-2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-0.98829806610562299</v>
      </c>
      <c r="H85" s="21">
        <f>IF($F$82&lt;0,(IF(2050-G$80&lt;=0,0,(2/(2050-G$80+1))*(1-(SUM($E85:G85)/$F$82))*$F$82*'Fixed Data'!E$52)),0)</f>
        <v>-0.94337542673718566</v>
      </c>
      <c r="I85" s="21">
        <f>IF($F$82&lt;0,(IF(2050-H$80&lt;=0,0,(2/(2050-H$80+1))*(1-(SUM($E85:H85)/$F$82))*$F$82*'Fixed Data'!F$52)),0)</f>
        <v>-0.89845278736874812</v>
      </c>
      <c r="J85" s="21">
        <f>IF($F$82&lt;0,(IF(2050-I$80&lt;=0,0,(2/(2050-I$80+1))*(1-(SUM($E85:I85)/$F$82))*$F$82*'Fixed Data'!G$52)),0)</f>
        <v>-0.85353014800031091</v>
      </c>
      <c r="K85" s="21">
        <f>IF($F$82&lt;0,(IF(2050-J$80&lt;=0,0,(2/(2050-J$80+1))*(1-(SUM($E85:J85)/$F$82))*$F$82*'Fixed Data'!H$52)),0)</f>
        <v>-0.80860750863187325</v>
      </c>
      <c r="L85" s="21">
        <f>IF($F$82&lt;0,(IF(2050-K$80&lt;=0,0,(2/(2050-K$80+1))*(1-(SUM($E85:K85)/$F$82))*$F$82*'Fixed Data'!I$52)),0)</f>
        <v>-0.76368486926343604</v>
      </c>
      <c r="M85" s="21">
        <f>IF($F$82&lt;0,(IF(2050-L$80&lt;=0,0,(2/(2050-L$80+1))*(1-(SUM($E85:L85)/$F$82))*$F$82*'Fixed Data'!J$52)),0)</f>
        <v>-0.71876222989499849</v>
      </c>
      <c r="N85" s="21">
        <f>IF($F$82&lt;0,(IF(2050-M$80&lt;=0,0,(2/(2050-M$80+1))*(1-(SUM($E85:M85)/$F$82))*$F$82*'Fixed Data'!K$52)),0)</f>
        <v>-0.67383959052656117</v>
      </c>
      <c r="O85" s="21">
        <f>IF($F$82&lt;0,(IF(2050-N$80&lt;=0,0,(2/(2050-N$80+1))*(1-(SUM($E85:N85)/$F$82))*$F$82*'Fixed Data'!L$52)),0)</f>
        <v>-0.62891695115812385</v>
      </c>
      <c r="P85" s="21">
        <f>IF($F$82&lt;0,(IF(2050-O$80&lt;=0,0,(2/(2050-O$80+1))*(1-(SUM($E85:O85)/$F$82))*$F$82*'Fixed Data'!M$52)),0)</f>
        <v>-0.58399431178968642</v>
      </c>
      <c r="Q85" s="21">
        <f>IF($F$82&lt;0,(IF(2050-P$80&lt;=0,0,(2/(2050-P$80+1))*(1-(SUM($E85:P85)/$F$82))*$F$82*'Fixed Data'!N$52)),0)</f>
        <v>-0.53907167242124909</v>
      </c>
      <c r="R85" s="21">
        <f>IF($F$82&lt;0,(IF(2050-Q$80&lt;=0,0,(2/(2050-Q$80+1))*(1-(SUM($E85:Q85)/$F$82))*$F$82*'Fixed Data'!O$52)),0)</f>
        <v>-0.4941490330528116</v>
      </c>
      <c r="S85" s="21">
        <f>IF($F$82&lt;0,(IF(2050-R$80&lt;=0,0,(2/(2050-R$80+1))*(1-(SUM($E85:R85)/$F$82))*$F$82*'Fixed Data'!P$52)),0)</f>
        <v>-0.44922639368437406</v>
      </c>
      <c r="T85" s="21">
        <f>IF($F$82&lt;0,(IF(2050-S$80&lt;=0,0,(2/(2050-S$80+1))*(1-(SUM($E85:S85)/$F$82))*$F$82*'Fixed Data'!Q$52)),0)</f>
        <v>-0.4043037543159369</v>
      </c>
      <c r="U85" s="21">
        <f>IF($F$82&lt;0,(IF(2050-T$80&lt;=0,0,(2/(2050-T$80+1))*(1-(SUM($E85:T85)/$F$82))*$F$82*'Fixed Data'!R$52)),0)</f>
        <v>-0.35938111494749941</v>
      </c>
      <c r="V85" s="21">
        <f>IF($F$82&lt;0,(IF(2050-U$80&lt;=0,0,(2/(2050-U$80+1))*(1-(SUM($E85:U85)/$F$82))*$F$82*'Fixed Data'!S$52)),0)</f>
        <v>-0.31445847557906198</v>
      </c>
      <c r="W85" s="21">
        <f>IF($F$82&lt;0,(IF(2050-V$80&lt;=0,0,(2/(2050-V$80+1))*(1-(SUM($E85:V85)/$F$82))*$F$82*'Fixed Data'!T$52)),0)</f>
        <v>-0.26953583621062432</v>
      </c>
      <c r="X85" s="21">
        <f>IF($F$82&lt;0,(IF(2050-W$80&lt;=0,0,(2/(2050-W$80+1))*(1-(SUM($E85:W85)/$F$82))*$F$82*'Fixed Data'!U$52)),0)</f>
        <v>-0.22461319684218742</v>
      </c>
      <c r="Y85" s="21">
        <f>IF($F$82&lt;0,(IF(2050-X$80&lt;=0,0,(2/(2050-X$80+1))*(1-(SUM($E85:X85)/$F$82))*$F$82*'Fixed Data'!V$52)),0)</f>
        <v>-0.17969055747375015</v>
      </c>
      <c r="Z85" s="21">
        <f>IF($F$82&lt;0,(IF(2050-Y$80&lt;=0,0,(2/(2050-Y$80+1))*(1-(SUM($E85:Y85)/$F$82))*$F$82*'Fixed Data'!W$52)),0)</f>
        <v>-0.13476791810531272</v>
      </c>
      <c r="AA85" s="21">
        <f>IF($F$82&lt;0,(IF(2050-Z$80&lt;=0,0,(2/(2050-Z$80+1))*(1-(SUM($E85:Z85)/$F$82))*$F$82*'Fixed Data'!X$52)),0)</f>
        <v>-8.9845278736875131E-2</v>
      </c>
      <c r="AB85" s="21">
        <f>IF($F$82&lt;0,(IF(2050-AA$80&lt;=0,0,(2/(2050-AA$80+1))*(1-(SUM($E85:AA85)/$F$82))*$F$82*'Fixed Data'!Y$52)),0)</f>
        <v>-4.4922639368437149E-2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-1.1202181645863594</v>
      </c>
      <c r="I86" s="21">
        <f>IF($G$82&lt;0,(IF(2050-H$80&lt;=0,0,(2/(2050-H$80+1))*(1-(SUM($E86:H86)/$G$82))*$G$82*'Fixed Data'!F$52)),0)</f>
        <v>-1.0668744424631993</v>
      </c>
      <c r="J86" s="21">
        <f>IF($G$82&lt;0,(IF(2050-I$80&lt;=0,0,(2/(2050-I$80+1))*(1-(SUM($E86:I86)/$G$82))*$G$82*'Fixed Data'!G$52)),0)</f>
        <v>-1.0135307203400392</v>
      </c>
      <c r="K86" s="21">
        <f>IF($G$82&lt;0,(IF(2050-J$80&lt;=0,0,(2/(2050-J$80+1))*(1-(SUM($E86:J86)/$G$82))*$G$82*'Fixed Data'!H$52)),0)</f>
        <v>-0.96018699821687914</v>
      </c>
      <c r="L86" s="21">
        <f>IF($G$82&lt;0,(IF(2050-K$80&lt;=0,0,(2/(2050-K$80+1))*(1-(SUM($E86:K86)/$G$82))*$G$82*'Fixed Data'!I$52)),0)</f>
        <v>-0.90684327609371929</v>
      </c>
      <c r="M86" s="21">
        <f>IF($G$82&lt;0,(IF(2050-L$80&lt;=0,0,(2/(2050-L$80+1))*(1-(SUM($E86:L86)/$G$82))*$G$82*'Fixed Data'!J$52)),0)</f>
        <v>-0.85349955397055921</v>
      </c>
      <c r="N86" s="21">
        <f>IF($G$82&lt;0,(IF(2050-M$80&lt;=0,0,(2/(2050-M$80+1))*(1-(SUM($E86:M86)/$G$82))*$G$82*'Fixed Data'!K$52)),0)</f>
        <v>-0.80015583184739936</v>
      </c>
      <c r="O86" s="21">
        <f>IF($G$82&lt;0,(IF(2050-N$80&lt;=0,0,(2/(2050-N$80+1))*(1-(SUM($E86:N86)/$G$82))*$G$82*'Fixed Data'!L$52)),0)</f>
        <v>-0.74681210972423928</v>
      </c>
      <c r="P86" s="21">
        <f>IF($G$82&lt;0,(IF(2050-O$80&lt;=0,0,(2/(2050-O$80+1))*(1-(SUM($E86:O86)/$G$82))*$G$82*'Fixed Data'!M$52)),0)</f>
        <v>-0.69346838760107943</v>
      </c>
      <c r="Q86" s="21">
        <f>IF($G$82&lt;0,(IF(2050-P$80&lt;=0,0,(2/(2050-P$80+1))*(1-(SUM($E86:P86)/$G$82))*$G$82*'Fixed Data'!N$52)),0)</f>
        <v>-0.64012466547791957</v>
      </c>
      <c r="R86" s="21">
        <f>IF($G$82&lt;0,(IF(2050-Q$80&lt;=0,0,(2/(2050-Q$80+1))*(1-(SUM($E86:Q86)/$G$82))*$G$82*'Fixed Data'!O$52)),0)</f>
        <v>-0.58678094335475928</v>
      </c>
      <c r="S86" s="21">
        <f>IF($G$82&lt;0,(IF(2050-R$80&lt;=0,0,(2/(2050-R$80+1))*(1-(SUM($E86:R86)/$G$82))*$G$82*'Fixed Data'!P$52)),0)</f>
        <v>-0.53343722123159953</v>
      </c>
      <c r="T86" s="21">
        <f>IF($G$82&lt;0,(IF(2050-S$80&lt;=0,0,(2/(2050-S$80+1))*(1-(SUM($E86:S86)/$G$82))*$G$82*'Fixed Data'!Q$52)),0)</f>
        <v>-0.48009349910843957</v>
      </c>
      <c r="U86" s="21">
        <f>IF($G$82&lt;0,(IF(2050-T$80&lt;=0,0,(2/(2050-T$80+1))*(1-(SUM($E86:T86)/$G$82))*$G$82*'Fixed Data'!R$52)),0)</f>
        <v>-0.42674977698527955</v>
      </c>
      <c r="V86" s="21">
        <f>IF($G$82&lt;0,(IF(2050-U$80&lt;=0,0,(2/(2050-U$80+1))*(1-(SUM($E86:U86)/$G$82))*$G$82*'Fixed Data'!S$52)),0)</f>
        <v>-0.37340605486211975</v>
      </c>
      <c r="W86" s="21">
        <f>IF($G$82&lt;0,(IF(2050-V$80&lt;=0,0,(2/(2050-V$80+1))*(1-(SUM($E86:V86)/$G$82))*$G$82*'Fixed Data'!T$52)),0)</f>
        <v>-0.3200623327389599</v>
      </c>
      <c r="X86" s="21">
        <f>IF($G$82&lt;0,(IF(2050-W$80&lt;=0,0,(2/(2050-W$80+1))*(1-(SUM($E86:W86)/$G$82))*$G$82*'Fixed Data'!U$52)),0)</f>
        <v>-0.26671861061579988</v>
      </c>
      <c r="Y86" s="21">
        <f>IF($G$82&lt;0,(IF(2050-X$80&lt;=0,0,(2/(2050-X$80+1))*(1-(SUM($E86:X86)/$G$82))*$G$82*'Fixed Data'!V$52)),0)</f>
        <v>-0.21337488849263977</v>
      </c>
      <c r="Z86" s="21">
        <f>IF($G$82&lt;0,(IF(2050-Y$80&lt;=0,0,(2/(2050-Y$80+1))*(1-(SUM($E86:Y86)/$G$82))*$G$82*'Fixed Data'!W$52)),0)</f>
        <v>-0.16003116636947995</v>
      </c>
      <c r="AA86" s="21">
        <f>IF($G$82&lt;0,(IF(2050-Z$80&lt;=0,0,(2/(2050-Z$80+1))*(1-(SUM($E86:Z86)/$G$82))*$G$82*'Fixed Data'!X$52)),0)</f>
        <v>-0.10668744424631994</v>
      </c>
      <c r="AB86" s="21">
        <f>IF($G$82&lt;0,(IF(2050-AA$80&lt;=0,0,(2/(2050-AA$80+1))*(1-(SUM($E86:AA86)/$G$82))*$G$82*'Fixed Data'!Y$52)),0)</f>
        <v>-5.3343722123159527E-2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-1.2662164613720523</v>
      </c>
      <c r="J87" s="21">
        <f>IF($H$82&lt;0,(IF(2050-I$80&lt;=0,0,(2/(2050-I$80+1))*(1-(SUM($E87:I87)/$H$82))*$H$82*'Fixed Data'!G$52)),0)</f>
        <v>-1.20290563830345</v>
      </c>
      <c r="K87" s="21">
        <f>IF($H$82&lt;0,(IF(2050-J$80&lt;=0,0,(2/(2050-J$80+1))*(1-(SUM($E87:J87)/$H$82))*$H$82*'Fixed Data'!H$52)),0)</f>
        <v>-1.1395948152348472</v>
      </c>
      <c r="L87" s="21">
        <f>IF($H$82&lt;0,(IF(2050-K$80&lt;=0,0,(2/(2050-K$80+1))*(1-(SUM($E87:K87)/$H$82))*$H$82*'Fixed Data'!I$52)),0)</f>
        <v>-1.0762839921662446</v>
      </c>
      <c r="M87" s="21">
        <f>IF($H$82&lt;0,(IF(2050-L$80&lt;=0,0,(2/(2050-L$80+1))*(1-(SUM($E87:L87)/$H$82))*$H$82*'Fixed Data'!J$52)),0)</f>
        <v>-1.012973169097642</v>
      </c>
      <c r="N87" s="21">
        <f>IF($H$82&lt;0,(IF(2050-M$80&lt;=0,0,(2/(2050-M$80+1))*(1-(SUM($E87:M87)/$H$82))*$H$82*'Fixed Data'!K$52)),0)</f>
        <v>-0.94966234602903932</v>
      </c>
      <c r="O87" s="21">
        <f>IF($H$82&lt;0,(IF(2050-N$80&lt;=0,0,(2/(2050-N$80+1))*(1-(SUM($E87:N87)/$H$82))*$H$82*'Fixed Data'!L$52)),0)</f>
        <v>-0.88635152296043673</v>
      </c>
      <c r="P87" s="21">
        <f>IF($H$82&lt;0,(IF(2050-O$80&lt;=0,0,(2/(2050-O$80+1))*(1-(SUM($E87:O87)/$H$82))*$H$82*'Fixed Data'!M$52)),0)</f>
        <v>-0.82304069989183415</v>
      </c>
      <c r="Q87" s="21">
        <f>IF($H$82&lt;0,(IF(2050-P$80&lt;=0,0,(2/(2050-P$80+1))*(1-(SUM($E87:P87)/$H$82))*$H$82*'Fixed Data'!N$52)),0)</f>
        <v>-0.75972987682323156</v>
      </c>
      <c r="R87" s="21">
        <f>IF($H$82&lt;0,(IF(2050-Q$80&lt;=0,0,(2/(2050-Q$80+1))*(1-(SUM($E87:Q87)/$H$82))*$H$82*'Fixed Data'!O$52)),0)</f>
        <v>-0.69641905375462876</v>
      </c>
      <c r="S87" s="21">
        <f>IF($H$82&lt;0,(IF(2050-R$80&lt;=0,0,(2/(2050-R$80+1))*(1-(SUM($E87:R87)/$H$82))*$H$82*'Fixed Data'!P$52)),0)</f>
        <v>-0.6331082306860264</v>
      </c>
      <c r="T87" s="21">
        <f>IF($H$82&lt;0,(IF(2050-S$80&lt;=0,0,(2/(2050-S$80+1))*(1-(SUM($E87:S87)/$H$82))*$H$82*'Fixed Data'!Q$52)),0)</f>
        <v>-0.5697974076174237</v>
      </c>
      <c r="U87" s="21">
        <f>IF($H$82&lt;0,(IF(2050-T$80&lt;=0,0,(2/(2050-T$80+1))*(1-(SUM($E87:T87)/$H$82))*$H$82*'Fixed Data'!R$52)),0)</f>
        <v>-0.50648658454882112</v>
      </c>
      <c r="V87" s="21">
        <f>IF($H$82&lt;0,(IF(2050-U$80&lt;=0,0,(2/(2050-U$80+1))*(1-(SUM($E87:U87)/$H$82))*$H$82*'Fixed Data'!S$52)),0)</f>
        <v>-0.44317576148021864</v>
      </c>
      <c r="W87" s="21">
        <f>IF($H$82&lt;0,(IF(2050-V$80&lt;=0,0,(2/(2050-V$80+1))*(1-(SUM($E87:V87)/$H$82))*$H$82*'Fixed Data'!T$52)),0)</f>
        <v>-0.37986493841161562</v>
      </c>
      <c r="X87" s="21">
        <f>IF($H$82&lt;0,(IF(2050-W$80&lt;=0,0,(2/(2050-W$80+1))*(1-(SUM($E87:W87)/$H$82))*$H$82*'Fixed Data'!U$52)),0)</f>
        <v>-0.31655411534301298</v>
      </c>
      <c r="Y87" s="21">
        <f>IF($H$82&lt;0,(IF(2050-X$80&lt;=0,0,(2/(2050-X$80+1))*(1-(SUM($E87:X87)/$H$82))*$H$82*'Fixed Data'!V$52)),0)</f>
        <v>-0.25324329227441017</v>
      </c>
      <c r="Z87" s="21">
        <f>IF($H$82&lt;0,(IF(2050-Y$80&lt;=0,0,(2/(2050-Y$80+1))*(1-(SUM($E87:Y87)/$H$82))*$H$82*'Fixed Data'!W$52)),0)</f>
        <v>-0.1899324692058072</v>
      </c>
      <c r="AA87" s="21">
        <f>IF($H$82&lt;0,(IF(2050-Z$80&lt;=0,0,(2/(2050-Z$80+1))*(1-(SUM($E87:Z87)/$H$82))*$H$82*'Fixed Data'!X$52)),0)</f>
        <v>-0.12662164613720481</v>
      </c>
      <c r="AB87" s="21">
        <f>IF($H$82&lt;0,(IF(2050-AA$80&lt;=0,0,(2/(2050-AA$80+1))*(1-(SUM($E87:AA87)/$H$82))*$H$82*'Fixed Data'!Y$52)),0)</f>
        <v>-6.3310823068602404E-2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-1.4152241426133132</v>
      </c>
      <c r="K88" s="21">
        <f>IF($I$82&lt;0,(IF(2050-J$80&lt;=0,0,(2/(2050-J$80+1))*(1-(SUM($E88:J88)/$I$82))*$I$82*'Fixed Data'!H$52)),0)</f>
        <v>-1.3407386614231387</v>
      </c>
      <c r="L88" s="21">
        <f>IF($I$82&lt;0,(IF(2050-K$80&lt;=0,0,(2/(2050-K$80+1))*(1-(SUM($E88:K88)/$I$82))*$I$82*'Fixed Data'!I$52)),0)</f>
        <v>-1.2662531802329642</v>
      </c>
      <c r="M88" s="21">
        <f>IF($I$82&lt;0,(IF(2050-L$80&lt;=0,0,(2/(2050-L$80+1))*(1-(SUM($E88:L88)/$I$82))*$I$82*'Fixed Data'!J$52)),0)</f>
        <v>-1.1917676990427899</v>
      </c>
      <c r="N88" s="21">
        <f>IF($I$82&lt;0,(IF(2050-M$80&lt;=0,0,(2/(2050-M$80+1))*(1-(SUM($E88:M88)/$I$82))*$I$82*'Fixed Data'!K$52)),0)</f>
        <v>-1.1172822178526156</v>
      </c>
      <c r="O88" s="21">
        <f>IF($I$82&lt;0,(IF(2050-N$80&lt;=0,0,(2/(2050-N$80+1))*(1-(SUM($E88:N88)/$I$82))*$I$82*'Fixed Data'!L$52)),0)</f>
        <v>-1.0427967366624413</v>
      </c>
      <c r="P88" s="21">
        <f>IF($I$82&lt;0,(IF(2050-O$80&lt;=0,0,(2/(2050-O$80+1))*(1-(SUM($E88:O88)/$I$82))*$I$82*'Fixed Data'!M$52)),0)</f>
        <v>-0.96831125547226693</v>
      </c>
      <c r="Q88" s="21">
        <f>IF($I$82&lt;0,(IF(2050-P$80&lt;=0,0,(2/(2050-P$80+1))*(1-(SUM($E88:P88)/$I$82))*$I$82*'Fixed Data'!N$52)),0)</f>
        <v>-0.89382577428209264</v>
      </c>
      <c r="R88" s="21">
        <f>IF($I$82&lt;0,(IF(2050-Q$80&lt;=0,0,(2/(2050-Q$80+1))*(1-(SUM($E88:Q88)/$I$82))*$I$82*'Fixed Data'!O$52)),0)</f>
        <v>-0.81934029309191825</v>
      </c>
      <c r="S88" s="21">
        <f>IF($I$82&lt;0,(IF(2050-R$80&lt;=0,0,(2/(2050-R$80+1))*(1-(SUM($E88:R88)/$I$82))*$I$82*'Fixed Data'!P$52)),0)</f>
        <v>-0.74485481190174407</v>
      </c>
      <c r="T88" s="21">
        <f>IF($I$82&lt;0,(IF(2050-S$80&lt;=0,0,(2/(2050-S$80+1))*(1-(SUM($E88:S88)/$I$82))*$I$82*'Fixed Data'!Q$52)),0)</f>
        <v>-0.67036933071156957</v>
      </c>
      <c r="U88" s="21">
        <f>IF($I$82&lt;0,(IF(2050-T$80&lt;=0,0,(2/(2050-T$80+1))*(1-(SUM($E88:T88)/$I$82))*$I$82*'Fixed Data'!R$52)),0)</f>
        <v>-0.59588384952139539</v>
      </c>
      <c r="V88" s="21">
        <f>IF($I$82&lt;0,(IF(2050-U$80&lt;=0,0,(2/(2050-U$80+1))*(1-(SUM($E88:U88)/$I$82))*$I$82*'Fixed Data'!S$52)),0)</f>
        <v>-0.52139836833122066</v>
      </c>
      <c r="W88" s="21">
        <f>IF($I$82&lt;0,(IF(2050-V$80&lt;=0,0,(2/(2050-V$80+1))*(1-(SUM($E88:V88)/$I$82))*$I$82*'Fixed Data'!T$52)),0)</f>
        <v>-0.44691288714104627</v>
      </c>
      <c r="X88" s="21">
        <f>IF($I$82&lt;0,(IF(2050-W$80&lt;=0,0,(2/(2050-W$80+1))*(1-(SUM($E88:W88)/$I$82))*$I$82*'Fixed Data'!U$52)),0)</f>
        <v>-0.37242740595087193</v>
      </c>
      <c r="Y88" s="21">
        <f>IF($I$82&lt;0,(IF(2050-X$80&lt;=0,0,(2/(2050-X$80+1))*(1-(SUM($E88:X88)/$I$82))*$I$82*'Fixed Data'!V$52)),0)</f>
        <v>-0.29794192476069781</v>
      </c>
      <c r="Z88" s="21">
        <f>IF($I$82&lt;0,(IF(2050-Y$80&lt;=0,0,(2/(2050-Y$80+1))*(1-(SUM($E88:Y88)/$I$82))*$I$82*'Fixed Data'!W$52)),0)</f>
        <v>-0.22345644357052302</v>
      </c>
      <c r="AA88" s="21">
        <f>IF($I$82&lt;0,(IF(2050-Z$80&lt;=0,0,(2/(2050-Z$80+1))*(1-(SUM($E88:Z88)/$I$82))*$I$82*'Fixed Data'!X$52)),0)</f>
        <v>-0.14897096238034921</v>
      </c>
      <c r="AB88" s="21">
        <f>IF($I$82&lt;0,(IF(2050-AA$80&lt;=0,0,(2/(2050-AA$80+1))*(1-(SUM($E88:AA88)/$I$82))*$I$82*'Fixed Data'!Y$52)),0)</f>
        <v>-7.4485481190173036E-2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-0.87777441681173451</v>
      </c>
      <c r="G128" s="21">
        <f t="shared" si="10"/>
        <v>-1.8279083778385865</v>
      </c>
      <c r="H128" s="21">
        <f t="shared" si="10"/>
        <v>-2.8650397979777376</v>
      </c>
      <c r="I128" s="21">
        <f t="shared" si="10"/>
        <v>-3.9948257927794213</v>
      </c>
      <c r="J128" s="21">
        <f t="shared" si="10"/>
        <v>-5.2103086457537637</v>
      </c>
      <c r="K128" s="21">
        <f t="shared" si="10"/>
        <v>-4.9360818749246169</v>
      </c>
      <c r="L128" s="21">
        <f t="shared" si="10"/>
        <v>-4.6618551040954728</v>
      </c>
      <c r="M128" s="21">
        <f t="shared" si="10"/>
        <v>-4.387628333266326</v>
      </c>
      <c r="N128" s="21">
        <f t="shared" si="10"/>
        <v>-4.1134015624371809</v>
      </c>
      <c r="O128" s="21">
        <f t="shared" si="10"/>
        <v>-3.8391747916080359</v>
      </c>
      <c r="P128" s="21">
        <f t="shared" si="10"/>
        <v>-3.5649480207788908</v>
      </c>
      <c r="Q128" s="21">
        <f t="shared" si="10"/>
        <v>-3.2907212499497458</v>
      </c>
      <c r="R128" s="21">
        <f t="shared" si="10"/>
        <v>-3.0164944791205994</v>
      </c>
      <c r="S128" s="21">
        <f t="shared" si="10"/>
        <v>-2.7422677082914548</v>
      </c>
      <c r="T128" s="21">
        <f t="shared" si="10"/>
        <v>-2.4680409374623098</v>
      </c>
      <c r="U128" s="21">
        <f t="shared" si="10"/>
        <v>-2.1938141666331643</v>
      </c>
      <c r="V128" s="21">
        <f t="shared" si="10"/>
        <v>-1.9195873958040188</v>
      </c>
      <c r="W128" s="21">
        <f t="shared" si="10"/>
        <v>-1.6453606249748725</v>
      </c>
      <c r="X128" s="21">
        <f t="shared" si="10"/>
        <v>-1.3711338541457279</v>
      </c>
      <c r="Y128" s="21">
        <f t="shared" si="10"/>
        <v>-1.0969070833165828</v>
      </c>
      <c r="Z128" s="21">
        <f t="shared" si="10"/>
        <v>-0.82268031248743667</v>
      </c>
      <c r="AA128" s="21">
        <f t="shared" si="10"/>
        <v>-0.54845354165829163</v>
      </c>
      <c r="AB128" s="21">
        <f t="shared" si="10"/>
        <v>-0.27422677082914337</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-10.533293001740814</v>
      </c>
      <c r="G129" s="21">
        <f t="shared" ref="G129:AW129" si="11">F131</f>
        <v>-21.020946345143745</v>
      </c>
      <c r="H129" s="21">
        <f t="shared" si="11"/>
        <v>-31.51543777775511</v>
      </c>
      <c r="I129" s="21">
        <f t="shared" si="11"/>
        <v>-41.945670824183921</v>
      </c>
      <c r="J129" s="21">
        <f t="shared" si="11"/>
        <v>-52.103086457537628</v>
      </c>
      <c r="K129" s="21">
        <f t="shared" si="11"/>
        <v>-46.892777811783866</v>
      </c>
      <c r="L129" s="21">
        <f t="shared" si="11"/>
        <v>-41.956695936859248</v>
      </c>
      <c r="M129" s="21">
        <f t="shared" si="11"/>
        <v>-37.294840832763775</v>
      </c>
      <c r="N129" s="21">
        <f t="shared" si="11"/>
        <v>-32.907212499497447</v>
      </c>
      <c r="O129" s="21">
        <f t="shared" si="11"/>
        <v>-28.793810937060265</v>
      </c>
      <c r="P129" s="21">
        <f t="shared" si="11"/>
        <v>-24.954636145452227</v>
      </c>
      <c r="Q129" s="21">
        <f t="shared" si="11"/>
        <v>-21.389688124673334</v>
      </c>
      <c r="R129" s="21">
        <f t="shared" si="11"/>
        <v>-18.098966874723587</v>
      </c>
      <c r="S129" s="21">
        <f t="shared" si="11"/>
        <v>-15.082472395602988</v>
      </c>
      <c r="T129" s="21">
        <f t="shared" si="11"/>
        <v>-12.340204687311534</v>
      </c>
      <c r="U129" s="21">
        <f t="shared" si="11"/>
        <v>-9.872163749849225</v>
      </c>
      <c r="V129" s="21">
        <f t="shared" si="11"/>
        <v>-7.6783495832160611</v>
      </c>
      <c r="W129" s="21">
        <f t="shared" si="11"/>
        <v>-5.7587621874120423</v>
      </c>
      <c r="X129" s="21">
        <f t="shared" si="11"/>
        <v>-4.1134015624371703</v>
      </c>
      <c r="Y129" s="21">
        <f t="shared" si="11"/>
        <v>-2.7422677082914424</v>
      </c>
      <c r="Z129" s="21">
        <f t="shared" si="11"/>
        <v>-1.6453606249748596</v>
      </c>
      <c r="AA129" s="21">
        <f t="shared" si="11"/>
        <v>-0.8226803124874229</v>
      </c>
      <c r="AB129" s="21">
        <f t="shared" si="11"/>
        <v>-0.27422677082913127</v>
      </c>
      <c r="AC129" s="21">
        <f t="shared" si="11"/>
        <v>1.2101430968414206E-14</v>
      </c>
      <c r="AD129" s="21">
        <f t="shared" si="11"/>
        <v>1.2101430968414206E-14</v>
      </c>
      <c r="AE129" s="21">
        <f t="shared" si="11"/>
        <v>1.2101430968414206E-14</v>
      </c>
      <c r="AF129" s="21">
        <f t="shared" si="11"/>
        <v>1.2101430968414206E-14</v>
      </c>
      <c r="AG129" s="21">
        <f t="shared" si="11"/>
        <v>1.2101430968414206E-14</v>
      </c>
      <c r="AH129" s="21">
        <f t="shared" si="11"/>
        <v>1.2101430968414206E-14</v>
      </c>
      <c r="AI129" s="21">
        <f t="shared" si="11"/>
        <v>1.2101430968414206E-14</v>
      </c>
      <c r="AJ129" s="21">
        <f t="shared" si="11"/>
        <v>1.2101430968414206E-14</v>
      </c>
      <c r="AK129" s="21">
        <f t="shared" si="11"/>
        <v>1.2101430968414206E-14</v>
      </c>
      <c r="AL129" s="21">
        <f t="shared" si="11"/>
        <v>1.2101430968414206E-14</v>
      </c>
      <c r="AM129" s="21">
        <f t="shared" si="11"/>
        <v>1.2101430968414206E-14</v>
      </c>
      <c r="AN129" s="21">
        <f t="shared" si="11"/>
        <v>1.2101430968414206E-14</v>
      </c>
      <c r="AO129" s="21">
        <f t="shared" si="11"/>
        <v>1.2101430968414206E-14</v>
      </c>
      <c r="AP129" s="21">
        <f t="shared" si="11"/>
        <v>1.2101430968414206E-14</v>
      </c>
      <c r="AQ129" s="21">
        <f t="shared" si="11"/>
        <v>1.2101430968414206E-14</v>
      </c>
      <c r="AR129" s="21">
        <f t="shared" si="11"/>
        <v>1.2101430968414206E-14</v>
      </c>
      <c r="AS129" s="21">
        <f t="shared" si="11"/>
        <v>1.2101430968414206E-14</v>
      </c>
      <c r="AT129" s="21">
        <f t="shared" si="11"/>
        <v>1.2101430968414206E-14</v>
      </c>
      <c r="AU129" s="21">
        <f t="shared" si="11"/>
        <v>1.2101430968414206E-14</v>
      </c>
      <c r="AV129" s="21">
        <f t="shared" si="11"/>
        <v>1.2101430968414206E-14</v>
      </c>
      <c r="AW129" s="21">
        <f t="shared" si="11"/>
        <v>1.2101430968414206E-14</v>
      </c>
      <c r="AX129" s="21">
        <f>AW131</f>
        <v>1.2101430968414206E-14</v>
      </c>
      <c r="AY129" s="21">
        <f>AX131</f>
        <v>1.2101430968414206E-14</v>
      </c>
      <c r="AZ129" s="21">
        <f>AY131</f>
        <v>1.2101430968414206E-14</v>
      </c>
      <c r="BA129" s="21">
        <f>AZ131</f>
        <v>1.2101430968414206E-14</v>
      </c>
      <c r="BB129" s="21">
        <f>BA131</f>
        <v>1.2101430968414206E-14</v>
      </c>
    </row>
    <row r="130" spans="1:54" ht="15" customHeight="1" outlineLevel="2">
      <c r="A130" s="8"/>
      <c r="B130" t="s">
        <v>459</v>
      </c>
      <c r="C130" t="s">
        <v>460</v>
      </c>
      <c r="D130" t="s">
        <v>391</v>
      </c>
      <c r="E130" s="21">
        <f>E131*(1/(1+'Fixed Data'!$B$10))</f>
        <v>-10.13596324262973</v>
      </c>
      <c r="F130" s="21">
        <f>F131*(1/(1+'Fixed Data'!$B$10))</f>
        <v>-20.228008415265347</v>
      </c>
      <c r="G130" s="21">
        <f>G131*(1/(1+'Fixed Data'!$B$10))</f>
        <v>-30.326633735330173</v>
      </c>
      <c r="H130" s="21">
        <f>H131*(1/(1+'Fixed Data'!$B$10))</f>
        <v>-40.363424580623487</v>
      </c>
      <c r="I130" s="21">
        <f>I131*(1/(1+'Fixed Data'!$B$10))</f>
        <v>-50.13768904689919</v>
      </c>
      <c r="J130" s="21">
        <f>J131*(1/(1+'Fixed Data'!$B$10))</f>
        <v>-45.123920142209265</v>
      </c>
      <c r="K130" s="21">
        <f>K131*(1/(1+'Fixed Data'!$B$10))</f>
        <v>-40.374033811450396</v>
      </c>
      <c r="L130" s="21">
        <f>L131*(1/(1+'Fixed Data'!$B$10))</f>
        <v>-35.888030054622575</v>
      </c>
      <c r="M130" s="21">
        <f>M131*(1/(1+'Fixed Data'!$B$10))</f>
        <v>-31.665908871725801</v>
      </c>
      <c r="N130" s="21">
        <f>N131*(1/(1+'Fixed Data'!$B$10))</f>
        <v>-27.707670262760072</v>
      </c>
      <c r="O130" s="21">
        <f>O131*(1/(1+'Fixed Data'!$B$10))</f>
        <v>-24.013314227725395</v>
      </c>
      <c r="P130" s="21">
        <f>P131*(1/(1+'Fixed Data'!$B$10))</f>
        <v>-20.582840766621764</v>
      </c>
      <c r="Q130" s="21">
        <f>Q131*(1/(1+'Fixed Data'!$B$10))</f>
        <v>-17.416249879449182</v>
      </c>
      <c r="R130" s="21">
        <f>R131*(1/(1+'Fixed Data'!$B$10))</f>
        <v>-14.51354156620765</v>
      </c>
      <c r="S130" s="21">
        <f>S131*(1/(1+'Fixed Data'!$B$10))</f>
        <v>-11.874715826897166</v>
      </c>
      <c r="T130" s="21">
        <f>T131*(1/(1+'Fixed Data'!$B$10))</f>
        <v>-9.4997726615177314</v>
      </c>
      <c r="U130" s="21">
        <f>U131*(1/(1+'Fixed Data'!$B$10))</f>
        <v>-7.3887120700693441</v>
      </c>
      <c r="V130" s="21">
        <f>V131*(1/(1+'Fixed Data'!$B$10))</f>
        <v>-5.541534052552004</v>
      </c>
      <c r="W130" s="21">
        <f>W131*(1/(1+'Fixed Data'!$B$10))</f>
        <v>-3.9582386089657149</v>
      </c>
      <c r="X130" s="21">
        <f>X131*(1/(1+'Fixed Data'!$B$10))</f>
        <v>-2.6388257393104722</v>
      </c>
      <c r="Y130" s="21">
        <f>Y131*(1/(1+'Fixed Data'!$B$10))</f>
        <v>-1.5832954435862776</v>
      </c>
      <c r="Z130" s="21">
        <f>Z131*(1/(1+'Fixed Data'!$B$10))</f>
        <v>-0.79164772179313225</v>
      </c>
      <c r="AA130" s="21">
        <f>AA131*(1/(1+'Fixed Data'!$B$10))</f>
        <v>-0.26388257393103476</v>
      </c>
      <c r="AB130" s="21">
        <f>AB131*(1/(1+'Fixed Data'!$B$10))</f>
        <v>1.1644948968835843E-14</v>
      </c>
      <c r="AC130" s="21">
        <f>AC131*(1/(1+'Fixed Data'!$B$10))</f>
        <v>1.1644948968835843E-14</v>
      </c>
      <c r="AD130" s="21">
        <f>AD131*(1/(1+'Fixed Data'!$B$10))</f>
        <v>1.1644948968835843E-14</v>
      </c>
      <c r="AE130" s="21">
        <f>AE131*(1/(1+'Fixed Data'!$B$10))</f>
        <v>1.1644948968835843E-14</v>
      </c>
      <c r="AF130" s="21">
        <f>AF131*(1/(1+'Fixed Data'!$B$10))</f>
        <v>1.1644948968835843E-14</v>
      </c>
      <c r="AG130" s="21">
        <f>AG131*(1/(1+'Fixed Data'!$B$10))</f>
        <v>1.1644948968835843E-14</v>
      </c>
      <c r="AH130" s="21">
        <f>AH131*(1/(1+'Fixed Data'!$B$10))</f>
        <v>1.1644948968835843E-14</v>
      </c>
      <c r="AI130" s="21">
        <f>AI131*(1/(1+'Fixed Data'!$B$10))</f>
        <v>1.1644948968835843E-14</v>
      </c>
      <c r="AJ130" s="21">
        <f>AJ131*(1/(1+'Fixed Data'!$B$10))</f>
        <v>1.1644948968835843E-14</v>
      </c>
      <c r="AK130" s="21">
        <f>AK131*(1/(1+'Fixed Data'!$B$10))</f>
        <v>1.1644948968835843E-14</v>
      </c>
      <c r="AL130" s="21">
        <f>AL131*(1/(1+'Fixed Data'!$B$10))</f>
        <v>1.1644948968835843E-14</v>
      </c>
      <c r="AM130" s="21">
        <f>AM131*(1/(1+'Fixed Data'!$B$10))</f>
        <v>1.1644948968835843E-14</v>
      </c>
      <c r="AN130" s="21">
        <f>AN131*(1/(1+'Fixed Data'!$B$10))</f>
        <v>1.1644948968835843E-14</v>
      </c>
      <c r="AO130" s="21">
        <f>AO131*(1/(1+'Fixed Data'!$B$10))</f>
        <v>1.1644948968835843E-14</v>
      </c>
      <c r="AP130" s="21">
        <f>AP131*(1/(1+'Fixed Data'!$B$10))</f>
        <v>1.1644948968835843E-14</v>
      </c>
      <c r="AQ130" s="21">
        <f>AQ131*(1/(1+'Fixed Data'!$B$10))</f>
        <v>1.1644948968835843E-14</v>
      </c>
      <c r="AR130" s="21">
        <f>AR131*(1/(1+'Fixed Data'!$B$10))</f>
        <v>1.1644948968835843E-14</v>
      </c>
      <c r="AS130" s="21">
        <f>AS131*(1/(1+'Fixed Data'!$B$10))</f>
        <v>1.1644948968835843E-14</v>
      </c>
      <c r="AT130" s="21">
        <f>AT131*(1/(1+'Fixed Data'!$B$10))</f>
        <v>1.1644948968835843E-14</v>
      </c>
      <c r="AU130" s="21">
        <f>AU131*(1/(1+'Fixed Data'!$B$10))</f>
        <v>1.1644948968835843E-14</v>
      </c>
      <c r="AV130" s="21">
        <f>AV131*(1/(1+'Fixed Data'!$B$10))</f>
        <v>1.1644948968835843E-14</v>
      </c>
      <c r="AW130" s="21">
        <f>AW131*(1/(1+'Fixed Data'!$B$10))</f>
        <v>1.1644948968835843E-14</v>
      </c>
      <c r="AX130" s="21">
        <f>AX131*(1/(1+'Fixed Data'!$B$10))</f>
        <v>1.1644948968835843E-14</v>
      </c>
      <c r="AY130" s="21">
        <f>AY131*(1/(1+'Fixed Data'!$B$10))</f>
        <v>1.1644948968835843E-14</v>
      </c>
      <c r="AZ130" s="21">
        <f>AZ131*(1/(1+'Fixed Data'!$B$10))</f>
        <v>1.1644948968835843E-14</v>
      </c>
      <c r="BA130" s="21">
        <f>BA131*(1/(1+'Fixed Data'!$B$10))</f>
        <v>1.1644948968835843E-14</v>
      </c>
      <c r="BB130" s="21">
        <f>BB131*(1/(1+'Fixed Data'!$B$10))</f>
        <v>1.1644948968835843E-14</v>
      </c>
    </row>
    <row r="131" spans="1:54" ht="13.9" customHeight="1" outlineLevel="2">
      <c r="A131" s="8"/>
      <c r="B131" t="s">
        <v>461</v>
      </c>
      <c r="C131" t="s">
        <v>462</v>
      </c>
      <c r="D131" t="s">
        <v>391</v>
      </c>
      <c r="E131" s="21">
        <f t="shared" ref="E131:BB131" si="12">E82-E128+E129</f>
        <v>-10.533293001740814</v>
      </c>
      <c r="F131" s="21">
        <f t="shared" si="12"/>
        <v>-21.020946345143745</v>
      </c>
      <c r="G131" s="21">
        <f t="shared" si="12"/>
        <v>-31.51543777775511</v>
      </c>
      <c r="H131" s="21">
        <f t="shared" si="12"/>
        <v>-41.945670824183921</v>
      </c>
      <c r="I131" s="21">
        <f t="shared" si="12"/>
        <v>-52.103086457537628</v>
      </c>
      <c r="J131" s="21">
        <f t="shared" si="12"/>
        <v>-46.892777811783866</v>
      </c>
      <c r="K131" s="21">
        <f t="shared" si="12"/>
        <v>-41.956695936859248</v>
      </c>
      <c r="L131" s="21">
        <f t="shared" si="12"/>
        <v>-37.294840832763775</v>
      </c>
      <c r="M131" s="21">
        <f t="shared" si="12"/>
        <v>-32.907212499497447</v>
      </c>
      <c r="N131" s="21">
        <f t="shared" si="12"/>
        <v>-28.793810937060265</v>
      </c>
      <c r="O131" s="21">
        <f t="shared" si="12"/>
        <v>-24.954636145452227</v>
      </c>
      <c r="P131" s="21">
        <f t="shared" si="12"/>
        <v>-21.389688124673334</v>
      </c>
      <c r="Q131" s="21">
        <f t="shared" si="12"/>
        <v>-18.098966874723587</v>
      </c>
      <c r="R131" s="21">
        <f t="shared" si="12"/>
        <v>-15.082472395602988</v>
      </c>
      <c r="S131" s="21">
        <f t="shared" si="12"/>
        <v>-12.340204687311534</v>
      </c>
      <c r="T131" s="21">
        <f t="shared" si="12"/>
        <v>-9.872163749849225</v>
      </c>
      <c r="U131" s="21">
        <f t="shared" si="12"/>
        <v>-7.6783495832160611</v>
      </c>
      <c r="V131" s="21">
        <f t="shared" si="12"/>
        <v>-5.7587621874120423</v>
      </c>
      <c r="W131" s="21">
        <f t="shared" si="12"/>
        <v>-4.1134015624371703</v>
      </c>
      <c r="X131" s="21">
        <f t="shared" si="12"/>
        <v>-2.7422677082914424</v>
      </c>
      <c r="Y131" s="21">
        <f t="shared" si="12"/>
        <v>-1.6453606249748596</v>
      </c>
      <c r="Z131" s="21">
        <f t="shared" si="12"/>
        <v>-0.8226803124874229</v>
      </c>
      <c r="AA131" s="21">
        <f t="shared" si="12"/>
        <v>-0.27422677082913127</v>
      </c>
      <c r="AB131" s="21">
        <f t="shared" si="12"/>
        <v>1.2101430968414206E-14</v>
      </c>
      <c r="AC131" s="21">
        <f t="shared" si="12"/>
        <v>1.2101430968414206E-14</v>
      </c>
      <c r="AD131" s="21">
        <f t="shared" si="12"/>
        <v>1.2101430968414206E-14</v>
      </c>
      <c r="AE131" s="21">
        <f t="shared" si="12"/>
        <v>1.2101430968414206E-14</v>
      </c>
      <c r="AF131" s="21">
        <f t="shared" si="12"/>
        <v>1.2101430968414206E-14</v>
      </c>
      <c r="AG131" s="21">
        <f t="shared" si="12"/>
        <v>1.2101430968414206E-14</v>
      </c>
      <c r="AH131" s="21">
        <f t="shared" si="12"/>
        <v>1.2101430968414206E-14</v>
      </c>
      <c r="AI131" s="21">
        <f t="shared" si="12"/>
        <v>1.2101430968414206E-14</v>
      </c>
      <c r="AJ131" s="21">
        <f t="shared" si="12"/>
        <v>1.2101430968414206E-14</v>
      </c>
      <c r="AK131" s="21">
        <f t="shared" si="12"/>
        <v>1.2101430968414206E-14</v>
      </c>
      <c r="AL131" s="21">
        <f t="shared" si="12"/>
        <v>1.2101430968414206E-14</v>
      </c>
      <c r="AM131" s="21">
        <f t="shared" si="12"/>
        <v>1.2101430968414206E-14</v>
      </c>
      <c r="AN131" s="21">
        <f t="shared" si="12"/>
        <v>1.2101430968414206E-14</v>
      </c>
      <c r="AO131" s="21">
        <f t="shared" si="12"/>
        <v>1.2101430968414206E-14</v>
      </c>
      <c r="AP131" s="21">
        <f t="shared" si="12"/>
        <v>1.2101430968414206E-14</v>
      </c>
      <c r="AQ131" s="21">
        <f t="shared" si="12"/>
        <v>1.2101430968414206E-14</v>
      </c>
      <c r="AR131" s="21">
        <f t="shared" si="12"/>
        <v>1.2101430968414206E-14</v>
      </c>
      <c r="AS131" s="21">
        <f t="shared" si="12"/>
        <v>1.2101430968414206E-14</v>
      </c>
      <c r="AT131" s="21">
        <f t="shared" si="12"/>
        <v>1.2101430968414206E-14</v>
      </c>
      <c r="AU131" s="21">
        <f t="shared" si="12"/>
        <v>1.2101430968414206E-14</v>
      </c>
      <c r="AV131" s="21">
        <f t="shared" si="12"/>
        <v>1.2101430968414206E-14</v>
      </c>
      <c r="AW131" s="21">
        <f t="shared" si="12"/>
        <v>1.2101430968414206E-14</v>
      </c>
      <c r="AX131" s="21">
        <f t="shared" si="12"/>
        <v>1.2101430968414206E-14</v>
      </c>
      <c r="AY131" s="21">
        <f t="shared" si="12"/>
        <v>1.2101430968414206E-14</v>
      </c>
      <c r="AZ131" s="21">
        <f t="shared" si="12"/>
        <v>1.2101430968414206E-14</v>
      </c>
      <c r="BA131" s="21">
        <f t="shared" si="12"/>
        <v>1.2101430968414206E-14</v>
      </c>
      <c r="BB131" s="21">
        <f t="shared" si="12"/>
        <v>1.2101430968414206E-14</v>
      </c>
    </row>
    <row r="132" spans="1:54" ht="14.5" outlineLevel="2">
      <c r="A132" s="8"/>
      <c r="B132" t="s">
        <v>463</v>
      </c>
      <c r="C132" t="s">
        <v>464</v>
      </c>
      <c r="D132" t="s">
        <v>391</v>
      </c>
      <c r="E132" s="21">
        <f>AVERAGE(E129:E130)*'Fixed Data'!$B$10</f>
        <v>-0.19866487955554271</v>
      </c>
      <c r="F132" s="21">
        <f>AVERAGE(F129:F130)*'Fixed Data'!$B$10</f>
        <v>-0.60292150777332065</v>
      </c>
      <c r="G132" s="21">
        <f>AVERAGE(G129:G130)*'Fixed Data'!$B$10</f>
        <v>-1.0064125695772888</v>
      </c>
      <c r="H132" s="21">
        <f>AVERAGE(H129:H130)*'Fixed Data'!$B$10</f>
        <v>-1.4088257022242205</v>
      </c>
      <c r="I132" s="21">
        <f>AVERAGE(I129:I130)*'Fixed Data'!$B$10</f>
        <v>-1.8048338534732289</v>
      </c>
      <c r="J132" s="21">
        <f>AVERAGE(J129:J130)*'Fixed Data'!$B$10</f>
        <v>-1.9056493293550389</v>
      </c>
      <c r="K132" s="21">
        <f>AVERAGE(K129:K130)*'Fixed Data'!$B$10</f>
        <v>-1.7104295078153915</v>
      </c>
      <c r="L132" s="21">
        <f>AVERAGE(L129:L130)*'Fixed Data'!$B$10</f>
        <v>-1.5257566294330436</v>
      </c>
      <c r="M132" s="21">
        <f>AVERAGE(M129:M130)*'Fixed Data'!$B$10</f>
        <v>-1.3516306942079956</v>
      </c>
      <c r="N132" s="21">
        <f>AVERAGE(N129:N130)*'Fixed Data'!$B$10</f>
        <v>-1.1880517021402475</v>
      </c>
      <c r="O132" s="21">
        <f>AVERAGE(O129:O130)*'Fixed Data'!$B$10</f>
        <v>-1.0350196532297988</v>
      </c>
      <c r="P132" s="21">
        <f>AVERAGE(P129:P130)*'Fixed Data'!$B$10</f>
        <v>-0.89253454747665018</v>
      </c>
      <c r="Q132" s="21">
        <f>AVERAGE(Q129:Q130)*'Fixed Data'!$B$10</f>
        <v>-0.76059638488080128</v>
      </c>
      <c r="R132" s="21">
        <f>AVERAGE(R129:R130)*'Fixed Data'!$B$10</f>
        <v>-0.63920516544225225</v>
      </c>
      <c r="S132" s="21">
        <f>AVERAGE(S129:S130)*'Fixed Data'!$B$10</f>
        <v>-0.52836088916100299</v>
      </c>
      <c r="T132" s="21">
        <f>AVERAGE(T129:T130)*'Fixed Data'!$B$10</f>
        <v>-0.42806355603705359</v>
      </c>
      <c r="U132" s="21">
        <f>AVERAGE(U129:U130)*'Fixed Data'!$B$10</f>
        <v>-0.3383131660704039</v>
      </c>
      <c r="V132" s="21">
        <f>AVERAGE(V129:V130)*'Fixed Data'!$B$10</f>
        <v>-0.25910971926105408</v>
      </c>
      <c r="W132" s="21">
        <f>AVERAGE(W129:W130)*'Fixed Data'!$B$10</f>
        <v>-0.19045321560900402</v>
      </c>
      <c r="X132" s="21">
        <f>AVERAGE(X129:X130)*'Fixed Data'!$B$10</f>
        <v>-0.13234365511425378</v>
      </c>
      <c r="Y132" s="21">
        <f>AVERAGE(Y129:Y130)*'Fixed Data'!$B$10</f>
        <v>-8.4781037776803306E-2</v>
      </c>
      <c r="Z132" s="21">
        <f>AVERAGE(Z129:Z130)*'Fixed Data'!$B$10</f>
        <v>-4.7765363596652635E-2</v>
      </c>
      <c r="AA132" s="21">
        <f>AVERAGE(AA129:AA130)*'Fixed Data'!$B$10</f>
        <v>-2.1296632573801766E-2</v>
      </c>
      <c r="AB132" s="21">
        <f>AVERAGE(AB129:AB130)*'Fixed Data'!$B$10</f>
        <v>-5.3748447082507447E-3</v>
      </c>
      <c r="AC132" s="21">
        <f>AVERAGE(AC129:AC130)*'Fixed Data'!$B$10</f>
        <v>4.6542904677010095E-16</v>
      </c>
      <c r="AD132" s="21">
        <f>AVERAGE(AD129:AD130)*'Fixed Data'!$B$10</f>
        <v>4.6542904677010095E-16</v>
      </c>
      <c r="AE132" s="21">
        <f>AVERAGE(AE129:AE130)*'Fixed Data'!$B$10</f>
        <v>4.6542904677010095E-16</v>
      </c>
      <c r="AF132" s="21">
        <f>AVERAGE(AF129:AF130)*'Fixed Data'!$B$10</f>
        <v>4.6542904677010095E-16</v>
      </c>
      <c r="AG132" s="21">
        <f>AVERAGE(AG129:AG130)*'Fixed Data'!$B$10</f>
        <v>4.6542904677010095E-16</v>
      </c>
      <c r="AH132" s="21">
        <f>AVERAGE(AH129:AH130)*'Fixed Data'!$B$10</f>
        <v>4.6542904677010095E-16</v>
      </c>
      <c r="AI132" s="21">
        <f>AVERAGE(AI129:AI130)*'Fixed Data'!$B$10</f>
        <v>4.6542904677010095E-16</v>
      </c>
      <c r="AJ132" s="21">
        <f>AVERAGE(AJ129:AJ130)*'Fixed Data'!$B$10</f>
        <v>4.6542904677010095E-16</v>
      </c>
      <c r="AK132" s="21">
        <f>AVERAGE(AK129:AK130)*'Fixed Data'!$B$10</f>
        <v>4.6542904677010095E-16</v>
      </c>
      <c r="AL132" s="21">
        <f>AVERAGE(AL129:AL130)*'Fixed Data'!$B$10</f>
        <v>4.6542904677010095E-16</v>
      </c>
      <c r="AM132" s="21">
        <f>AVERAGE(AM129:AM130)*'Fixed Data'!$B$10</f>
        <v>4.6542904677010095E-16</v>
      </c>
      <c r="AN132" s="21">
        <f>AVERAGE(AN129:AN130)*'Fixed Data'!$B$10</f>
        <v>4.6542904677010095E-16</v>
      </c>
      <c r="AO132" s="21">
        <f>AVERAGE(AO129:AO130)*'Fixed Data'!$B$10</f>
        <v>4.6542904677010095E-16</v>
      </c>
      <c r="AP132" s="21">
        <f>AVERAGE(AP129:AP130)*'Fixed Data'!$B$10</f>
        <v>4.6542904677010095E-16</v>
      </c>
      <c r="AQ132" s="21">
        <f>AVERAGE(AQ129:AQ130)*'Fixed Data'!$B$10</f>
        <v>4.6542904677010095E-16</v>
      </c>
      <c r="AR132" s="21">
        <f>AVERAGE(AR129:AR130)*'Fixed Data'!$B$10</f>
        <v>4.6542904677010095E-16</v>
      </c>
      <c r="AS132" s="21">
        <f>AVERAGE(AS129:AS130)*'Fixed Data'!$B$10</f>
        <v>4.6542904677010095E-16</v>
      </c>
      <c r="AT132" s="21">
        <f>AVERAGE(AT129:AT130)*'Fixed Data'!$B$10</f>
        <v>4.6542904677010095E-16</v>
      </c>
      <c r="AU132" s="21">
        <f>AVERAGE(AU129:AU130)*'Fixed Data'!$B$10</f>
        <v>4.6542904677010095E-16</v>
      </c>
      <c r="AV132" s="21">
        <f>AVERAGE(AV129:AV130)*'Fixed Data'!$B$10</f>
        <v>4.6542904677010095E-16</v>
      </c>
      <c r="AW132" s="21">
        <f>AVERAGE(AW129:AW130)*'Fixed Data'!$B$10</f>
        <v>4.6542904677010095E-16</v>
      </c>
      <c r="AX132" s="21">
        <f>AVERAGE(AX129:AX130)*'Fixed Data'!$B$10</f>
        <v>4.6542904677010095E-16</v>
      </c>
      <c r="AY132" s="21">
        <f>AVERAGE(AY129:AY130)*'Fixed Data'!$B$10</f>
        <v>4.6542904677010095E-16</v>
      </c>
      <c r="AZ132" s="21">
        <f>AVERAGE(AZ129:AZ130)*'Fixed Data'!$B$10</f>
        <v>4.6542904677010095E-16</v>
      </c>
      <c r="BA132" s="21">
        <f>AVERAGE(BA129:BA130)*'Fixed Data'!$B$10</f>
        <v>4.6542904677010095E-16</v>
      </c>
      <c r="BB132" s="21">
        <f>AVERAGE(BB129:BB130)*'Fixed Data'!$B$10</f>
        <v>4.6542904677010095E-16</v>
      </c>
    </row>
    <row r="133" spans="1:54" ht="14" outlineLevel="2" thickBot="1">
      <c r="A133" s="9"/>
      <c r="B133" s="3" t="s">
        <v>465</v>
      </c>
      <c r="C133" s="7" t="s">
        <v>466</v>
      </c>
      <c r="D133" s="7" t="s">
        <v>391</v>
      </c>
      <c r="E133" s="21">
        <f>E128+E132</f>
        <v>-0.19866487955554271</v>
      </c>
      <c r="F133" s="21">
        <f t="shared" ref="F133:BB133" si="13">F128+F132</f>
        <v>-1.4806959245850551</v>
      </c>
      <c r="G133" s="21">
        <f t="shared" si="13"/>
        <v>-2.8343209474158755</v>
      </c>
      <c r="H133" s="21">
        <f t="shared" si="13"/>
        <v>-4.2738655002019579</v>
      </c>
      <c r="I133" s="21">
        <f t="shared" si="13"/>
        <v>-5.7996596462526497</v>
      </c>
      <c r="J133" s="21">
        <f t="shared" si="13"/>
        <v>-7.1159579751088025</v>
      </c>
      <c r="K133" s="21">
        <f t="shared" si="13"/>
        <v>-6.6465113827400089</v>
      </c>
      <c r="L133" s="21">
        <f t="shared" si="13"/>
        <v>-6.1876117335285166</v>
      </c>
      <c r="M133" s="21">
        <f t="shared" si="13"/>
        <v>-5.739259027474322</v>
      </c>
      <c r="N133" s="21">
        <f t="shared" si="13"/>
        <v>-5.3014532645774288</v>
      </c>
      <c r="O133" s="21">
        <f t="shared" si="13"/>
        <v>-4.8741944448378351</v>
      </c>
      <c r="P133" s="21">
        <f t="shared" si="13"/>
        <v>-4.457482568255541</v>
      </c>
      <c r="Q133" s="21">
        <f t="shared" si="13"/>
        <v>-4.0513176348305473</v>
      </c>
      <c r="R133" s="21">
        <f t="shared" si="13"/>
        <v>-3.6556996445628518</v>
      </c>
      <c r="S133" s="21">
        <f t="shared" si="13"/>
        <v>-3.2706285974524576</v>
      </c>
      <c r="T133" s="21">
        <f t="shared" si="13"/>
        <v>-2.8961044934993634</v>
      </c>
      <c r="U133" s="21">
        <f t="shared" si="13"/>
        <v>-2.5321273327035683</v>
      </c>
      <c r="V133" s="21">
        <f t="shared" si="13"/>
        <v>-2.1786971150650727</v>
      </c>
      <c r="W133" s="21">
        <f t="shared" si="13"/>
        <v>-1.8358138405838764</v>
      </c>
      <c r="X133" s="21">
        <f t="shared" si="13"/>
        <v>-1.5034775092599817</v>
      </c>
      <c r="Y133" s="21">
        <f t="shared" si="13"/>
        <v>-1.1816881210933861</v>
      </c>
      <c r="Z133" s="21">
        <f t="shared" si="13"/>
        <v>-0.87044567608408929</v>
      </c>
      <c r="AA133" s="21">
        <f t="shared" si="13"/>
        <v>-0.5697501742320934</v>
      </c>
      <c r="AB133" s="21">
        <f t="shared" si="13"/>
        <v>-0.2796016155373941</v>
      </c>
      <c r="AC133" s="21">
        <f t="shared" si="13"/>
        <v>4.6542904677010095E-16</v>
      </c>
      <c r="AD133" s="21">
        <f t="shared" si="13"/>
        <v>4.6542904677010095E-16</v>
      </c>
      <c r="AE133" s="21">
        <f t="shared" si="13"/>
        <v>4.6542904677010095E-16</v>
      </c>
      <c r="AF133" s="21">
        <f t="shared" si="13"/>
        <v>4.6542904677010095E-16</v>
      </c>
      <c r="AG133" s="21">
        <f t="shared" si="13"/>
        <v>4.6542904677010095E-16</v>
      </c>
      <c r="AH133" s="21">
        <f t="shared" si="13"/>
        <v>4.6542904677010095E-16</v>
      </c>
      <c r="AI133" s="21">
        <f t="shared" si="13"/>
        <v>4.6542904677010095E-16</v>
      </c>
      <c r="AJ133" s="21">
        <f t="shared" si="13"/>
        <v>4.6542904677010095E-16</v>
      </c>
      <c r="AK133" s="21">
        <f t="shared" si="13"/>
        <v>4.6542904677010095E-16</v>
      </c>
      <c r="AL133" s="21">
        <f t="shared" si="13"/>
        <v>4.6542904677010095E-16</v>
      </c>
      <c r="AM133" s="21">
        <f t="shared" si="13"/>
        <v>4.6542904677010095E-16</v>
      </c>
      <c r="AN133" s="21">
        <f t="shared" si="13"/>
        <v>4.6542904677010095E-16</v>
      </c>
      <c r="AO133" s="21">
        <f t="shared" si="13"/>
        <v>4.6542904677010095E-16</v>
      </c>
      <c r="AP133" s="21">
        <f t="shared" si="13"/>
        <v>4.6542904677010095E-16</v>
      </c>
      <c r="AQ133" s="21">
        <f t="shared" si="13"/>
        <v>4.6542904677010095E-16</v>
      </c>
      <c r="AR133" s="21">
        <f t="shared" si="13"/>
        <v>4.6542904677010095E-16</v>
      </c>
      <c r="AS133" s="21">
        <f t="shared" si="13"/>
        <v>4.6542904677010095E-16</v>
      </c>
      <c r="AT133" s="21">
        <f t="shared" si="13"/>
        <v>4.6542904677010095E-16</v>
      </c>
      <c r="AU133" s="21">
        <f t="shared" si="13"/>
        <v>4.6542904677010095E-16</v>
      </c>
      <c r="AV133" s="21">
        <f t="shared" si="13"/>
        <v>4.6542904677010095E-16</v>
      </c>
      <c r="AW133" s="21">
        <f t="shared" si="13"/>
        <v>4.6542904677010095E-16</v>
      </c>
      <c r="AX133" s="21">
        <f t="shared" si="13"/>
        <v>4.6542904677010095E-16</v>
      </c>
      <c r="AY133" s="21">
        <f t="shared" si="13"/>
        <v>4.6542904677010095E-16</v>
      </c>
      <c r="AZ133" s="21">
        <f t="shared" si="13"/>
        <v>4.6542904677010095E-16</v>
      </c>
      <c r="BA133" s="21">
        <f t="shared" si="13"/>
        <v>4.6542904677010095E-16</v>
      </c>
      <c r="BB133" s="21">
        <f t="shared" si="13"/>
        <v>4.6542904677010095E-16</v>
      </c>
    </row>
    <row r="134" spans="1:54" ht="14" outlineLevel="2" thickBot="1">
      <c r="A134" s="139"/>
      <c r="B134" s="142" t="s">
        <v>467</v>
      </c>
      <c r="C134" s="143" t="s">
        <v>562</v>
      </c>
      <c r="D134" s="243"/>
      <c r="E134" s="245">
        <f t="shared" ref="E134:AJ134" si="14">E83+E77+E71</f>
        <v>-2.6997677291592925</v>
      </c>
      <c r="F134" s="245">
        <f t="shared" si="14"/>
        <v>-2.690863188724602</v>
      </c>
      <c r="G134" s="245">
        <f t="shared" si="14"/>
        <v>-2.681380679749708</v>
      </c>
      <c r="H134" s="245">
        <f t="shared" si="14"/>
        <v>-2.6713017072293024</v>
      </c>
      <c r="I134" s="245">
        <f t="shared" si="14"/>
        <v>-2.6606070556807828</v>
      </c>
      <c r="J134" s="245">
        <f t="shared" si="14"/>
        <v>-2.6492767440674618</v>
      </c>
      <c r="K134" s="245">
        <f t="shared" si="14"/>
        <v>-2.6872630095012098</v>
      </c>
      <c r="L134" s="245">
        <f t="shared" si="14"/>
        <v>-2.7260231193898847</v>
      </c>
      <c r="M134" s="245">
        <f t="shared" si="14"/>
        <v>-2.7655792845685214</v>
      </c>
      <c r="N134" s="245">
        <f t="shared" si="14"/>
        <v>-2.8059545137312689</v>
      </c>
      <c r="O134" s="245">
        <f t="shared" si="14"/>
        <v>-2.8471726494928156</v>
      </c>
      <c r="P134" s="245">
        <f t="shared" si="14"/>
        <v>-2.8892584006934228</v>
      </c>
      <c r="Q134" s="245">
        <f t="shared" si="14"/>
        <v>-2.9322373792116321</v>
      </c>
      <c r="R134" s="245">
        <f t="shared" si="14"/>
        <v>-2.9761361382795313</v>
      </c>
      <c r="S134" s="245">
        <f t="shared" si="14"/>
        <v>-3.0209822107980266</v>
      </c>
      <c r="T134" s="245">
        <f t="shared" si="14"/>
        <v>-3.0668041491546676</v>
      </c>
      <c r="U134" s="245">
        <f t="shared" si="14"/>
        <v>-3.1136315680465936</v>
      </c>
      <c r="V134" s="245">
        <f t="shared" si="14"/>
        <v>-3.1614951925624415</v>
      </c>
      <c r="W134" s="245">
        <f t="shared" si="14"/>
        <v>-3.2104269002540105</v>
      </c>
      <c r="X134" s="245">
        <f t="shared" si="14"/>
        <v>-3.2604597729745648</v>
      </c>
      <c r="Y134" s="245">
        <f t="shared" si="14"/>
        <v>-3.3116281464633008</v>
      </c>
      <c r="Z134" s="245">
        <f t="shared" si="14"/>
        <v>-3.3639676636862119</v>
      </c>
      <c r="AA134" s="245">
        <f t="shared" si="14"/>
        <v>-3.4175153311820656</v>
      </c>
      <c r="AB134" s="245">
        <f t="shared" si="14"/>
        <v>-3.4723095769109511</v>
      </c>
      <c r="AC134" s="245">
        <f t="shared" si="14"/>
        <v>-3.5283903126104956</v>
      </c>
      <c r="AD134" s="245">
        <f t="shared" si="14"/>
        <v>-3.5857989954008098</v>
      </c>
      <c r="AE134" s="245">
        <f t="shared" si="14"/>
        <v>-3.6445786938971021</v>
      </c>
      <c r="AF134" s="245">
        <f t="shared" si="14"/>
        <v>-3.7047741625863804</v>
      </c>
      <c r="AG134" s="245">
        <f t="shared" si="14"/>
        <v>-3.7664319094426282</v>
      </c>
      <c r="AH134" s="245">
        <f t="shared" si="14"/>
        <v>-3.829600274811181</v>
      </c>
      <c r="AI134" s="245">
        <f t="shared" si="14"/>
        <v>-3.8943295117956627</v>
      </c>
      <c r="AJ134" s="245">
        <f t="shared" si="14"/>
        <v>-3.9606718666449159</v>
      </c>
      <c r="AK134" s="245">
        <f t="shared" ref="AK134:BB134" si="15">AK83+AK77+AK71</f>
        <v>-4.0286816711604221</v>
      </c>
      <c r="AL134" s="245">
        <f t="shared" si="15"/>
        <v>-4.0984154298447439</v>
      </c>
      <c r="AM134" s="245">
        <f t="shared" si="15"/>
        <v>-4.1699319168166236</v>
      </c>
      <c r="AN134" s="245">
        <f t="shared" si="15"/>
        <v>-4.2432922779850273</v>
      </c>
      <c r="AO134" s="245">
        <f t="shared" si="15"/>
        <v>-4.318560133223194</v>
      </c>
      <c r="AP134" s="245">
        <f t="shared" si="15"/>
        <v>-4.3958016883093238</v>
      </c>
      <c r="AQ134" s="245">
        <f t="shared" si="15"/>
        <v>-4.4750858468672554</v>
      </c>
      <c r="AR134" s="245">
        <f t="shared" si="15"/>
        <v>-4.556484334327636</v>
      </c>
      <c r="AS134" s="245">
        <f t="shared" si="15"/>
        <v>-4.6400718218890811</v>
      </c>
      <c r="AT134" s="245">
        <f t="shared" si="15"/>
        <v>-4.7259260594946895</v>
      </c>
      <c r="AU134" s="245">
        <f t="shared" si="15"/>
        <v>-4.8141280110624036</v>
      </c>
      <c r="AV134" s="245">
        <f t="shared" si="15"/>
        <v>-4.9047620039896849</v>
      </c>
      <c r="AW134" s="245">
        <f t="shared" si="15"/>
        <v>-4.9979158756530646</v>
      </c>
      <c r="AX134" s="245">
        <f t="shared" si="15"/>
        <v>-5.0936811364358583</v>
      </c>
      <c r="AY134" s="245">
        <f t="shared" si="15"/>
        <v>-5.1921531320045906</v>
      </c>
      <c r="AZ134" s="245">
        <f t="shared" si="15"/>
        <v>-5.293431219859742</v>
      </c>
      <c r="BA134" s="245">
        <f t="shared" si="15"/>
        <v>-5.3976189511454553</v>
      </c>
      <c r="BB134" s="245">
        <f t="shared" si="15"/>
        <v>-5.5038573529508392</v>
      </c>
    </row>
    <row r="135" spans="1:54" ht="14" outlineLevel="2" thickBot="1">
      <c r="A135" s="138"/>
      <c r="B135" s="140" t="s">
        <v>468</v>
      </c>
      <c r="C135" s="141"/>
      <c r="D135" s="244"/>
      <c r="E135" s="245">
        <f>E133+E134</f>
        <v>-2.8984326087148351</v>
      </c>
      <c r="F135" s="245">
        <f t="shared" ref="F135:AW135" si="16">F133+F134</f>
        <v>-4.171559113309657</v>
      </c>
      <c r="G135" s="245">
        <f t="shared" si="16"/>
        <v>-5.5157016271655834</v>
      </c>
      <c r="H135" s="245">
        <f t="shared" si="16"/>
        <v>-6.9451672074312603</v>
      </c>
      <c r="I135" s="245">
        <f t="shared" si="16"/>
        <v>-8.460266701933433</v>
      </c>
      <c r="J135" s="245">
        <f t="shared" si="16"/>
        <v>-9.7652347191762647</v>
      </c>
      <c r="K135" s="245">
        <f t="shared" si="16"/>
        <v>-9.3337743922412191</v>
      </c>
      <c r="L135" s="245">
        <f t="shared" si="16"/>
        <v>-8.9136348529184009</v>
      </c>
      <c r="M135" s="245">
        <f t="shared" si="16"/>
        <v>-8.5048383120428426</v>
      </c>
      <c r="N135" s="245">
        <f t="shared" si="16"/>
        <v>-8.1074077783086977</v>
      </c>
      <c r="O135" s="245">
        <f t="shared" si="16"/>
        <v>-7.7213670943306507</v>
      </c>
      <c r="P135" s="245">
        <f t="shared" si="16"/>
        <v>-7.3467409689489642</v>
      </c>
      <c r="Q135" s="245">
        <f t="shared" si="16"/>
        <v>-6.9835550140421798</v>
      </c>
      <c r="R135" s="245">
        <f t="shared" si="16"/>
        <v>-6.6318357828423835</v>
      </c>
      <c r="S135" s="245">
        <f t="shared" si="16"/>
        <v>-6.2916108082504838</v>
      </c>
      <c r="T135" s="245">
        <f t="shared" si="16"/>
        <v>-5.962908642654031</v>
      </c>
      <c r="U135" s="245">
        <f t="shared" si="16"/>
        <v>-5.6457589007501614</v>
      </c>
      <c r="V135" s="245">
        <f t="shared" si="16"/>
        <v>-5.3401923076275146</v>
      </c>
      <c r="W135" s="245">
        <f t="shared" si="16"/>
        <v>-5.0462407408378871</v>
      </c>
      <c r="X135" s="245">
        <f t="shared" si="16"/>
        <v>-4.7639372822345463</v>
      </c>
      <c r="Y135" s="245">
        <f t="shared" si="16"/>
        <v>-4.4933162675566871</v>
      </c>
      <c r="Z135" s="245">
        <f t="shared" si="16"/>
        <v>-4.2344133397703008</v>
      </c>
      <c r="AA135" s="245">
        <f t="shared" si="16"/>
        <v>-3.9872655054141593</v>
      </c>
      <c r="AB135" s="245">
        <f t="shared" si="16"/>
        <v>-3.751911192448345</v>
      </c>
      <c r="AC135" s="245">
        <f t="shared" si="16"/>
        <v>-3.5283903126104952</v>
      </c>
      <c r="AD135" s="245">
        <f t="shared" si="16"/>
        <v>-3.5857989954008094</v>
      </c>
      <c r="AE135" s="245">
        <f t="shared" si="16"/>
        <v>-3.6445786938971017</v>
      </c>
      <c r="AF135" s="245">
        <f t="shared" si="16"/>
        <v>-3.7047741625863799</v>
      </c>
      <c r="AG135" s="245">
        <f t="shared" si="16"/>
        <v>-3.7664319094426277</v>
      </c>
      <c r="AH135" s="245">
        <f t="shared" si="16"/>
        <v>-3.8296002748111806</v>
      </c>
      <c r="AI135" s="245">
        <f t="shared" si="16"/>
        <v>-3.8943295117956622</v>
      </c>
      <c r="AJ135" s="245">
        <f t="shared" si="16"/>
        <v>-3.9606718666449154</v>
      </c>
      <c r="AK135" s="245">
        <f t="shared" si="16"/>
        <v>-4.0286816711604212</v>
      </c>
      <c r="AL135" s="245">
        <f t="shared" si="16"/>
        <v>-4.0984154298447431</v>
      </c>
      <c r="AM135" s="245">
        <f t="shared" si="16"/>
        <v>-4.1699319168166227</v>
      </c>
      <c r="AN135" s="245">
        <f t="shared" si="16"/>
        <v>-4.2432922779850264</v>
      </c>
      <c r="AO135" s="245">
        <f t="shared" si="16"/>
        <v>-4.3185601332231931</v>
      </c>
      <c r="AP135" s="245">
        <f t="shared" si="16"/>
        <v>-4.3958016883093229</v>
      </c>
      <c r="AQ135" s="245">
        <f t="shared" si="16"/>
        <v>-4.4750858468672545</v>
      </c>
      <c r="AR135" s="245">
        <f t="shared" si="16"/>
        <v>-4.5564843343276351</v>
      </c>
      <c r="AS135" s="245">
        <f t="shared" si="16"/>
        <v>-4.6400718218890802</v>
      </c>
      <c r="AT135" s="245">
        <f t="shared" si="16"/>
        <v>-4.7259260594946886</v>
      </c>
      <c r="AU135" s="245">
        <f t="shared" si="16"/>
        <v>-4.8141280110624027</v>
      </c>
      <c r="AV135" s="245">
        <f t="shared" si="16"/>
        <v>-4.904762003989684</v>
      </c>
      <c r="AW135" s="245">
        <f t="shared" si="16"/>
        <v>-4.9979158756530637</v>
      </c>
      <c r="AX135" s="245">
        <f>AX133+AX134</f>
        <v>-5.0936811364358574</v>
      </c>
      <c r="AY135" s="245">
        <f>AY133+AY134</f>
        <v>-5.1921531320045897</v>
      </c>
      <c r="AZ135" s="245">
        <f>AZ133+AZ134</f>
        <v>-5.2934312198597411</v>
      </c>
      <c r="BA135" s="245">
        <f>BA133+BA134</f>
        <v>-5.3976189511454544</v>
      </c>
      <c r="BB135" s="245">
        <f>BB133+BB134</f>
        <v>-5.5038573529508383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563</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-16.097627330027944</v>
      </c>
      <c r="F143" s="21">
        <f>-(F$158*'Fixed Data'!$B$25*'Fixed Data'!F$47*'Fixed Data'!$B$24*'Fixed Data'!$B$23+F$158*'Fixed Data'!$B$26)*'Fixed Data'!M42/10^6</f>
        <v>-16.330023056305517</v>
      </c>
      <c r="G143" s="21">
        <f>-(G$158*'Fixed Data'!$B$25*'Fixed Data'!G$47*'Fixed Data'!$B$24*'Fixed Data'!$B$23+G$158*'Fixed Data'!$B$26)*'Fixed Data'!N42/10^6</f>
        <v>-16.500063704428193</v>
      </c>
      <c r="H143" s="21">
        <f>-(H$158*'Fixed Data'!$B$25*'Fixed Data'!H$47*'Fixed Data'!$B$24*'Fixed Data'!$B$23+H$158*'Fixed Data'!$B$26)*'Fixed Data'!O42/10^6</f>
        <v>-16.664773655880541</v>
      </c>
      <c r="I143" s="21">
        <f>-(I$158*'Fixed Data'!$B$25*'Fixed Data'!I$47*'Fixed Data'!$B$24*'Fixed Data'!$B$23+I$158*'Fixed Data'!$B$26)*'Fixed Data'!P42/10^6</f>
        <v>-16.880335498714022</v>
      </c>
      <c r="J143" s="21">
        <f>-(J$158*'Fixed Data'!$B$25*'Fixed Data'!J$47*'Fixed Data'!$B$24*'Fixed Data'!$B$23+J$158*'Fixed Data'!$B$26)*'Fixed Data'!Q42/10^6</f>
        <v>-17.089527607771519</v>
      </c>
      <c r="K143" s="21">
        <f>-(K$158*'Fixed Data'!$B$25*'Fixed Data'!K$47*'Fixed Data'!$B$24*'Fixed Data'!$B$23+K$158*'Fixed Data'!$B$26)*'Fixed Data'!R42/10^6</f>
        <v>-17.562649648104344</v>
      </c>
      <c r="L143" s="21">
        <f>-(L$158*'Fixed Data'!$B$25*'Fixed Data'!L$47*'Fixed Data'!$B$24*'Fixed Data'!$B$23+L$158*'Fixed Data'!$B$26)*'Fixed Data'!S42/10^6</f>
        <v>-18.105187198460332</v>
      </c>
      <c r="M143" s="21">
        <f>-(M$158*'Fixed Data'!$B$25*'Fixed Data'!M$47*'Fixed Data'!$B$24*'Fixed Data'!$B$23+M$158*'Fixed Data'!$B$26)*'Fixed Data'!T42/10^6</f>
        <v>-18.661320885206571</v>
      </c>
      <c r="N143" s="21">
        <f>-(N$158*'Fixed Data'!$B$25*'Fixed Data'!N$47*'Fixed Data'!$B$24*'Fixed Data'!$B$23+N$158*'Fixed Data'!$B$26)*'Fixed Data'!U42/10^6</f>
        <v>-19.171921650996527</v>
      </c>
      <c r="O143" s="21">
        <f>-(O$158*'Fixed Data'!$B$25*'Fixed Data'!O$47*'Fixed Data'!$B$24*'Fixed Data'!$B$23+O$158*'Fixed Data'!$B$26)*'Fixed Data'!V42/10^6</f>
        <v>-19.755621778914353</v>
      </c>
      <c r="P143" s="21">
        <f>-(P$158*'Fixed Data'!$B$25*'Fixed Data'!P$47*'Fixed Data'!$B$24*'Fixed Data'!$B$23+P$158*'Fixed Data'!$B$26)*'Fixed Data'!W42/10^6</f>
        <v>-20.354180225354451</v>
      </c>
      <c r="Q143" s="21">
        <f>-(Q$158*'Fixed Data'!$B$25*'Fixed Data'!Q$47*'Fixed Data'!$B$24*'Fixed Data'!$B$23+Q$158*'Fixed Data'!$B$26)*'Fixed Data'!X42/10^6</f>
        <v>-20.968056289272965</v>
      </c>
      <c r="R143" s="21">
        <f>-(R$158*'Fixed Data'!$B$25*'Fixed Data'!R$47*'Fixed Data'!$B$24*'Fixed Data'!$B$23+R$158*'Fixed Data'!$B$26)*'Fixed Data'!Y42/10^6</f>
        <v>-21.660878218725429</v>
      </c>
      <c r="S143" s="21">
        <f>-(S$158*'Fixed Data'!$B$25*'Fixed Data'!S$47*'Fixed Data'!$B$24*'Fixed Data'!$B$23+S$158*'Fixed Data'!$B$26)*'Fixed Data'!Z42/10^6</f>
        <v>-22.30779059664053</v>
      </c>
      <c r="T143" s="21">
        <f>-(T$158*'Fixed Data'!$B$25*'Fixed Data'!T$47*'Fixed Data'!$B$24*'Fixed Data'!$B$23+T$158*'Fixed Data'!$B$26)*'Fixed Data'!AA42/10^6</f>
        <v>-22.971528561453525</v>
      </c>
      <c r="U143" s="21">
        <f>-(U$158*'Fixed Data'!$B$25*'Fixed Data'!U$47*'Fixed Data'!$B$24*'Fixed Data'!$B$23+U$158*'Fixed Data'!$B$26)*'Fixed Data'!AB42/10^6</f>
        <v>-23.652627686989202</v>
      </c>
      <c r="V143" s="21">
        <f>-(V$158*'Fixed Data'!$B$25*'Fixed Data'!V$47*'Fixed Data'!$B$24*'Fixed Data'!$B$23+V$158*'Fixed Data'!$B$26)*'Fixed Data'!AC42/10^6</f>
        <v>-24.418729088523509</v>
      </c>
      <c r="W143" s="21">
        <f>-(W$158*'Fixed Data'!$B$25*'Fixed Data'!W$47*'Fixed Data'!$B$24*'Fixed Data'!$B$23+W$158*'Fixed Data'!$B$26)*'Fixed Data'!AD42/10^6</f>
        <v>-25.13728095008539</v>
      </c>
      <c r="X143" s="21">
        <f>-(X$158*'Fixed Data'!$B$25*'Fixed Data'!X$47*'Fixed Data'!$B$24*'Fixed Data'!$B$23+X$158*'Fixed Data'!$B$26)*'Fixed Data'!AE42/10^6</f>
        <v>-25.944138929781818</v>
      </c>
      <c r="Y143" s="21">
        <f>-(Y$158*'Fixed Data'!$B$25*'Fixed Data'!Y$47*'Fixed Data'!$B$24*'Fixed Data'!$B$23+Y$158*'Fixed Data'!$B$26)*'Fixed Data'!AF42/10^6</f>
        <v>-26.702646657427064</v>
      </c>
      <c r="Z143" s="21">
        <f>-(Z$158*'Fixed Data'!$B$25*'Fixed Data'!Z$47*'Fixed Data'!$B$24*'Fixed Data'!$B$23+Z$158*'Fixed Data'!$B$26)*'Fixed Data'!AG42/10^6</f>
        <v>-27.552960169291804</v>
      </c>
      <c r="AA143" s="21">
        <f>-(AA$158*'Fixed Data'!$B$25*'Fixed Data'!AA$47*'Fixed Data'!$B$24*'Fixed Data'!$B$23+AA$158*'Fixed Data'!$B$26)*'Fixed Data'!AH42/10^6</f>
        <v>-28.426650226003854</v>
      </c>
      <c r="AB143" s="21">
        <f>-(AB$158*'Fixed Data'!$B$25*'Fixed Data'!AB$47*'Fixed Data'!$B$24*'Fixed Data'!$B$23+AB$158*'Fixed Data'!$B$26)*'Fixed Data'!AI42/10^6</f>
        <v>-29.324502808906463</v>
      </c>
      <c r="AC143" s="21">
        <f>-(AC$158*'Fixed Data'!$B$25*'Fixed Data'!AC$47*'Fixed Data'!$B$24*'Fixed Data'!$B$23+AC$158*'Fixed Data'!$B$26)*'Fixed Data'!AJ42/10^6</f>
        <v>-30.230223127481217</v>
      </c>
      <c r="AD143" s="21">
        <f>-(AD$158*'Fixed Data'!$B$25*'Fixed Data'!AD$47*'Fixed Data'!$B$24*'Fixed Data'!$B$23+AD$158*'Fixed Data'!$B$26)*'Fixed Data'!AK42/10^6</f>
        <v>-31.165256720513479</v>
      </c>
      <c r="AE143" s="21">
        <f>-(AE$158*'Fixed Data'!$B$25*'Fixed Data'!AE$47*'Fixed Data'!$B$24*'Fixed Data'!$B$23+AE$158*'Fixed Data'!$B$26)*'Fixed Data'!AL42/10^6</f>
        <v>-32.134159785183982</v>
      </c>
      <c r="AF143" s="21">
        <f>-(AF$158*'Fixed Data'!$B$25*'Fixed Data'!AF$47*'Fixed Data'!$B$24*'Fixed Data'!$B$23+AF$158*'Fixed Data'!$B$26)*'Fixed Data'!AM42/10^6</f>
        <v>-33.127933504116108</v>
      </c>
      <c r="AG143" s="21">
        <f>-(AG$158*'Fixed Data'!$B$25*'Fixed Data'!AG$47*'Fixed Data'!$B$24*'Fixed Data'!$B$23+AG$158*'Fixed Data'!$B$26)*'Fixed Data'!AN42/10^6</f>
        <v>-34.148348691995821</v>
      </c>
      <c r="AH143" s="21">
        <f>-(AH$158*'Fixed Data'!$B$25*'Fixed Data'!AH$47*'Fixed Data'!$B$24*'Fixed Data'!$B$23+AH$158*'Fixed Data'!$B$26)*'Fixed Data'!AO42/10^6</f>
        <v>-35.197542239375494</v>
      </c>
      <c r="AI143" s="21">
        <f>-(AI$158*'Fixed Data'!$B$25*'Fixed Data'!AI$47*'Fixed Data'!$B$24*'Fixed Data'!$B$23+AI$158*'Fixed Data'!$B$26)*'Fixed Data'!AP42/10^6</f>
        <v>-36.278321980834697</v>
      </c>
      <c r="AJ143" s="21">
        <f>-(AJ$158*'Fixed Data'!$B$25*'Fixed Data'!AJ$47*'Fixed Data'!$B$24*'Fixed Data'!$B$23+AJ$158*'Fixed Data'!$B$26)*'Fixed Data'!AQ42/10^6</f>
        <v>-37.390667258335839</v>
      </c>
      <c r="AK143" s="21">
        <f>-(AK$158*'Fixed Data'!$B$25*'Fixed Data'!AK$47*'Fixed Data'!$B$24*'Fixed Data'!$B$23+AK$158*'Fixed Data'!$B$26)*'Fixed Data'!AR42/10^6</f>
        <v>-38.534932552693746</v>
      </c>
      <c r="AL143" s="21">
        <f>-(AL$158*'Fixed Data'!$B$25*'Fixed Data'!AL$47*'Fixed Data'!$B$24*'Fixed Data'!$B$23+AL$158*'Fixed Data'!$B$26)*'Fixed Data'!AS42/10^6</f>
        <v>-39.712804394030236</v>
      </c>
      <c r="AM143" s="21">
        <f>-(AM$158*'Fixed Data'!$B$25*'Fixed Data'!AM$47*'Fixed Data'!$B$24*'Fixed Data'!$B$23+AM$158*'Fixed Data'!$B$26)*'Fixed Data'!AT42/10^6</f>
        <v>-40.925712617045967</v>
      </c>
      <c r="AN143" s="21">
        <f>-(AN$158*'Fixed Data'!$B$25*'Fixed Data'!AN$47*'Fixed Data'!$B$24*'Fixed Data'!$B$23+AN$158*'Fixed Data'!$B$26)*'Fixed Data'!AU42/10^6</f>
        <v>-42.174883564673578</v>
      </c>
      <c r="AO143" s="21">
        <f>-(AO$158*'Fixed Data'!$B$25*'Fixed Data'!AO$47*'Fixed Data'!$B$24*'Fixed Data'!$B$23+AO$158*'Fixed Data'!$B$26)*'Fixed Data'!AV42/10^6</f>
        <v>-43.461470074870078</v>
      </c>
      <c r="AP143" s="21">
        <f>-(AP$158*'Fixed Data'!$B$25*'Fixed Data'!AP$47*'Fixed Data'!$B$24*'Fixed Data'!$B$23+AP$158*'Fixed Data'!$B$26)*'Fixed Data'!AW42/10^6</f>
        <v>-44.786885807331693</v>
      </c>
      <c r="AQ143" s="21">
        <f>-(AQ$158*'Fixed Data'!$B$25*'Fixed Data'!AQ$47*'Fixed Data'!$B$24*'Fixed Data'!$B$23+AQ$158*'Fixed Data'!$B$26)*'Fixed Data'!AX42/10^6</f>
        <v>-46.152659633673188</v>
      </c>
      <c r="AR143" s="21">
        <f>-(AR$158*'Fixed Data'!$B$25*'Fixed Data'!AR$47*'Fixed Data'!$B$24*'Fixed Data'!$B$23+AR$158*'Fixed Data'!$B$26)*'Fixed Data'!AY42/10^6</f>
        <v>-47.560294621737441</v>
      </c>
      <c r="AS143" s="21">
        <f>-(AS$158*'Fixed Data'!$B$25*'Fixed Data'!AS$47*'Fixed Data'!$B$24*'Fixed Data'!$B$23+AS$158*'Fixed Data'!$B$26)*'Fixed Data'!AZ42/10^6</f>
        <v>-49.011343897126174</v>
      </c>
      <c r="AT143" s="21">
        <f>-(AT$158*'Fixed Data'!$B$25*'Fixed Data'!AT$47*'Fixed Data'!$B$24*'Fixed Data'!$B$23+AT$158*'Fixed Data'!$B$26)*'Fixed Data'!BA42/10^6</f>
        <v>-50.507451379253169</v>
      </c>
      <c r="AU143" s="21">
        <f>-(AU$158*'Fixed Data'!$B$25*'Fixed Data'!AU$47*'Fixed Data'!$B$24*'Fixed Data'!$B$23+AU$158*'Fixed Data'!$B$26)*'Fixed Data'!BB42/10^6</f>
        <v>-52.05035423336831</v>
      </c>
      <c r="AV143" s="21">
        <f>-(AV$158*'Fixed Data'!$B$25*'Fixed Data'!AV$47*'Fixed Data'!$B$24*'Fixed Data'!$B$23+AV$158*'Fixed Data'!$B$26)*'Fixed Data'!BC42/10^6</f>
        <v>-53.641856492737816</v>
      </c>
      <c r="AW143" s="21">
        <f>-(AW$158*'Fixed Data'!$B$25*'Fixed Data'!AW$47*'Fixed Data'!$B$24*'Fixed Data'!$B$23+AW$158*'Fixed Data'!$B$26)*'Fixed Data'!BD42/10^6</f>
        <v>-55.283833701114759</v>
      </c>
      <c r="AX143" s="21">
        <f>-(AX$158*'Fixed Data'!$B$25*'Fixed Data'!AX$47*'Fixed Data'!$B$24*'Fixed Data'!$B$23+AX$158*'Fixed Data'!$B$26)*'Fixed Data'!BE42/10^6</f>
        <v>-56.978250281211906</v>
      </c>
      <c r="AY143" s="21">
        <f>-(AY$158*'Fixed Data'!$B$25*'Fixed Data'!AY$47*'Fixed Data'!$B$24*'Fixed Data'!$B$23+AY$158*'Fixed Data'!$B$26)*'Fixed Data'!BF42/10^6</f>
        <v>-58.727163320192325</v>
      </c>
      <c r="AZ143" s="21">
        <f>-(AZ$158*'Fixed Data'!$B$25*'Fixed Data'!AZ$47*'Fixed Data'!$B$24*'Fixed Data'!$B$23+AZ$158*'Fixed Data'!$B$26)*'Fixed Data'!BG42/10^6</f>
        <v>-60.532722823012669</v>
      </c>
      <c r="BA143" s="21">
        <f>-(BA$158*'Fixed Data'!$B$25*'Fixed Data'!BA$47*'Fixed Data'!$B$24*'Fixed Data'!$B$23+BA$158*'Fixed Data'!$B$26)*'Fixed Data'!BH42/10^6</f>
        <v>-62.397174778107335</v>
      </c>
      <c r="BB143" s="21">
        <f>-(BB$158*'Fixed Data'!$B$25*'Fixed Data'!BB$47*'Fixed Data'!$B$24*'Fixed Data'!$B$23+BB$158*'Fixed Data'!$B$26)*'Fixed Data'!BI42/10^6</f>
        <v>-64.311569981671951</v>
      </c>
    </row>
    <row r="144" spans="1:54" outlineLevel="2">
      <c r="A144" s="426"/>
      <c r="B144" s="135" t="s">
        <v>288</v>
      </c>
      <c r="C144" s="135" t="s">
        <v>564</v>
      </c>
      <c r="D144" s="135" t="s">
        <v>391</v>
      </c>
      <c r="E144" s="279">
        <f>(Option_1!E143-Baseline!E143)*1.76</f>
        <v>0</v>
      </c>
      <c r="F144" s="279">
        <f>(Option_1!F143-Baseline!F143)*1.76</f>
        <v>0.49722521313500578</v>
      </c>
      <c r="G144" s="279">
        <f>(Option_1!G143-Baseline!G143)*1.76</f>
        <v>1.0225982734679713</v>
      </c>
      <c r="H144" s="279">
        <f>(Option_1!H143-Baseline!H143)*1.76</f>
        <v>1.5771354812876621</v>
      </c>
      <c r="I144" s="279">
        <f>(Option_1!I143-Baseline!I143)*1.76</f>
        <v>2.16914700452425</v>
      </c>
      <c r="J144" s="279">
        <f>(Option_1!J143-Baseline!J143)*1.76</f>
        <v>2.7963626172509799</v>
      </c>
      <c r="K144" s="279">
        <f>(Option_1!K143-Baseline!K143)*1.76</f>
        <v>2.874074999845031</v>
      </c>
      <c r="L144" s="279">
        <f>(Option_1!L143-Baseline!L143)*1.76</f>
        <v>2.963161169060931</v>
      </c>
      <c r="M144" s="279">
        <f>(Option_1!M143-Baseline!M143)*1.76</f>
        <v>3.0544877662228473</v>
      </c>
      <c r="N144" s="279">
        <f>(Option_1!N143-Baseline!N143)*1.76</f>
        <v>3.1383760120417681</v>
      </c>
      <c r="O144" s="279">
        <f>(Option_1!O143-Baseline!O143)*1.76</f>
        <v>3.2342450091491295</v>
      </c>
      <c r="P144" s="279">
        <f>(Option_1!P143-Baseline!P143)*1.76</f>
        <v>3.3325623153845965</v>
      </c>
      <c r="Q144" s="279">
        <f>(Option_1!Q143-Baseline!Q143)*1.76</f>
        <v>3.4334035633051836</v>
      </c>
      <c r="R144" s="279">
        <f>(Option_1!R143-Baseline!R143)*1.76</f>
        <v>3.5471889462100279</v>
      </c>
      <c r="S144" s="279">
        <f>(Option_1!S143-Baseline!S143)*1.76</f>
        <v>3.6534735514614454</v>
      </c>
      <c r="T144" s="279">
        <f>(Option_1!T143-Baseline!T143)*1.76</f>
        <v>3.7625303927860529</v>
      </c>
      <c r="U144" s="279">
        <f>(Option_1!U143-Baseline!U143)*1.76</f>
        <v>3.874447663504708</v>
      </c>
      <c r="V144" s="279">
        <f>(Option_1!V143-Baseline!V143)*1.76</f>
        <v>4.0003068548095131</v>
      </c>
      <c r="W144" s="279">
        <f>(Option_1!W143-Baseline!W143)*1.76</f>
        <v>4.118394665526603</v>
      </c>
      <c r="X144" s="279">
        <f>(Option_1!X143-Baseline!X143)*1.76</f>
        <v>4.2509686723467173</v>
      </c>
      <c r="Y144" s="279">
        <f>(Option_1!Y143-Baseline!Y143)*1.76</f>
        <v>4.375639136229764</v>
      </c>
      <c r="Z144" s="279">
        <f>(Option_1!Z143-Baseline!Z143)*1.76</f>
        <v>4.5153723019033212</v>
      </c>
      <c r="AA144" s="279">
        <f>(Option_1!AA143-Baseline!AA143)*1.76</f>
        <v>4.6589565985359789</v>
      </c>
      <c r="AB144" s="279">
        <f>(Option_1!AB143-Baseline!AB143)*1.76</f>
        <v>4.806521395332024</v>
      </c>
      <c r="AC144" s="279">
        <f>(Option_1!AC143-Baseline!AC143)*1.76</f>
        <v>4.955396205317677</v>
      </c>
      <c r="AD144" s="279">
        <f>(Option_1!AD143-Baseline!AD143)*1.76</f>
        <v>5.1090965704364466</v>
      </c>
      <c r="AE144" s="279">
        <f>(Option_1!AE143-Baseline!AE143)*1.76</f>
        <v>5.2683702676202602</v>
      </c>
      <c r="AF144" s="279">
        <f>(Option_1!AF143-Baseline!AF143)*1.76</f>
        <v>5.4317426719214552</v>
      </c>
      <c r="AG144" s="279">
        <f>(Option_1!AG143-Baseline!AG143)*1.76</f>
        <v>5.5995046740977283</v>
      </c>
      <c r="AH144" s="279">
        <f>(Option_1!AH143-Baseline!AH143)*1.76</f>
        <v>5.7720072532938698</v>
      </c>
      <c r="AI144" s="279">
        <f>(Option_1!AI143-Baseline!AI143)*1.76</f>
        <v>5.9497114711830443</v>
      </c>
      <c r="AJ144" s="279">
        <f>(Option_1!AJ143-Baseline!AJ143)*1.76</f>
        <v>6.1326146498780005</v>
      </c>
      <c r="AK144" s="279">
        <f>(Option_1!AK143-Baseline!AK143)*1.76</f>
        <v>6.3207755686188625</v>
      </c>
      <c r="AL144" s="279">
        <f>(Option_1!AL143-Baseline!AL143)*1.76</f>
        <v>6.5144714829794284</v>
      </c>
      <c r="AM144" s="279">
        <f>(Option_1!AM143-Baseline!AM143)*1.76</f>
        <v>6.7139376453788939</v>
      </c>
      <c r="AN144" s="279">
        <f>(Option_1!AN143-Baseline!AN143)*1.76</f>
        <v>6.919375904871143</v>
      </c>
      <c r="AO144" s="279">
        <f>(Option_1!AO143-Baseline!AO143)*1.76</f>
        <v>7.1309760739900732</v>
      </c>
      <c r="AP144" s="279">
        <f>(Option_1!AP143-Baseline!AP143)*1.76</f>
        <v>7.3489707823910262</v>
      </c>
      <c r="AQ144" s="279">
        <f>(Option_1!AQ143-Baseline!AQ143)*1.76</f>
        <v>7.5736116240636555</v>
      </c>
      <c r="AR144" s="279">
        <f>(Option_1!AR143-Baseline!AR143)*1.76</f>
        <v>7.8051459603072706</v>
      </c>
      <c r="AS144" s="279">
        <f>(Option_1!AS143-Baseline!AS143)*1.76</f>
        <v>8.0438293865941066</v>
      </c>
      <c r="AT144" s="279">
        <f>(Option_1!AT143-Baseline!AT143)*1.76</f>
        <v>8.2899324250306456</v>
      </c>
      <c r="AU144" s="279">
        <f>(Option_1!AU143-Baseline!AU143)*1.76</f>
        <v>8.5437409460118783</v>
      </c>
      <c r="AV144" s="279">
        <f>(Option_1!AV143-Baseline!AV143)*1.76</f>
        <v>8.8055518038649279</v>
      </c>
      <c r="AW144" s="279">
        <f>(Option_1!AW143-Baseline!AW143)*1.76</f>
        <v>9.075673624413767</v>
      </c>
      <c r="AX144" s="279">
        <f>(Option_1!AX143-Baseline!AX143)*1.76</f>
        <v>9.3544296533625406</v>
      </c>
      <c r="AY144" s="279">
        <f>(Option_1!AY143-Baseline!AY143)*1.76</f>
        <v>9.6421583615890931</v>
      </c>
      <c r="AZ144" s="279">
        <f>(Option_1!AZ143-Baseline!AZ143)*1.76</f>
        <v>9.939213548347702</v>
      </c>
      <c r="BA144" s="279">
        <f>(Option_1!BA143-Baseline!BA143)*1.76</f>
        <v>10.245964747211826</v>
      </c>
      <c r="BB144" s="279">
        <f>(Option_1!BB143-Baseline!BB143)*1.76</f>
        <v>10.560954226500572</v>
      </c>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-1.6614967730992181</v>
      </c>
      <c r="F146" s="21">
        <f>-F$161*'Fixed Data'!$B$20*'Fixed Data'!$B$22</f>
        <v>-1.7171377244675083</v>
      </c>
      <c r="G146" s="21">
        <f>-G$161*'Fixed Data'!$B$20*'Fixed Data'!$B$22</f>
        <v>-1.7747318631846396</v>
      </c>
      <c r="H146" s="21">
        <f>-H$161*'Fixed Data'!$B$20*'Fixed Data'!$B$22</f>
        <v>-1.8343033828775965</v>
      </c>
      <c r="I146" s="21">
        <f>-I$161*'Fixed Data'!$B$20*'Fixed Data'!$B$22</f>
        <v>-1.8958724897052117</v>
      </c>
      <c r="J146" s="21">
        <f>-J$161*'Fixed Data'!$B$20*'Fixed Data'!$B$22</f>
        <v>-1.9594549095250249</v>
      </c>
      <c r="K146" s="21">
        <f>-K$161*'Fixed Data'!$B$20*'Fixed Data'!$B$22</f>
        <v>-2.0267309569356056</v>
      </c>
      <c r="L146" s="21">
        <f>-L$161*'Fixed Data'!$B$20*'Fixed Data'!$B$22</f>
        <v>-2.0966108434503559</v>
      </c>
      <c r="M146" s="21">
        <f>-M$161*'Fixed Data'!$B$20*'Fixed Data'!$B$22</f>
        <v>-2.1692045604660279</v>
      </c>
      <c r="N146" s="21">
        <f>-N$161*'Fixed Data'!$B$20*'Fixed Data'!$B$22</f>
        <v>-2.2446272069228481</v>
      </c>
      <c r="O146" s="21">
        <f>-O$161*'Fixed Data'!$B$20*'Fixed Data'!$B$22</f>
        <v>-2.3229989669030111</v>
      </c>
      <c r="P146" s="21">
        <f>-P$161*'Fixed Data'!$B$20*'Fixed Data'!$B$22</f>
        <v>-2.4044455576608086</v>
      </c>
      <c r="Q146" s="21">
        <f>-Q$161*'Fixed Data'!$B$20*'Fixed Data'!$B$22</f>
        <v>-2.489098408834681</v>
      </c>
      <c r="R146" s="21">
        <f>-R$161*'Fixed Data'!$B$20*'Fixed Data'!$B$22</f>
        <v>-2.5770948640607765</v>
      </c>
      <c r="S146" s="21">
        <f>-S$161*'Fixed Data'!$B$20*'Fixed Data'!$B$22</f>
        <v>-2.6685786290030804</v>
      </c>
      <c r="T146" s="21">
        <f>-T$161*'Fixed Data'!$B$20*'Fixed Data'!$B$22</f>
        <v>-2.7636999057624525</v>
      </c>
      <c r="U146" s="21">
        <f>-U$161*'Fixed Data'!$B$20*'Fixed Data'!$B$22</f>
        <v>-2.8626158185052493</v>
      </c>
      <c r="V146" s="21">
        <f>-V$161*'Fixed Data'!$B$20*'Fixed Data'!$B$22</f>
        <v>-2.9654907046829138</v>
      </c>
      <c r="W146" s="21">
        <f>-W$161*'Fixed Data'!$B$20*'Fixed Data'!$B$22</f>
        <v>-3.0724964062515503</v>
      </c>
      <c r="X146" s="21">
        <f>-X$161*'Fixed Data'!$B$20*'Fixed Data'!$B$22</f>
        <v>-3.1838127177020641</v>
      </c>
      <c r="Y146" s="21">
        <f>-Y$161*'Fixed Data'!$B$20*'Fixed Data'!$B$22</f>
        <v>-3.2996277444842552</v>
      </c>
      <c r="Z146" s="21">
        <f>-Z$161*'Fixed Data'!$B$20*'Fixed Data'!$B$22</f>
        <v>-3.420138261430929</v>
      </c>
      <c r="AA146" s="21">
        <f>-AA$161*'Fixed Data'!$B$20*'Fixed Data'!$B$22</f>
        <v>-3.5455501831895275</v>
      </c>
      <c r="AB146" s="21">
        <f>-AB$161*'Fixed Data'!$B$20*'Fixed Data'!$B$22</f>
        <v>-3.6760789226462363</v>
      </c>
      <c r="AC146" s="21">
        <f>-AC$161*'Fixed Data'!$B$20*'Fixed Data'!$B$22</f>
        <v>-3.8119499285621377</v>
      </c>
      <c r="AD146" s="21">
        <f>-AD$161*'Fixed Data'!$B$20*'Fixed Data'!$B$22</f>
        <v>-3.9533991560048456</v>
      </c>
      <c r="AE146" s="21">
        <f>-AE$161*'Fixed Data'!$B$20*'Fixed Data'!$B$22</f>
        <v>-4.1006735591816499</v>
      </c>
      <c r="AF146" s="21">
        <f>-AF$161*'Fixed Data'!$B$20*'Fixed Data'!$B$22</f>
        <v>-4.2540316066741664</v>
      </c>
      <c r="AG146" s="21">
        <f>-AG$161*'Fixed Data'!$B$20*'Fixed Data'!$B$22</f>
        <v>-4.4137438414759931</v>
      </c>
      <c r="AH146" s="21">
        <f>-AH$161*'Fixed Data'!$B$20*'Fixed Data'!$B$22</f>
        <v>-4.5800934858333919</v>
      </c>
      <c r="AI146" s="21">
        <f>-AI$161*'Fixed Data'!$B$20*'Fixed Data'!$B$22</f>
        <v>-4.7533770908889679</v>
      </c>
      <c r="AJ146" s="21">
        <f>-AJ$161*'Fixed Data'!$B$20*'Fixed Data'!$B$22</f>
        <v>-4.933905074317833</v>
      </c>
      <c r="AK146" s="21">
        <f>-AK$161*'Fixed Data'!$B$20*'Fixed Data'!$B$22</f>
        <v>-5.1220024819788197</v>
      </c>
      <c r="AL146" s="21">
        <f>-AL$161*'Fixed Data'!$B$20*'Fixed Data'!$B$22</f>
        <v>-5.3180097047626944</v>
      </c>
      <c r="AM146" s="21">
        <f>-AM$161*'Fixed Data'!$B$20*'Fixed Data'!$B$22</f>
        <v>-5.5222831506373389</v>
      </c>
      <c r="AN146" s="21">
        <f>-AN$161*'Fixed Data'!$B$20*'Fixed Data'!$B$22</f>
        <v>-5.7351961183065203</v>
      </c>
      <c r="AO146" s="21">
        <f>-AO$161*'Fixed Data'!$B$20*'Fixed Data'!$B$22</f>
        <v>-5.957139514058083</v>
      </c>
      <c r="AP146" s="21">
        <f>-AP$161*'Fixed Data'!$B$20*'Fixed Data'!$B$22</f>
        <v>-6.1885228150287332</v>
      </c>
      <c r="AQ146" s="21">
        <f>-AQ$161*'Fixed Data'!$B$20*'Fixed Data'!$B$22</f>
        <v>-6.4297748756582713</v>
      </c>
      <c r="AR146" s="21">
        <f>-AR$161*'Fixed Data'!$B$20*'Fixed Data'!$B$22</f>
        <v>-6.6813450029619048</v>
      </c>
      <c r="AS146" s="21">
        <f>-AS$161*'Fixed Data'!$B$20*'Fixed Data'!$B$22</f>
        <v>-6.9437038301889933</v>
      </c>
      <c r="AT146" s="21">
        <f>-AT$161*'Fixed Data'!$B$20*'Fixed Data'!$B$22</f>
        <v>-7.2173443920953639</v>
      </c>
      <c r="AU146" s="21">
        <f>-AU$161*'Fixed Data'!$B$20*'Fixed Data'!$B$22</f>
        <v>-7.502783267420142</v>
      </c>
      <c r="AV146" s="21">
        <f>-AV$161*'Fixed Data'!$B$20*'Fixed Data'!$B$22</f>
        <v>-7.8005617213625777</v>
      </c>
      <c r="AW146" s="21">
        <f>-AW$161*'Fixed Data'!$B$20*'Fixed Data'!$B$22</f>
        <v>-8.1112468928618942</v>
      </c>
      <c r="AX146" s="21">
        <f>-AX$161*'Fixed Data'!$B$20*'Fixed Data'!$B$22</f>
        <v>-8.4354330266801334</v>
      </c>
      <c r="AY146" s="21">
        <f>-AY$161*'Fixed Data'!$B$20*'Fixed Data'!$B$22</f>
        <v>-8.7737428846970751</v>
      </c>
      <c r="AZ146" s="21">
        <f>-AZ$161*'Fixed Data'!$B$20*'Fixed Data'!$B$22</f>
        <v>-9.1268291572051332</v>
      </c>
      <c r="BA146" s="21">
        <f>-BA$161*'Fixed Data'!$B$20*'Fixed Data'!$B$22</f>
        <v>-9.4953758069997551</v>
      </c>
      <c r="BB146" s="21">
        <f>-BB$161*'Fixed Data'!$B$20*'Fixed Data'!$B$22</f>
        <v>-9.8788045840628183</v>
      </c>
    </row>
    <row r="147" spans="1:54" outlineLevel="2">
      <c r="A147" s="426"/>
      <c r="B147" s="135" t="s">
        <v>291</v>
      </c>
      <c r="C147" s="135" t="s">
        <v>474</v>
      </c>
      <c r="D147" s="135" t="s">
        <v>391</v>
      </c>
      <c r="E147" s="21">
        <f>-E$162*'Fixed Data'!$B$21*'Fixed Data'!$B$22</f>
        <v>-2.4833822031056049E-2</v>
      </c>
      <c r="F147" s="21">
        <f>-F$162*'Fixed Data'!$B$21*'Fixed Data'!$B$22</f>
        <v>-2.56654681700999E-2</v>
      </c>
      <c r="G147" s="21">
        <f>-G$162*'Fixed Data'!$B$21*'Fixed Data'!$B$22</f>
        <v>-2.6526308147817007E-2</v>
      </c>
      <c r="H147" s="21">
        <f>-H$162*'Fixed Data'!$B$21*'Fixed Data'!$B$22</f>
        <v>-2.7416703427375039E-2</v>
      </c>
      <c r="I147" s="21">
        <f>-I$162*'Fixed Data'!$B$21*'Fixed Data'!$B$22</f>
        <v>-2.8336955654985604E-2</v>
      </c>
      <c r="J147" s="21">
        <f>-J$162*'Fixed Data'!$B$21*'Fixed Data'!$B$22</f>
        <v>-2.9287300030317213E-2</v>
      </c>
      <c r="K147" s="21">
        <f>-K$162*'Fixed Data'!$B$21*'Fixed Data'!$B$22</f>
        <v>-3.0292852291961402E-2</v>
      </c>
      <c r="L147" s="21">
        <f>-L$162*'Fixed Data'!$B$21*'Fixed Data'!$B$22</f>
        <v>-3.1337322640456376E-2</v>
      </c>
      <c r="M147" s="21">
        <f>-M$162*'Fixed Data'!$B$21*'Fixed Data'!$B$22</f>
        <v>-3.2422356268102151E-2</v>
      </c>
      <c r="N147" s="21">
        <f>-N$162*'Fixed Data'!$B$21*'Fixed Data'!$B$22</f>
        <v>-3.3549672498035948E-2</v>
      </c>
      <c r="O147" s="21">
        <f>-O$162*'Fixed Data'!$B$21*'Fixed Data'!$B$22</f>
        <v>-3.4721068400370633E-2</v>
      </c>
      <c r="P147" s="21">
        <f>-P$162*'Fixed Data'!$B$21*'Fixed Data'!$B$22</f>
        <v>-3.5938422709677939E-2</v>
      </c>
      <c r="Q147" s="21">
        <f>-Q$162*'Fixed Data'!$B$21*'Fixed Data'!$B$22</f>
        <v>-3.7203699591799325E-2</v>
      </c>
      <c r="R147" s="21">
        <f>-R$162*'Fixed Data'!$B$21*'Fixed Data'!$B$22</f>
        <v>-3.8518952561329263E-2</v>
      </c>
      <c r="S147" s="21">
        <f>-S$162*'Fixed Data'!$B$21*'Fixed Data'!$B$22</f>
        <v>-3.9886329001788179E-2</v>
      </c>
      <c r="T147" s="21">
        <f>-T$162*'Fixed Data'!$B$21*'Fixed Data'!$B$22</f>
        <v>-4.1308074083105793E-2</v>
      </c>
      <c r="U147" s="21">
        <f>-U$162*'Fixed Data'!$B$21*'Fixed Data'!$B$22</f>
        <v>-4.2786536336501112E-2</v>
      </c>
      <c r="V147" s="21">
        <f>-V$162*'Fixed Data'!$B$21*'Fixed Data'!$B$22</f>
        <v>-4.4324171722638118E-2</v>
      </c>
      <c r="W147" s="21">
        <f>-W$162*'Fixed Data'!$B$21*'Fixed Data'!$B$22</f>
        <v>-4.5923549206505841E-2</v>
      </c>
      <c r="X147" s="21">
        <f>-X$162*'Fixed Data'!$B$21*'Fixed Data'!$B$22</f>
        <v>-4.7587356181625948E-2</v>
      </c>
      <c r="Y147" s="21">
        <f>-Y$162*'Fixed Data'!$B$21*'Fixed Data'!$B$22</f>
        <v>-4.931840359291547E-2</v>
      </c>
      <c r="Z147" s="21">
        <f>-Z$162*'Fixed Data'!$B$21*'Fixed Data'!$B$22</f>
        <v>-5.1119633018291151E-2</v>
      </c>
      <c r="AA147" s="21">
        <f>-AA$162*'Fixed Data'!$B$21*'Fixed Data'!$B$22</f>
        <v>-5.2994121791532241E-2</v>
      </c>
      <c r="AB147" s="21">
        <f>-AB$162*'Fixed Data'!$B$21*'Fixed Data'!$B$22</f>
        <v>-5.4945090083884804E-2</v>
      </c>
      <c r="AC147" s="21">
        <f>-AC$162*'Fixed Data'!$B$21*'Fixed Data'!$B$22</f>
        <v>-5.6975907382976372E-2</v>
      </c>
      <c r="AD147" s="21">
        <f>-AD$162*'Fixed Data'!$B$21*'Fixed Data'!$B$22</f>
        <v>-5.9090100629127382E-2</v>
      </c>
      <c r="AE147" s="21">
        <f>-AE$162*'Fixed Data'!$B$21*'Fixed Data'!$B$22</f>
        <v>-6.1291360543593333E-2</v>
      </c>
      <c r="AF147" s="21">
        <f>-AF$162*'Fixed Data'!$B$21*'Fixed Data'!$B$22</f>
        <v>-6.3583550518238358E-2</v>
      </c>
      <c r="AG147" s="21">
        <f>-AG$162*'Fixed Data'!$B$21*'Fixed Data'!$B$22</f>
        <v>-6.5970714450501775E-2</v>
      </c>
      <c r="AH147" s="21">
        <f>-AH$162*'Fixed Data'!$B$21*'Fixed Data'!$B$22</f>
        <v>-6.8457085633071679E-2</v>
      </c>
      <c r="AI147" s="21">
        <f>-AI$162*'Fixed Data'!$B$21*'Fixed Data'!$B$22</f>
        <v>-7.104709609557576E-2</v>
      </c>
      <c r="AJ147" s="21">
        <f>-AJ$162*'Fixed Data'!$B$21*'Fixed Data'!$B$22</f>
        <v>-7.3745385946272224E-2</v>
      </c>
      <c r="AK147" s="21">
        <f>-AK$162*'Fixed Data'!$B$21*'Fixed Data'!$B$22</f>
        <v>-7.6556813467102747E-2</v>
      </c>
      <c r="AL147" s="21">
        <f>-AL$162*'Fixed Data'!$B$21*'Fixed Data'!$B$22</f>
        <v>-7.9486466112780235E-2</v>
      </c>
      <c r="AM147" s="21">
        <f>-AM$162*'Fixed Data'!$B$21*'Fixed Data'!$B$22</f>
        <v>-8.2539671359203926E-2</v>
      </c>
      <c r="AN147" s="21">
        <f>-AN$162*'Fixed Data'!$B$21*'Fixed Data'!$B$22</f>
        <v>-8.5722008305236769E-2</v>
      </c>
      <c r="AO147" s="21">
        <f>-AO$162*'Fixed Data'!$B$21*'Fixed Data'!$B$22</f>
        <v>-8.9039320027845037E-2</v>
      </c>
      <c r="AP147" s="21">
        <f>-AP$162*'Fixed Data'!$B$21*'Fixed Data'!$B$22</f>
        <v>-9.2497726690599927E-2</v>
      </c>
      <c r="AQ147" s="21">
        <f>-AQ$162*'Fixed Data'!$B$21*'Fixed Data'!$B$22</f>
        <v>-9.6103638652179371E-2</v>
      </c>
      <c r="AR147" s="21">
        <f>-AR$162*'Fixed Data'!$B$21*'Fixed Data'!$B$22</f>
        <v>-9.9863771081593972E-2</v>
      </c>
      <c r="AS147" s="21">
        <f>-AS$162*'Fixed Data'!$B$21*'Fixed Data'!$B$22</f>
        <v>-0.1037851582720682</v>
      </c>
      <c r="AT147" s="21">
        <f>-AT$162*'Fixed Data'!$B$21*'Fixed Data'!$B$22</f>
        <v>-0.10787516976299087</v>
      </c>
      <c r="AU147" s="21">
        <f>-AU$162*'Fixed Data'!$B$21*'Fixed Data'!$B$22</f>
        <v>-0.11214152676321018</v>
      </c>
      <c r="AV147" s="21">
        <f>-AV$162*'Fixed Data'!$B$21*'Fixed Data'!$B$22</f>
        <v>-0.11659231917701887</v>
      </c>
      <c r="AW147" s="21">
        <f>-AW$162*'Fixed Data'!$B$21*'Fixed Data'!$B$22</f>
        <v>-0.12123602368484615</v>
      </c>
      <c r="AX147" s="21">
        <f>-AX$162*'Fixed Data'!$B$21*'Fixed Data'!$B$22</f>
        <v>-0.12608152257731187</v>
      </c>
      <c r="AY147" s="21">
        <f>-AY$162*'Fixed Data'!$B$21*'Fixed Data'!$B$22</f>
        <v>-0.13113812409600492</v>
      </c>
      <c r="AZ147" s="21">
        <f>-AZ$162*'Fixed Data'!$B$21*'Fixed Data'!$B$22</f>
        <v>-0.13641558322627934</v>
      </c>
      <c r="BA147" s="21">
        <f>-BA$162*'Fixed Data'!$B$21*'Fixed Data'!$B$22</f>
        <v>-0.14192412354475681</v>
      </c>
      <c r="BB147" s="21">
        <f>-BB$162*'Fixed Data'!$B$21*'Fixed Data'!$B$22</f>
        <v>0</v>
      </c>
    </row>
    <row r="148" spans="1:54" outlineLevel="2">
      <c r="A148" s="426"/>
      <c r="B148" s="135" t="s">
        <v>291</v>
      </c>
      <c r="C148" s="135" t="s">
        <v>565</v>
      </c>
      <c r="D148" s="135" t="s">
        <v>391</v>
      </c>
      <c r="E148" s="279">
        <f>(SUM(Option_1!E146:E147)-SUM(Baseline!E146:E147))*1.76</f>
        <v>0</v>
      </c>
      <c r="F148" s="279">
        <f>(SUM(Option_1!F146:F147)-SUM(Baseline!F146:F147))*1.76</f>
        <v>3.7334897172151214E-4</v>
      </c>
      <c r="G148" s="279">
        <f>(SUM(Option_1!G146:G147)-SUM(Baseline!G146:G147))*1.76</f>
        <v>1.0526193650759197E-3</v>
      </c>
      <c r="H148" s="279">
        <f>(SUM(Option_1!H146:H147)-SUM(Baseline!H146:H147))*1.76</f>
        <v>2.1527374541859246E-3</v>
      </c>
      <c r="I148" s="279">
        <f>(SUM(Option_1!I146:I147)-SUM(Baseline!I146:I147))*1.76</f>
        <v>3.8027952471633595E-3</v>
      </c>
      <c r="J148" s="279">
        <f>(SUM(Option_1!J146:J147)-SUM(Baseline!J146:J147))*1.76</f>
        <v>6.1473299062460643E-3</v>
      </c>
      <c r="K148" s="279">
        <f>(SUM(Option_1!K146:K147)-SUM(Baseline!K146:K147))*1.76</f>
        <v>6.3650963417387629E-3</v>
      </c>
      <c r="L148" s="279">
        <f>(SUM(Option_1!L146:L147)-SUM(Baseline!L146:L147))*1.76</f>
        <v>6.5912672754402735E-3</v>
      </c>
      <c r="M148" s="279">
        <f>(SUM(Option_1!M146:M147)-SUM(Baseline!M146:M147))*1.76</f>
        <v>6.8263206004719025E-3</v>
      </c>
      <c r="N148" s="279">
        <f>(SUM(Option_1!N146:N147)-SUM(Baseline!N146:N147))*1.76</f>
        <v>7.0705378722473004E-3</v>
      </c>
      <c r="O148" s="279">
        <f>(SUM(Option_1!O146:O147)-SUM(Baseline!O146:O147))*1.76</f>
        <v>7.3243588831505236E-3</v>
      </c>
      <c r="P148" s="279">
        <f>(SUM(Option_1!P146:P147)-SUM(Baseline!P146:P147))*1.76</f>
        <v>7.5881839989143177E-3</v>
      </c>
      <c r="Q148" s="279">
        <f>(SUM(Option_1!Q146:Q147)-SUM(Baseline!Q146:Q147))*1.76</f>
        <v>7.8624135852737708E-3</v>
      </c>
      <c r="R148" s="279">
        <f>(SUM(Option_1!R146:R147)-SUM(Baseline!R146:R147))*1.76</f>
        <v>8.147527126451521E-3</v>
      </c>
      <c r="S148" s="279">
        <f>(SUM(Option_1!S146:S147)-SUM(Baseline!S146:S147))*1.76</f>
        <v>8.4439652103785786E-3</v>
      </c>
      <c r="T148" s="279">
        <f>(SUM(Option_1!T146:T147)-SUM(Baseline!T146:T147))*1.76</f>
        <v>8.75224807384491E-3</v>
      </c>
      <c r="U148" s="279">
        <f>(SUM(Option_1!U146:U147)-SUM(Baseline!U146:U147))*1.76</f>
        <v>9.072855996626359E-3</v>
      </c>
      <c r="V148" s="279">
        <f>(SUM(Option_1!V146:V147)-SUM(Baseline!V146:V147))*1.76</f>
        <v>9.4063094806884351E-3</v>
      </c>
      <c r="W148" s="279">
        <f>(SUM(Option_1!W146:W147)-SUM(Baseline!W146:W147))*1.76</f>
        <v>9.7532473079623115E-3</v>
      </c>
      <c r="X148" s="279">
        <f>(SUM(Option_1!X146:X147)-SUM(Baseline!X146:X147))*1.76</f>
        <v>1.0114190775968267E-2</v>
      </c>
      <c r="Y148" s="279">
        <f>(SUM(Option_1!Y146:Y147)-SUM(Baseline!Y146:Y147))*1.76</f>
        <v>1.0489740565900619E-2</v>
      </c>
      <c r="Z148" s="279">
        <f>(SUM(Option_1!Z146:Z147)-SUM(Baseline!Z146:Z147))*1.76</f>
        <v>1.0880576212253175E-2</v>
      </c>
      <c r="AA148" s="279">
        <f>(SUM(Option_1!AA146:AA147)-SUM(Baseline!AA146:AA147))*1.76</f>
        <v>1.128729892658697E-2</v>
      </c>
      <c r="AB148" s="279">
        <f>(SUM(Option_1!AB146:AB147)-SUM(Baseline!AB146:AB147))*1.76</f>
        <v>1.1710707053719602E-2</v>
      </c>
      <c r="AC148" s="279">
        <f>(SUM(Option_1!AC146:AC147)-SUM(Baseline!AC146:AC147))*1.76</f>
        <v>1.2151482779976916E-2</v>
      </c>
      <c r="AD148" s="279">
        <f>(SUM(Option_1!AD146:AD147)-SUM(Baseline!AD146:AD147))*1.76</f>
        <v>1.2610385553895043E-2</v>
      </c>
      <c r="AE148" s="279">
        <f>(SUM(Option_1!AE146:AE147)-SUM(Baseline!AE146:AE147))*1.76</f>
        <v>1.3088216106943378E-2</v>
      </c>
      <c r="AF148" s="279">
        <f>(SUM(Option_1!AF146:AF147)-SUM(Baseline!AF146:AF147))*1.76</f>
        <v>1.3585814597234815E-2</v>
      </c>
      <c r="AG148" s="279">
        <f>(SUM(Option_1!AG146:AG147)-SUM(Baseline!AG146:AG147))*1.76</f>
        <v>1.4104061405096928E-2</v>
      </c>
      <c r="AH148" s="279">
        <f>(SUM(Option_1!AH146:AH147)-SUM(Baseline!AH146:AH147))*1.76</f>
        <v>1.4643955986345674E-2</v>
      </c>
      <c r="AI148" s="279">
        <f>(SUM(Option_1!AI146:AI147)-SUM(Baseline!AI146:AI147))*1.76</f>
        <v>1.5206300663559205E-2</v>
      </c>
      <c r="AJ148" s="279">
        <f>(SUM(Option_1!AJ146:AJ147)-SUM(Baseline!AJ146:AJ147))*1.76</f>
        <v>1.5792253925086472E-2</v>
      </c>
      <c r="AK148" s="279">
        <f>(SUM(Option_1!AK146:AK147)-SUM(Baseline!AK146:AK147))*1.76</f>
        <v>1.6402817083033198E-2</v>
      </c>
      <c r="AL148" s="279">
        <f>(SUM(Option_1!AL146:AL147)-SUM(Baseline!AL146:AL147))*1.76</f>
        <v>1.7039070833176028E-2</v>
      </c>
      <c r="AM148" s="279">
        <f>(SUM(Option_1!AM146:AM147)-SUM(Baseline!AM146:AM147))*1.76</f>
        <v>1.7702214681626315E-2</v>
      </c>
      <c r="AN148" s="279">
        <f>(SUM(Option_1!AN146:AN147)-SUM(Baseline!AN146:AN147))*1.76</f>
        <v>1.8393410298923954E-2</v>
      </c>
      <c r="AO148" s="279">
        <f>(SUM(Option_1!AO146:AO147)-SUM(Baseline!AO146:AO147))*1.76</f>
        <v>1.9113977592597992E-2</v>
      </c>
      <c r="AP148" s="279">
        <f>(SUM(Option_1!AP146:AP147)-SUM(Baseline!AP146:AP147))*1.76</f>
        <v>1.9865197573883508E-2</v>
      </c>
      <c r="AQ148" s="279">
        <f>(SUM(Option_1!AQ146:AQ147)-SUM(Baseline!AQ146:AQ147))*1.76</f>
        <v>2.0648588874667837E-2</v>
      </c>
      <c r="AR148" s="279">
        <f>(SUM(Option_1!AR146:AR147)-SUM(Baseline!AR146:AR147))*1.76</f>
        <v>2.1465434627646687E-2</v>
      </c>
      <c r="AS148" s="279">
        <f>(SUM(Option_1!AS146:AS147)-SUM(Baseline!AS146:AS147))*1.76</f>
        <v>2.2317334704660255E-2</v>
      </c>
      <c r="AT148" s="279">
        <f>(SUM(Option_1!AT146:AT147)-SUM(Baseline!AT146:AT147))*1.76</f>
        <v>2.3205928934558955E-2</v>
      </c>
      <c r="AU148" s="279">
        <f>(SUM(Option_1!AU146:AU147)-SUM(Baseline!AU146:AU147))*1.76</f>
        <v>2.4132898163957181E-2</v>
      </c>
      <c r="AV148" s="279">
        <f>(SUM(Option_1!AV146:AV147)-SUM(Baseline!AV146:AV147))*1.76</f>
        <v>2.5099963461653517E-2</v>
      </c>
      <c r="AW148" s="279">
        <f>(SUM(Option_1!AW146:AW147)-SUM(Baseline!AW146:AW147))*1.76</f>
        <v>2.6108965502326668E-2</v>
      </c>
      <c r="AX148" s="279">
        <f>(SUM(Option_1!AX146:AX147)-SUM(Baseline!AX146:AX147))*1.76</f>
        <v>2.716182540506594E-2</v>
      </c>
      <c r="AY148" s="279">
        <f>(SUM(Option_1!AY146:AY147)-SUM(Baseline!AY146:AY147))*1.76</f>
        <v>2.8260662748118365E-2</v>
      </c>
      <c r="AZ148" s="279">
        <f>(SUM(Option_1!AZ146:AZ147)-SUM(Baseline!AZ146:AZ147))*1.76</f>
        <v>2.9407440463876354E-2</v>
      </c>
      <c r="BA148" s="279">
        <f>(SUM(Option_1!BA146:BA147)-SUM(Baseline!BA146:BA147))*1.76</f>
        <v>3.060447765050469E-2</v>
      </c>
      <c r="BB148" s="279">
        <f>(SUM(Option_1!BB146:BB147)-SUM(Baseline!BB146:BB147))*1.76</f>
        <v>0.291723216808424</v>
      </c>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475</v>
      </c>
      <c r="D150" s="135" t="s">
        <v>391</v>
      </c>
      <c r="E150" s="279">
        <v>-18.905494659999999</v>
      </c>
      <c r="F150" s="279">
        <v>-19.106858829999997</v>
      </c>
      <c r="G150" s="279">
        <v>-19.306713579999997</v>
      </c>
      <c r="H150" s="279">
        <v>-19.504779399999997</v>
      </c>
      <c r="I150" s="279">
        <v>-19.700759680000001</v>
      </c>
      <c r="J150" s="279">
        <v>-19.894339540000001</v>
      </c>
      <c r="K150" s="279">
        <v>-20.402428910000001</v>
      </c>
      <c r="L150" s="279">
        <v>-20.9267672</v>
      </c>
      <c r="M150" s="279">
        <v>-21.467919899999998</v>
      </c>
      <c r="N150" s="279">
        <v>-22.02647391</v>
      </c>
      <c r="O150" s="279">
        <v>-22.603038379999997</v>
      </c>
      <c r="P150" s="279">
        <v>-23.198245679999999</v>
      </c>
      <c r="Q150" s="279">
        <v>-23.8127523</v>
      </c>
      <c r="R150" s="279">
        <v>-24.4472399</v>
      </c>
      <c r="S150" s="279">
        <v>-25.102416309999999</v>
      </c>
      <c r="T150" s="279">
        <v>-25.77901666</v>
      </c>
      <c r="U150" s="279">
        <v>-26.477804460000002</v>
      </c>
      <c r="V150" s="279">
        <v>-27.199572870000001</v>
      </c>
      <c r="W150" s="279">
        <v>-27.945145850000003</v>
      </c>
      <c r="X150" s="279">
        <v>-28.71537953</v>
      </c>
      <c r="Y150" s="279">
        <v>-29.511163539999998</v>
      </c>
      <c r="Z150" s="279">
        <v>-30.333422389999999</v>
      </c>
      <c r="AA150" s="279">
        <v>-31.18311701</v>
      </c>
      <c r="AB150" s="279">
        <v>-32.061246260000004</v>
      </c>
      <c r="AC150" s="279">
        <v>-32.968848550000004</v>
      </c>
      <c r="AD150" s="279">
        <v>-33.907003530000004</v>
      </c>
      <c r="AE150" s="279">
        <v>-34.876833859999998</v>
      </c>
      <c r="AF150" s="279">
        <v>-35.879507060000002</v>
      </c>
      <c r="AG150" s="279">
        <v>-36.916237420000002</v>
      </c>
      <c r="AH150" s="279">
        <v>-37.98828803</v>
      </c>
      <c r="AI150" s="279">
        <v>-39.096972909999998</v>
      </c>
      <c r="AJ150" s="279">
        <v>-40.243659170000001</v>
      </c>
      <c r="AK150" s="279">
        <v>-41.429769380000003</v>
      </c>
      <c r="AL150" s="279">
        <v>-42.656783909999994</v>
      </c>
      <c r="AM150" s="279">
        <v>-43.92624352</v>
      </c>
      <c r="AN150" s="279">
        <v>-45.23975196</v>
      </c>
      <c r="AO150" s="279">
        <v>-46.598978770000002</v>
      </c>
      <c r="AP150" s="279">
        <v>-48.005662130000005</v>
      </c>
      <c r="AQ150" s="279">
        <v>-49.461611909999995</v>
      </c>
      <c r="AR150" s="279">
        <v>-50.968712840000002</v>
      </c>
      <c r="AS150" s="279">
        <v>-52.528927789999997</v>
      </c>
      <c r="AT150" s="279">
        <v>-54.144301290000001</v>
      </c>
      <c r="AU150" s="279">
        <v>-55.816963109999996</v>
      </c>
      <c r="AV150" s="279">
        <v>-57.54913208</v>
      </c>
      <c r="AW150" s="279">
        <v>-59.343120069999998</v>
      </c>
      <c r="AX150" s="279">
        <v>-61.201336140000002</v>
      </c>
      <c r="AY150" s="279">
        <v>-63.126290900000001</v>
      </c>
      <c r="AZ150" s="279">
        <v>-65.120601070000006</v>
      </c>
      <c r="BA150" s="279">
        <v>-67.186994290000001</v>
      </c>
      <c r="BB150" s="279">
        <v>-69.318957865148803</v>
      </c>
    </row>
    <row r="151" spans="1:54" outlineLevel="2">
      <c r="A151" s="426"/>
      <c r="B151" s="135" t="s">
        <v>294</v>
      </c>
      <c r="C151" s="135" t="s">
        <v>476</v>
      </c>
      <c r="D151" s="135" t="s">
        <v>391</v>
      </c>
      <c r="E151" s="279">
        <v>-1.5395036089999998</v>
      </c>
      <c r="F151" s="279">
        <v>-1.576375286</v>
      </c>
      <c r="G151" s="279">
        <v>-1.6136641270000001</v>
      </c>
      <c r="H151" s="279">
        <v>-1.651342308</v>
      </c>
      <c r="I151" s="279">
        <v>-1.689379065</v>
      </c>
      <c r="J151" s="279">
        <v>-1.7277404920000001</v>
      </c>
      <c r="K151" s="279">
        <v>-1.7729069099999999</v>
      </c>
      <c r="L151" s="279">
        <v>-1.8195547009999999</v>
      </c>
      <c r="M151" s="279">
        <v>-1.8677370819999999</v>
      </c>
      <c r="N151" s="279">
        <v>-1.9175093529999998</v>
      </c>
      <c r="O151" s="279">
        <v>-1.9689289839999999</v>
      </c>
      <c r="P151" s="279">
        <v>-2.0220557050000001</v>
      </c>
      <c r="Q151" s="279">
        <v>-2.0769516059999997</v>
      </c>
      <c r="R151" s="279">
        <v>-2.133681234</v>
      </c>
      <c r="S151" s="279">
        <v>-2.192311702</v>
      </c>
      <c r="T151" s="279">
        <v>-2.2529127920000001</v>
      </c>
      <c r="U151" s="279">
        <v>-2.3155570770000002</v>
      </c>
      <c r="V151" s="279">
        <v>-2.3803200370000002</v>
      </c>
      <c r="W151" s="279">
        <v>-2.4472801849999999</v>
      </c>
      <c r="X151" s="279">
        <v>-2.5165191990000002</v>
      </c>
      <c r="Y151" s="279">
        <v>-2.5881220580000002</v>
      </c>
      <c r="Z151" s="279">
        <v>-2.6621771869999997</v>
      </c>
      <c r="AA151" s="279">
        <v>-2.738776605</v>
      </c>
      <c r="AB151" s="279">
        <v>-2.8180160869999997</v>
      </c>
      <c r="AC151" s="279">
        <v>-2.8999953190000003</v>
      </c>
      <c r="AD151" s="279">
        <v>-2.9848180790000001</v>
      </c>
      <c r="AE151" s="279">
        <v>-3.0725924130000002</v>
      </c>
      <c r="AF151" s="279">
        <v>-3.163430822</v>
      </c>
      <c r="AG151" s="279">
        <v>-3.257450462</v>
      </c>
      <c r="AH151" s="279">
        <v>-3.354773346</v>
      </c>
      <c r="AI151" s="279">
        <v>-3.4555265630000003</v>
      </c>
      <c r="AJ151" s="279">
        <v>-3.559842502</v>
      </c>
      <c r="AK151" s="279">
        <v>-3.6678590890000002</v>
      </c>
      <c r="AL151" s="279">
        <v>-3.7797200329999998</v>
      </c>
      <c r="AM151" s="279">
        <v>-3.8955750880000002</v>
      </c>
      <c r="AN151" s="279">
        <v>-4.0155803190000006</v>
      </c>
      <c r="AO151" s="279">
        <v>-4.139898391</v>
      </c>
      <c r="AP151" s="279">
        <v>-4.2686988609999998</v>
      </c>
      <c r="AQ151" s="279">
        <v>-4.4021584950000001</v>
      </c>
      <c r="AR151" s="279">
        <v>-4.5404615870000002</v>
      </c>
      <c r="AS151" s="279">
        <v>-4.6838003060000002</v>
      </c>
      <c r="AT151" s="279">
        <v>-4.8323750509999996</v>
      </c>
      <c r="AU151" s="279">
        <v>-4.9863948250000005</v>
      </c>
      <c r="AV151" s="279">
        <v>-5.1460776279999996</v>
      </c>
      <c r="AW151" s="279">
        <v>-5.3116508660000008</v>
      </c>
      <c r="AX151" s="279">
        <v>-5.4833517839999999</v>
      </c>
      <c r="AY151" s="279">
        <v>-5.6614279129999998</v>
      </c>
      <c r="AZ151" s="279">
        <v>-5.8461375470000005</v>
      </c>
      <c r="BA151" s="279">
        <v>-6.0377502329999997</v>
      </c>
      <c r="BB151" s="279">
        <v>-6.2356432059657037</v>
      </c>
    </row>
    <row r="152" spans="1:54" outlineLevel="2">
      <c r="A152" s="426"/>
      <c r="B152" s="135" t="s">
        <v>294</v>
      </c>
      <c r="C152" s="135" t="s">
        <v>477</v>
      </c>
      <c r="D152" s="135" t="s">
        <v>391</v>
      </c>
      <c r="E152" s="279">
        <v>-0.26941478839999999</v>
      </c>
      <c r="F152" s="279">
        <v>-0.27843627230000001</v>
      </c>
      <c r="G152" s="279">
        <v>-0.28777445470000002</v>
      </c>
      <c r="H152" s="279">
        <v>-0.29743325250000002</v>
      </c>
      <c r="I152" s="279">
        <v>-0.30741594239999998</v>
      </c>
      <c r="J152" s="279">
        <v>-0.31772507299999997</v>
      </c>
      <c r="K152" s="279">
        <v>-0.32863336479999999</v>
      </c>
      <c r="L152" s="279">
        <v>-0.33996384330000001</v>
      </c>
      <c r="M152" s="279">
        <v>-0.35173435399999997</v>
      </c>
      <c r="N152" s="279">
        <v>-0.36396354830000005</v>
      </c>
      <c r="O152" s="279">
        <v>-0.37667092229999999</v>
      </c>
      <c r="P152" s="279">
        <v>-0.38987685619999995</v>
      </c>
      <c r="Q152" s="279">
        <v>-0.40360265690000002</v>
      </c>
      <c r="R152" s="279">
        <v>-0.41787060129999998</v>
      </c>
      <c r="S152" s="279">
        <v>-0.43270398320000003</v>
      </c>
      <c r="T152" s="279">
        <v>-0.448127161</v>
      </c>
      <c r="U152" s="279">
        <v>-0.4641656093</v>
      </c>
      <c r="V152" s="279">
        <v>-0.48084597120000006</v>
      </c>
      <c r="W152" s="279">
        <v>-0.49819611520000001</v>
      </c>
      <c r="X152" s="279">
        <v>-0.51624519309999994</v>
      </c>
      <c r="Y152" s="279">
        <v>-0.53502370190000004</v>
      </c>
      <c r="Z152" s="279">
        <v>-0.55456354819999998</v>
      </c>
      <c r="AA152" s="279">
        <v>-0.57489811600000007</v>
      </c>
      <c r="AB152" s="279">
        <v>-0.59606233750000004</v>
      </c>
      <c r="AC152" s="279">
        <v>-0.61809276820000003</v>
      </c>
      <c r="AD152" s="279">
        <v>-0.64102766440000003</v>
      </c>
      <c r="AE152" s="279">
        <v>-0.66490706600000005</v>
      </c>
      <c r="AF152" s="279">
        <v>-0.68977288190000008</v>
      </c>
      <c r="AG152" s="279">
        <v>-0.7156689812</v>
      </c>
      <c r="AH152" s="279">
        <v>-0.74264128730000001</v>
      </c>
      <c r="AI152" s="279">
        <v>-0.77073787789999992</v>
      </c>
      <c r="AJ152" s="279">
        <v>-0.80000908930000003</v>
      </c>
      <c r="AK152" s="279">
        <v>-0.83050762620000007</v>
      </c>
      <c r="AL152" s="279">
        <v>-0.86228867649999996</v>
      </c>
      <c r="AM152" s="279">
        <v>-0.89541003220000004</v>
      </c>
      <c r="AN152" s="279">
        <v>-0.92993221650000002</v>
      </c>
      <c r="AO152" s="279">
        <v>-0.96591861620000008</v>
      </c>
      <c r="AP152" s="279">
        <v>-1.003435622</v>
      </c>
      <c r="AQ152" s="279">
        <v>-1.042552774</v>
      </c>
      <c r="AR152" s="279">
        <v>-1.083342918</v>
      </c>
      <c r="AS152" s="279">
        <v>-1.125882364</v>
      </c>
      <c r="AT152" s="279">
        <v>-1.1702510580000001</v>
      </c>
      <c r="AU152" s="279">
        <v>-1.2165327590000001</v>
      </c>
      <c r="AV152" s="279">
        <v>-1.264815225</v>
      </c>
      <c r="AW152" s="279">
        <v>-1.3151904129999998</v>
      </c>
      <c r="AX152" s="279">
        <v>-1.3677546789999999</v>
      </c>
      <c r="AY152" s="279">
        <v>-1.422609</v>
      </c>
      <c r="AZ152" s="279">
        <v>-1.479859198</v>
      </c>
      <c r="BA152" s="279">
        <v>-1.5396161780000002</v>
      </c>
      <c r="BB152" s="279">
        <v>-1.6017861555767605</v>
      </c>
    </row>
    <row r="153" spans="1:54" outlineLevel="2">
      <c r="A153" s="426"/>
      <c r="B153" s="135" t="s">
        <v>294</v>
      </c>
      <c r="C153" s="135" t="s">
        <v>566</v>
      </c>
      <c r="D153" s="135" t="s">
        <v>391</v>
      </c>
      <c r="E153" s="279">
        <f>(SUM(Option_1!E150:E152)-SUM(Baseline!E150:E152))*1.76</f>
        <v>0</v>
      </c>
      <c r="F153" s="279">
        <f>(SUM(Option_1!F150:F152)-SUM(Baseline!F150:F152))*1.76</f>
        <v>0.48475460088000888</v>
      </c>
      <c r="G153" s="279">
        <f>(SUM(Option_1!G150:G152)-SUM(Baseline!G150:G152))*1.76</f>
        <v>1.0000876832320069</v>
      </c>
      <c r="H153" s="279">
        <f>(SUM(Option_1!H150:H152)-SUM(Baseline!H150:H152))*1.76</f>
        <v>1.5475423680640064</v>
      </c>
      <c r="I153" s="279">
        <f>(SUM(Option_1!I150:I152)-SUM(Baseline!I150:I152))*1.76</f>
        <v>2.1287361047039979</v>
      </c>
      <c r="J153" s="279">
        <f>(SUM(Option_1!J150:J152)-SUM(Baseline!J150:J152))*1.76</f>
        <v>2.7453647008479969</v>
      </c>
      <c r="K153" s="279">
        <f>(SUM(Option_1!K150:K152)-SUM(Baseline!K150:K152))*1.76</f>
        <v>2.8289088352800009</v>
      </c>
      <c r="L153" s="279">
        <f>(SUM(Option_1!L150:L152)-SUM(Baseline!L150:L152))*1.76</f>
        <v>2.9151584445279948</v>
      </c>
      <c r="M153" s="279">
        <f>(SUM(Option_1!M150:M152)-SUM(Baseline!M150:M152))*1.76</f>
        <v>3.0042078684639995</v>
      </c>
      <c r="N153" s="279">
        <f>(SUM(Option_1!N150:N152)-SUM(Baseline!N150:N152))*1.76</f>
        <v>3.0961550759040084</v>
      </c>
      <c r="O153" s="279">
        <f>(SUM(Option_1!O150:O152)-SUM(Baseline!O150:O152))*1.76</f>
        <v>3.1911017480319996</v>
      </c>
      <c r="P153" s="279">
        <f>(SUM(Option_1!P150:P152)-SUM(Baseline!P150:P152))*1.76</f>
        <v>3.2891533920959959</v>
      </c>
      <c r="Q153" s="279">
        <f>(SUM(Option_1!Q150:Q152)-SUM(Baseline!Q150:Q152))*1.76</f>
        <v>3.3904196235359909</v>
      </c>
      <c r="R153" s="279">
        <f>(SUM(Option_1!R150:R152)-SUM(Baseline!R150:R152))*1.76</f>
        <v>3.4950141871039948</v>
      </c>
      <c r="S153" s="279">
        <f>(SUM(Option_1!S150:S152)-SUM(Baseline!S150:S152))*1.76</f>
        <v>3.6030552534240057</v>
      </c>
      <c r="T153" s="279">
        <f>(SUM(Option_1!T150:T152)-SUM(Baseline!T150:T152))*1.76</f>
        <v>3.7146655057600078</v>
      </c>
      <c r="U153" s="279">
        <f>(SUM(Option_1!U150:U152)-SUM(Baseline!U150:U152))*1.76</f>
        <v>3.8299724281279972</v>
      </c>
      <c r="V153" s="279">
        <f>(SUM(Option_1!V150:V152)-SUM(Baseline!V150:V152))*1.76</f>
        <v>3.9491083809759955</v>
      </c>
      <c r="W153" s="279">
        <f>(SUM(Option_1!W150:W152)-SUM(Baseline!W150:W152))*1.76</f>
        <v>4.0722109285439956</v>
      </c>
      <c r="X153" s="279">
        <f>(SUM(Option_1!X150:X152)-SUM(Baseline!X150:X152))*1.76</f>
        <v>4.1994229972639934</v>
      </c>
      <c r="Y153" s="279">
        <f>(SUM(Option_1!Y150:Y152)-SUM(Baseline!Y150:Y152))*1.76</f>
        <v>4.3308930684799929</v>
      </c>
      <c r="Z153" s="279">
        <f>(SUM(Option_1!Z150:Z152)-SUM(Baseline!Z150:Z152))*1.76</f>
        <v>4.4667755207680031</v>
      </c>
      <c r="AA153" s="279">
        <f>(SUM(Option_1!AA150:AA152)-SUM(Baseline!AA150:AA152))*1.76</f>
        <v>4.6072307439839895</v>
      </c>
      <c r="AB153" s="279">
        <f>(SUM(Option_1!AB150:AB152)-SUM(Baseline!AB150:AB152))*1.76</f>
        <v>4.7524255137920095</v>
      </c>
      <c r="AC153" s="279">
        <f>(SUM(Option_1!AC150:AC152)-SUM(Baseline!AC150:AC152))*1.76</f>
        <v>4.9025331764640052</v>
      </c>
      <c r="AD153" s="279">
        <f>(SUM(Option_1!AD150:AD152)-SUM(Baseline!AD150:AD152))*1.76</f>
        <v>5.0577340102080006</v>
      </c>
      <c r="AE153" s="279">
        <f>(SUM(Option_1!AE150:AE152)-SUM(Baseline!AE150:AE152))*1.76</f>
        <v>5.2182154192959969</v>
      </c>
      <c r="AF153" s="279">
        <f>(SUM(Option_1!AF150:AF152)-SUM(Baseline!AF150:AF152))*1.76</f>
        <v>5.3841723543519855</v>
      </c>
      <c r="AG153" s="279">
        <f>(SUM(Option_1!AG150:AG152)-SUM(Baseline!AG150:AG152))*1.76</f>
        <v>5.5558075598079881</v>
      </c>
      <c r="AH153" s="279">
        <f>(SUM(Option_1!AH150:AH152)-SUM(Baseline!AH150:AH152))*1.76</f>
        <v>5.7333319285439925</v>
      </c>
      <c r="AI153" s="279">
        <f>(SUM(Option_1!AI150:AI152)-SUM(Baseline!AI150:AI152))*1.76</f>
        <v>5.9169648440320088</v>
      </c>
      <c r="AJ153" s="279">
        <f>(SUM(Option_1!AJ150:AJ152)-SUM(Baseline!AJ150:AJ152))*1.76</f>
        <v>6.1069346106559932</v>
      </c>
      <c r="AK153" s="279">
        <f>(SUM(Option_1!AK150:AK152)-SUM(Baseline!AK150:AK152))*1.76</f>
        <v>6.3034787210559804</v>
      </c>
      <c r="AL153" s="279">
        <f>(SUM(Option_1!AL150:AL152)-SUM(Baseline!AL150:AL152))*1.76</f>
        <v>6.5068444063040127</v>
      </c>
      <c r="AM153" s="279">
        <f>(SUM(Option_1!AM150:AM152)-SUM(Baseline!AM150:AM152))*1.76</f>
        <v>6.7172889263040148</v>
      </c>
      <c r="AN153" s="279">
        <f>(SUM(Option_1!AN150:AN152)-SUM(Baseline!AN150:AN152))*1.76</f>
        <v>6.9350800911039858</v>
      </c>
      <c r="AO153" s="279">
        <f>(SUM(Option_1!AO150:AO152)-SUM(Baseline!AO150:AO152))*1.76</f>
        <v>7.1604967014239937</v>
      </c>
      <c r="AP153" s="279">
        <f>(SUM(Option_1!AP150:AP152)-SUM(Baseline!AP150:AP152))*1.76</f>
        <v>7.3938289831999997</v>
      </c>
      <c r="AQ153" s="279">
        <f>(SUM(Option_1!AQ150:AQ152)-SUM(Baseline!AQ150:AQ152))*1.76</f>
        <v>7.6353792240000145</v>
      </c>
      <c r="AR153" s="279">
        <f>(SUM(Option_1!AR150:AR152)-SUM(Baseline!AR150:AR152))*1.76</f>
        <v>7.8854621120000035</v>
      </c>
      <c r="AS153" s="279">
        <f>(SUM(Option_1!AS150:AS152)-SUM(Baseline!AS150:AS152))*1.76</f>
        <v>8.1444055158400026</v>
      </c>
      <c r="AT153" s="279">
        <f>(SUM(Option_1!AT150:AT152)-SUM(Baseline!AT150:AT152))*1.76</f>
        <v>8.4125508068799864</v>
      </c>
      <c r="AU153" s="279">
        <f>(SUM(Option_1!AU150:AU152)-SUM(Baseline!AU150:AU152))*1.76</f>
        <v>8.6902536987200012</v>
      </c>
      <c r="AV153" s="279">
        <f>(SUM(Option_1!AV150:AV152)-SUM(Baseline!AV150:AV152))*1.76</f>
        <v>8.9778847716799994</v>
      </c>
      <c r="AW153" s="279">
        <f>(SUM(Option_1!AW150:AW152)-SUM(Baseline!AW150:AW152))*1.76</f>
        <v>9.2758300958399857</v>
      </c>
      <c r="AX153" s="279">
        <f>(SUM(Option_1!AX150:AX152)-SUM(Baseline!AX150:AX152))*1.76</f>
        <v>9.5844920283199873</v>
      </c>
      <c r="AY153" s="279">
        <f>(SUM(Option_1!AY150:AY152)-SUM(Baseline!AY150:AY152))*1.76</f>
        <v>9.9042898891200206</v>
      </c>
      <c r="AZ153" s="279">
        <f>(SUM(Option_1!AZ150:AZ152)-SUM(Baseline!AZ150:AZ152))*1.76</f>
        <v>10.235660719679975</v>
      </c>
      <c r="BA153" s="279">
        <f>(SUM(Option_1!BA150:BA152)-SUM(Baseline!BA150:BA152))*1.76</f>
        <v>10.579060088959988</v>
      </c>
      <c r="BB153" s="279">
        <f>(SUM(Option_1!BB150:BB152)-SUM(Baseline!BB150:BB152))*1.76</f>
        <v>10.933950137901997</v>
      </c>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135" t="s">
        <v>397</v>
      </c>
      <c r="D158" s="135" t="s">
        <v>480</v>
      </c>
      <c r="E158" s="238">
        <v>39.529138612086136</v>
      </c>
      <c r="F158" s="36">
        <v>39.39876116912388</v>
      </c>
      <c r="G158" s="36">
        <v>39.259921295007871</v>
      </c>
      <c r="H158" s="36">
        <v>39.112348191765179</v>
      </c>
      <c r="I158" s="36">
        <v>38.95576051242395</v>
      </c>
      <c r="J158" s="36">
        <v>38.789865701013426</v>
      </c>
      <c r="K158" s="36">
        <v>39.346048492395148</v>
      </c>
      <c r="L158" s="36">
        <v>39.913561667643833</v>
      </c>
      <c r="M158" s="36">
        <v>40.492730430726958</v>
      </c>
      <c r="N158" s="36">
        <v>41.083891667610828</v>
      </c>
      <c r="O158" s="36">
        <v>41.68739447426055</v>
      </c>
      <c r="P158" s="36">
        <v>42.303600629639931</v>
      </c>
      <c r="Q158" s="36">
        <v>42.932885134711483</v>
      </c>
      <c r="R158" s="36">
        <v>43.575636773436322</v>
      </c>
      <c r="S158" s="36">
        <v>44.232258673774133</v>
      </c>
      <c r="T158" s="36">
        <v>44.903168890683112</v>
      </c>
      <c r="U158" s="36">
        <v>45.588801033119893</v>
      </c>
      <c r="V158" s="36">
        <v>46.289604968039498</v>
      </c>
      <c r="W158" s="36">
        <v>47.006047436395257</v>
      </c>
      <c r="X158" s="36">
        <v>47.738612812138719</v>
      </c>
      <c r="Y158" s="36">
        <v>48.487803828219612</v>
      </c>
      <c r="Z158" s="36">
        <v>49.254142357585756</v>
      </c>
      <c r="AA158" s="36">
        <v>50.038170238182971</v>
      </c>
      <c r="AB158" s="36">
        <v>50.840450119954987</v>
      </c>
      <c r="AC158" s="36">
        <v>51.661566377843357</v>
      </c>
      <c r="AD158" s="36">
        <v>52.502126013787397</v>
      </c>
      <c r="AE158" s="36">
        <v>53.362759624724035</v>
      </c>
      <c r="AF158" s="36">
        <v>54.244122491587746</v>
      </c>
      <c r="AG158" s="36">
        <v>55.146895569310445</v>
      </c>
      <c r="AH158" s="36">
        <v>56.071786641821333</v>
      </c>
      <c r="AI158" s="36">
        <v>57.019531499046849</v>
      </c>
      <c r="AJ158" s="36">
        <v>57.990895113910483</v>
      </c>
      <c r="AK158" s="36">
        <v>58.986672995332697</v>
      </c>
      <c r="AL158" s="36">
        <v>60.007692464230757</v>
      </c>
      <c r="AM158" s="36">
        <v>61.054814072518589</v>
      </c>
      <c r="AN158" s="36">
        <v>62.128933099106689</v>
      </c>
      <c r="AO158" s="36">
        <v>63.230981045901892</v>
      </c>
      <c r="AP158" s="36">
        <v>64.361927276807279</v>
      </c>
      <c r="AQ158" s="36">
        <v>65.522780656721935</v>
      </c>
      <c r="AR158" s="36">
        <v>66.714591366540859</v>
      </c>
      <c r="AS158" s="36">
        <v>67.938452718154721</v>
      </c>
      <c r="AT158" s="36">
        <v>69.195503101449688</v>
      </c>
      <c r="AU158" s="36">
        <v>70.486927964307199</v>
      </c>
      <c r="AV158" s="36">
        <v>71.813962001603798</v>
      </c>
      <c r="AW158" s="36">
        <v>73.17789130021086</v>
      </c>
      <c r="AX158" s="36">
        <v>74.580055725994427</v>
      </c>
      <c r="AY158" s="36">
        <v>76.02185129981487</v>
      </c>
      <c r="AZ158" s="36">
        <v>77.504732782526716</v>
      </c>
      <c r="BA158" s="36">
        <v>79.030216336978356</v>
      </c>
      <c r="BB158" s="36">
        <v>80.585725155583006</v>
      </c>
    </row>
    <row r="159" spans="1:54" outlineLevel="2">
      <c r="A159" s="426"/>
      <c r="B159" s="135" t="s">
        <v>288</v>
      </c>
      <c r="C159" s="135" t="s">
        <v>564</v>
      </c>
      <c r="D159" s="135" t="s">
        <v>480</v>
      </c>
      <c r="E159" s="238">
        <f>(Option_1!E158-Baseline!E158)*1.76</f>
        <v>0</v>
      </c>
      <c r="F159" s="238">
        <f>(Option_1!F158-Baseline!F158)*1.76</f>
        <v>-1.1996344005165576</v>
      </c>
      <c r="G159" s="238">
        <f>(Option_1!G158-Baseline!G158)*1.76</f>
        <v>-2.4331498624450045</v>
      </c>
      <c r="H159" s="238">
        <f>(Option_1!H158-Baseline!H158)*1.76</f>
        <v>-3.7015487496851267</v>
      </c>
      <c r="I159" s="238">
        <f>(Option_1!I158-Baseline!I158)*1.76</f>
        <v>-5.0058703650129504</v>
      </c>
      <c r="J159" s="238">
        <f>(Option_1!J158-Baseline!J158)*1.76</f>
        <v>-6.3471930216006971</v>
      </c>
      <c r="K159" s="238">
        <f>(Option_1!K158-Baseline!K158)*1.76</f>
        <v>-6.4388629609137027</v>
      </c>
      <c r="L159" s="238">
        <f>(Option_1!L158-Baseline!L158)*1.76</f>
        <v>-6.5323995138000512</v>
      </c>
      <c r="M159" s="238">
        <f>(Option_1!M158-Baseline!M158)*1.76</f>
        <v>-6.6278561138543841</v>
      </c>
      <c r="N159" s="238">
        <f>(Option_1!N158-Baseline!N158)*1.76</f>
        <v>-6.7252882855511791</v>
      </c>
      <c r="O159" s="238">
        <f>(Option_1!O158-Baseline!O158)*1.76</f>
        <v>-6.8247534312846616</v>
      </c>
      <c r="P159" s="238">
        <f>(Option_1!P158-Baseline!P158)*1.76</f>
        <v>-6.9263111411288962</v>
      </c>
      <c r="Q159" s="238">
        <f>(Option_1!Q158-Baseline!Q158)*1.76</f>
        <v>-7.0300231347576947</v>
      </c>
      <c r="R159" s="238">
        <f>(Option_1!R158-Baseline!R158)*1.76</f>
        <v>-7.1359533776046593</v>
      </c>
      <c r="S159" s="238">
        <f>(Option_1!S158-Baseline!S158)*1.76</f>
        <v>-7.2441681970231704</v>
      </c>
      <c r="T159" s="238">
        <f>(Option_1!T158-Baseline!T158)*1.76</f>
        <v>-7.3547364178063503</v>
      </c>
      <c r="U159" s="238">
        <f>(Option_1!U158-Baseline!U158)*1.76</f>
        <v>-7.4677294202670543</v>
      </c>
      <c r="V159" s="238">
        <f>(Option_1!V158-Baseline!V158)*1.76</f>
        <v>-7.5832211983178865</v>
      </c>
      <c r="W159" s="238">
        <f>(Option_1!W158-Baseline!W158)*1.76</f>
        <v>-7.7012885917911298</v>
      </c>
      <c r="X159" s="238">
        <f>(Option_1!X158-Baseline!X158)*1.76</f>
        <v>-7.8220112864388707</v>
      </c>
      <c r="Y159" s="238">
        <f>(Option_1!Y158-Baseline!Y158)*1.76</f>
        <v>-7.9454720268927987</v>
      </c>
      <c r="Z159" s="238">
        <f>(Option_1!Z158-Baseline!Z158)*1.76</f>
        <v>-8.0717566747443428</v>
      </c>
      <c r="AA159" s="238">
        <f>(Option_1!AA158-Baseline!AA158)*1.76</f>
        <v>-8.2009544408645514</v>
      </c>
      <c r="AB159" s="238">
        <f>(Option_1!AB158-Baseline!AB158)*1.76</f>
        <v>-8.3331578660442123</v>
      </c>
      <c r="AC159" s="238">
        <f>(Option_1!AC158-Baseline!AC158)*1.76</f>
        <v>-8.4684631307536868</v>
      </c>
      <c r="AD159" s="238">
        <f>(Option_1!AD158-Baseline!AD158)*1.76</f>
        <v>-8.6069700745029856</v>
      </c>
      <c r="AE159" s="238">
        <f>(Option_1!AE158-Baseline!AE158)*1.76</f>
        <v>-8.7487825443217417</v>
      </c>
      <c r="AF159" s="238">
        <f>(Option_1!AF158-Baseline!AF158)*1.76</f>
        <v>-8.8940082785991788</v>
      </c>
      <c r="AG159" s="238">
        <f>(Option_1!AG158-Baseline!AG158)*1.76</f>
        <v>-9.0427593523640546</v>
      </c>
      <c r="AH159" s="238">
        <f>(Option_1!AH158-Baseline!AH158)*1.76</f>
        <v>-9.1951522353647857</v>
      </c>
      <c r="AI159" s="238">
        <f>(Option_1!AI158-Baseline!AI158)*1.76</f>
        <v>-9.3513079469492055</v>
      </c>
      <c r="AJ159" s="238">
        <f>(Option_1!AJ158-Baseline!AJ158)*1.76</f>
        <v>-9.5113524045447733</v>
      </c>
      <c r="AK159" s="238">
        <f>(Option_1!AK158-Baseline!AK158)*1.76</f>
        <v>-9.6754164817383543</v>
      </c>
      <c r="AL159" s="238">
        <f>(Option_1!AL158-Baseline!AL158)*1.76</f>
        <v>-9.8436362599563569</v>
      </c>
      <c r="AM159" s="238">
        <f>(Option_1!AM158-Baseline!AM158)*1.76</f>
        <v>-10.016153376944647</v>
      </c>
      <c r="AN159" s="238">
        <f>(Option_1!AN158-Baseline!AN158)*1.76</f>
        <v>-10.193115104208497</v>
      </c>
      <c r="AO159" s="238">
        <f>(Option_1!AO158-Baseline!AO158)*1.76</f>
        <v>-10.374674676132523</v>
      </c>
      <c r="AP159" s="238">
        <f>(Option_1!AP158-Baseline!AP158)*1.76</f>
        <v>-10.560991561020831</v>
      </c>
      <c r="AQ159" s="238">
        <f>(Option_1!AQ158-Baseline!AQ158)*1.76</f>
        <v>-10.752231770856808</v>
      </c>
      <c r="AR159" s="238">
        <f>(Option_1!AR158-Baseline!AR158)*1.76</f>
        <v>-10.948568074263175</v>
      </c>
      <c r="AS159" s="238">
        <f>(Option_1!AS158-Baseline!AS158)*1.76</f>
        <v>-11.150180325621962</v>
      </c>
      <c r="AT159" s="238">
        <f>(Option_1!AT158-Baseline!AT158)*1.76</f>
        <v>-11.357255794194414</v>
      </c>
      <c r="AU159" s="238">
        <f>(Option_1!AU158-Baseline!AU158)*1.76</f>
        <v>-11.569989512601042</v>
      </c>
      <c r="AV159" s="238">
        <f>(Option_1!AV158-Baseline!AV158)*1.76</f>
        <v>-11.788584586581539</v>
      </c>
      <c r="AW159" s="238">
        <f>(Option_1!AW158-Baseline!AW158)*1.76</f>
        <v>-12.013252582194745</v>
      </c>
      <c r="AX159" s="238">
        <f>(Option_1!AX158-Baseline!AX158)*1.76</f>
        <v>-12.244213913018598</v>
      </c>
      <c r="AY159" s="238">
        <f>(Option_1!AY158-Baseline!AY158)*1.76</f>
        <v>-12.481698207990171</v>
      </c>
      <c r="AZ159" s="238">
        <f>(Option_1!AZ158-Baseline!AZ158)*1.76</f>
        <v>-12.725944814765505</v>
      </c>
      <c r="BA159" s="238">
        <f>(Option_1!BA158-Baseline!BA158)*1.76</f>
        <v>-12.977203109479708</v>
      </c>
      <c r="BB159" s="238">
        <f>(Option_1!BB158-Baseline!BB158)*1.76</f>
        <v>-13.233422149700452</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473</v>
      </c>
      <c r="D161" s="135"/>
      <c r="E161" s="238">
        <v>7.4168974999999998E-2</v>
      </c>
      <c r="F161" s="36">
        <v>7.6652779000000004E-2</v>
      </c>
      <c r="G161" s="36">
        <v>7.9223772999999997E-2</v>
      </c>
      <c r="H161" s="36">
        <v>8.1883037000000006E-2</v>
      </c>
      <c r="I161" s="36">
        <v>8.4631472999999999E-2</v>
      </c>
      <c r="J161" s="36">
        <v>8.7469782999999995E-2</v>
      </c>
      <c r="K161" s="36">
        <v>9.0472975999999997E-2</v>
      </c>
      <c r="L161" s="36">
        <v>9.3592404000000004E-2</v>
      </c>
      <c r="M161" s="36">
        <v>9.6832977000000001E-2</v>
      </c>
      <c r="N161" s="36">
        <v>0.100199833</v>
      </c>
      <c r="O161" s="36">
        <v>0.103698337</v>
      </c>
      <c r="P161" s="36">
        <v>0.107334101</v>
      </c>
      <c r="Q161" s="36">
        <v>0.11111299199999999</v>
      </c>
      <c r="R161" s="36">
        <v>0.115041141</v>
      </c>
      <c r="S161" s="36">
        <v>0.119124963</v>
      </c>
      <c r="T161" s="36">
        <v>0.12337116300000001</v>
      </c>
      <c r="U161" s="36">
        <v>0.127786755</v>
      </c>
      <c r="V161" s="36">
        <v>0.13237907500000001</v>
      </c>
      <c r="W161" s="36">
        <v>0.137155794</v>
      </c>
      <c r="X161" s="36">
        <v>0.14212493800000001</v>
      </c>
      <c r="Y161" s="36">
        <v>0.147294904</v>
      </c>
      <c r="Z161" s="36">
        <v>0.152674476</v>
      </c>
      <c r="AA161" s="36">
        <v>0.15827284599999999</v>
      </c>
      <c r="AB161" s="36">
        <v>0.16409963</v>
      </c>
      <c r="AC161" s="36">
        <v>0.17016489200000001</v>
      </c>
      <c r="AD161" s="36">
        <v>0.17647916499999999</v>
      </c>
      <c r="AE161" s="36">
        <v>0.18305347299999999</v>
      </c>
      <c r="AF161" s="36">
        <v>0.18989935399999999</v>
      </c>
      <c r="AG161" s="36">
        <v>0.19702888499999999</v>
      </c>
      <c r="AH161" s="36">
        <v>0.20445470900000001</v>
      </c>
      <c r="AI161" s="36">
        <v>0.21219006400000001</v>
      </c>
      <c r="AJ161" s="36">
        <v>0.22024880699999999</v>
      </c>
      <c r="AK161" s="36">
        <v>0.228645448</v>
      </c>
      <c r="AL161" s="36">
        <v>0.23739518200000001</v>
      </c>
      <c r="AM161" s="36">
        <v>0.246513919</v>
      </c>
      <c r="AN161" s="36">
        <v>0.25601832299999999</v>
      </c>
      <c r="AO161" s="36">
        <v>0.26592584400000002</v>
      </c>
      <c r="AP161" s="36">
        <v>0.27625476100000002</v>
      </c>
      <c r="AQ161" s="36">
        <v>0.287024218</v>
      </c>
      <c r="AR161" s="36">
        <v>0.29825427199999999</v>
      </c>
      <c r="AS161" s="36">
        <v>0.309965932</v>
      </c>
      <c r="AT161" s="36">
        <v>0.32218120700000002</v>
      </c>
      <c r="AU161" s="36">
        <v>0.33492315700000003</v>
      </c>
      <c r="AV161" s="36">
        <v>0.348215944</v>
      </c>
      <c r="AW161" s="36">
        <v>0.36208488500000002</v>
      </c>
      <c r="AX161" s="36">
        <v>0.37655650699999998</v>
      </c>
      <c r="AY161" s="36">
        <v>0.39165861000000002</v>
      </c>
      <c r="AZ161" s="36">
        <v>0.40742033</v>
      </c>
      <c r="BA161" s="36">
        <v>0.42387219900000001</v>
      </c>
      <c r="BB161" s="36">
        <v>0.44098840400304917</v>
      </c>
    </row>
    <row r="162" spans="1:54" outlineLevel="2">
      <c r="A162" s="426"/>
      <c r="B162" s="135" t="s">
        <v>291</v>
      </c>
      <c r="C162" s="135" t="s">
        <v>474</v>
      </c>
      <c r="D162" s="135"/>
      <c r="E162" s="238">
        <v>0.164819944</v>
      </c>
      <c r="F162" s="36">
        <v>0.170339508</v>
      </c>
      <c r="G162" s="36">
        <v>0.17605282899999999</v>
      </c>
      <c r="H162" s="36">
        <v>0.18196230599999999</v>
      </c>
      <c r="I162" s="36">
        <v>0.18806994099999999</v>
      </c>
      <c r="J162" s="36">
        <v>0.19437729500000001</v>
      </c>
      <c r="K162" s="36">
        <v>0.201051059</v>
      </c>
      <c r="L162" s="36">
        <v>0.20798311899999999</v>
      </c>
      <c r="M162" s="36">
        <v>0.215184394</v>
      </c>
      <c r="N162" s="36">
        <v>0.22266629499999999</v>
      </c>
      <c r="O162" s="36">
        <v>0.230440749</v>
      </c>
      <c r="P162" s="36">
        <v>0.238520225</v>
      </c>
      <c r="Q162" s="36">
        <v>0.24691775899999999</v>
      </c>
      <c r="R162" s="36">
        <v>0.25564698000000002</v>
      </c>
      <c r="S162" s="36">
        <v>0.26472213999999999</v>
      </c>
      <c r="T162" s="36">
        <v>0.27415813999999999</v>
      </c>
      <c r="U162" s="36">
        <v>0.28397056700000001</v>
      </c>
      <c r="V162" s="36">
        <v>0.294175721</v>
      </c>
      <c r="W162" s="36">
        <v>0.304790652</v>
      </c>
      <c r="X162" s="36">
        <v>0.31583319599999998</v>
      </c>
      <c r="Y162" s="36">
        <v>0.32732200900000002</v>
      </c>
      <c r="Z162" s="36">
        <v>0.33927661399999998</v>
      </c>
      <c r="AA162" s="36">
        <v>0.35171743500000002</v>
      </c>
      <c r="AB162" s="36">
        <v>0.36466584400000002</v>
      </c>
      <c r="AC162" s="36">
        <v>0.37814420399999998</v>
      </c>
      <c r="AD162" s="36">
        <v>0.39217592299999998</v>
      </c>
      <c r="AE162" s="36">
        <v>0.40678549600000002</v>
      </c>
      <c r="AF162" s="36">
        <v>0.42199856400000002</v>
      </c>
      <c r="AG162" s="36">
        <v>0.43784196600000003</v>
      </c>
      <c r="AH162" s="36">
        <v>0.45434379800000002</v>
      </c>
      <c r="AI162" s="36">
        <v>0.47153347499999998</v>
      </c>
      <c r="AJ162" s="36">
        <v>0.48944179300000001</v>
      </c>
      <c r="AK162" s="36">
        <v>0.50810099600000003</v>
      </c>
      <c r="AL162" s="36">
        <v>0.52754484899999998</v>
      </c>
      <c r="AM162" s="36">
        <v>0.54780870999999998</v>
      </c>
      <c r="AN162" s="36">
        <v>0.56892960699999995</v>
      </c>
      <c r="AO162" s="36">
        <v>0.59094632000000002</v>
      </c>
      <c r="AP162" s="36">
        <v>0.61389946799999995</v>
      </c>
      <c r="AQ162" s="36">
        <v>0.63783159599999995</v>
      </c>
      <c r="AR162" s="36">
        <v>0.66278727199999998</v>
      </c>
      <c r="AS162" s="36">
        <v>0.68881318199999997</v>
      </c>
      <c r="AT162" s="36">
        <v>0.71595823700000005</v>
      </c>
      <c r="AU162" s="36">
        <v>0.74427368199999999</v>
      </c>
      <c r="AV162" s="36">
        <v>0.77381320899999995</v>
      </c>
      <c r="AW162" s="36">
        <v>0.80463307699999997</v>
      </c>
      <c r="AX162" s="36">
        <v>0.83679223700000005</v>
      </c>
      <c r="AY162" s="36">
        <v>0.87035246700000002</v>
      </c>
      <c r="AZ162" s="36">
        <v>0.90537851000000003</v>
      </c>
      <c r="BA162" s="36">
        <v>0.94193821899999997</v>
      </c>
      <c r="BB162" s="36">
        <v>0</v>
      </c>
    </row>
    <row r="163" spans="1:54" outlineLevel="2">
      <c r="A163" s="426"/>
      <c r="B163" s="135" t="s">
        <v>291</v>
      </c>
      <c r="C163" s="135" t="s">
        <v>565</v>
      </c>
      <c r="D163" s="135"/>
      <c r="E163" s="238">
        <f>(SUM(Option_1!E161:E162)-SUM(Baseline!E161:E162))*1.76</f>
        <v>0</v>
      </c>
      <c r="F163" s="238">
        <f>(SUM(Option_1!F161:F162)-SUM(Baseline!F161:F162))*1.76</f>
        <v>-5.2912639999993517E-5</v>
      </c>
      <c r="G163" s="238">
        <f>(SUM(Option_1!G161:G162)-SUM(Baseline!G161:G162))*1.76</f>
        <v>-1.4917760000003E-4</v>
      </c>
      <c r="H163" s="238">
        <f>(SUM(Option_1!H161:H162)-SUM(Baseline!H161:H162))*1.76</f>
        <v>-3.0508543999993701E-4</v>
      </c>
      <c r="I163" s="238">
        <f>(SUM(Option_1!I161:I162)-SUM(Baseline!I161:I162))*1.76</f>
        <v>-5.3893487999999933E-4</v>
      </c>
      <c r="J163" s="238">
        <f>(SUM(Option_1!J161:J162)-SUM(Baseline!J161:J162))*1.76</f>
        <v>-8.7120704000003717E-4</v>
      </c>
      <c r="K163" s="238">
        <f>(SUM(Option_1!K161:K162)-SUM(Baseline!K161:K162))*1.76</f>
        <v>-9.0206687999991428E-4</v>
      </c>
      <c r="L163" s="238">
        <f>(SUM(Option_1!L161:L162)-SUM(Baseline!L161:L162))*1.76</f>
        <v>-9.3412527999999103E-4</v>
      </c>
      <c r="M163" s="238">
        <f>(SUM(Option_1!M161:M162)-SUM(Baseline!M161:M162))*1.76</f>
        <v>-9.6743504000004418E-4</v>
      </c>
      <c r="N163" s="238">
        <f>(SUM(Option_1!N161:N162)-SUM(Baseline!N161:N162))*1.76</f>
        <v>-1.0020454400000479E-3</v>
      </c>
      <c r="O163" s="238">
        <f>(SUM(Option_1!O161:O162)-SUM(Baseline!O161:O162))*1.76</f>
        <v>-1.038016320000068E-3</v>
      </c>
      <c r="P163" s="238">
        <f>(SUM(Option_1!P161:P162)-SUM(Baseline!P161:P162))*1.76</f>
        <v>-1.0754057600000256E-3</v>
      </c>
      <c r="Q163" s="238">
        <f>(SUM(Option_1!Q161:Q162)-SUM(Baseline!Q161:Q162))*1.76</f>
        <v>-1.1142718400000361E-3</v>
      </c>
      <c r="R163" s="238">
        <f>(SUM(Option_1!R161:R162)-SUM(Baseline!R161:R162))*1.76</f>
        <v>-1.154677919999969E-3</v>
      </c>
      <c r="S163" s="238">
        <f>(SUM(Option_1!S161:S162)-SUM(Baseline!S161:S162))*1.76</f>
        <v>-1.1966891199999363E-3</v>
      </c>
      <c r="T163" s="238">
        <f>(SUM(Option_1!T161:T162)-SUM(Baseline!T161:T162))*1.76</f>
        <v>-1.2403793599999968E-3</v>
      </c>
      <c r="U163" s="238">
        <f>(SUM(Option_1!U161:U162)-SUM(Baseline!U161:U162))*1.76</f>
        <v>-1.285817279999968E-3</v>
      </c>
      <c r="V163" s="238">
        <f>(SUM(Option_1!V161:V162)-SUM(Baseline!V161:V162))*1.76</f>
        <v>-1.3330785600000538E-3</v>
      </c>
      <c r="W163" s="238">
        <f>(SUM(Option_1!W161:W162)-SUM(Baseline!W161:W162))*1.76</f>
        <v>-1.3822441600000168E-3</v>
      </c>
      <c r="X163" s="238">
        <f>(SUM(Option_1!X161:X162)-SUM(Baseline!X161:X162))*1.76</f>
        <v>-1.4333950400001072E-3</v>
      </c>
      <c r="Y163" s="238">
        <f>(SUM(Option_1!Y161:Y162)-SUM(Baseline!Y161:Y162))*1.76</f>
        <v>-1.4866191999999855E-3</v>
      </c>
      <c r="Z163" s="238">
        <f>(SUM(Option_1!Z161:Z162)-SUM(Baseline!Z161:Z162))*1.76</f>
        <v>-1.5420081599999947E-3</v>
      </c>
      <c r="AA163" s="238">
        <f>(SUM(Option_1!AA161:AA162)-SUM(Baseline!AA161:AA162))*1.76</f>
        <v>-1.5996534400000862E-3</v>
      </c>
      <c r="AB163" s="238">
        <f>(SUM(Option_1!AB161:AB162)-SUM(Baseline!AB161:AB162))*1.76</f>
        <v>-1.6596553599999631E-3</v>
      </c>
      <c r="AC163" s="238">
        <f>(SUM(Option_1!AC161:AC162)-SUM(Baseline!AC161:AC162))*1.76</f>
        <v>-1.7221230399998612E-3</v>
      </c>
      <c r="AD163" s="238">
        <f>(SUM(Option_1!AD161:AD162)-SUM(Baseline!AD161:AD162))*1.76</f>
        <v>-1.7871585600000195E-3</v>
      </c>
      <c r="AE163" s="238">
        <f>(SUM(Option_1!AE161:AE162)-SUM(Baseline!AE161:AE162))*1.76</f>
        <v>-1.8548780800000842E-3</v>
      </c>
      <c r="AF163" s="238">
        <f>(SUM(Option_1!AF161:AF162)-SUM(Baseline!AF161:AF162))*1.76</f>
        <v>-1.9253995199998463E-3</v>
      </c>
      <c r="AG163" s="238">
        <f>(SUM(Option_1!AG161:AG162)-SUM(Baseline!AG161:AG162))*1.76</f>
        <v>-1.9988478399998754E-3</v>
      </c>
      <c r="AH163" s="238">
        <f>(SUM(Option_1!AH161:AH162)-SUM(Baseline!AH161:AH162))*1.76</f>
        <v>-2.0753585600000513E-3</v>
      </c>
      <c r="AI163" s="238">
        <f>(SUM(Option_1!AI161:AI162)-SUM(Baseline!AI161:AI162))*1.76</f>
        <v>-2.1550583999999161E-3</v>
      </c>
      <c r="AJ163" s="238">
        <f>(SUM(Option_1!AJ161:AJ162)-SUM(Baseline!AJ161:AJ162))*1.76</f>
        <v>-2.2380987199998792E-3</v>
      </c>
      <c r="AK163" s="238">
        <f>(SUM(Option_1!AK161:AK162)-SUM(Baseline!AK161:AK162))*1.76</f>
        <v>-2.3246273599998625E-3</v>
      </c>
      <c r="AL163" s="238">
        <f>(SUM(Option_1!AL161:AL162)-SUM(Baseline!AL161:AL162))*1.76</f>
        <v>-2.4147992000001749E-3</v>
      </c>
      <c r="AM163" s="238">
        <f>(SUM(Option_1!AM161:AM162)-SUM(Baseline!AM161:AM162))*1.76</f>
        <v>-2.5087779200000959E-3</v>
      </c>
      <c r="AN163" s="238">
        <f>(SUM(Option_1!AN161:AN162)-SUM(Baseline!AN161:AN162))*1.76</f>
        <v>-2.6067360000000227E-3</v>
      </c>
      <c r="AO163" s="238">
        <f>(SUM(Option_1!AO161:AO162)-SUM(Baseline!AO161:AO162))*1.76</f>
        <v>-2.7088564799998592E-3</v>
      </c>
      <c r="AP163" s="238">
        <f>(SUM(Option_1!AP161:AP162)-SUM(Baseline!AP161:AP162))*1.76</f>
        <v>-2.8153241600000455E-3</v>
      </c>
      <c r="AQ163" s="238">
        <f>(SUM(Option_1!AQ161:AQ162)-SUM(Baseline!AQ161:AQ162))*1.76</f>
        <v>-2.926341440000133E-3</v>
      </c>
      <c r="AR163" s="238">
        <f>(SUM(Option_1!AR161:AR162)-SUM(Baseline!AR161:AR162))*1.76</f>
        <v>-3.0421072000001636E-3</v>
      </c>
      <c r="AS163" s="238">
        <f>(SUM(Option_1!AS161:AS162)-SUM(Baseline!AS161:AS162))*1.76</f>
        <v>-3.1628432000001183E-3</v>
      </c>
      <c r="AT163" s="238">
        <f>(SUM(Option_1!AT161:AT162)-SUM(Baseline!AT161:AT162))*1.76</f>
        <v>-3.2887764800000243E-3</v>
      </c>
      <c r="AU163" s="238">
        <f>(SUM(Option_1!AU161:AU162)-SUM(Baseline!AU161:AU162))*1.76</f>
        <v>-3.4201464000003412E-3</v>
      </c>
      <c r="AV163" s="238">
        <f>(SUM(Option_1!AV161:AV162)-SUM(Baseline!AV161:AV162))*1.76</f>
        <v>-3.557199359999963E-3</v>
      </c>
      <c r="AW163" s="238">
        <f>(SUM(Option_1!AW161:AW162)-SUM(Baseline!AW161:AW162))*1.76</f>
        <v>-3.7001958400001201E-3</v>
      </c>
      <c r="AX163" s="238">
        <f>(SUM(Option_1!AX161:AX162)-SUM(Baseline!AX161:AX162))*1.76</f>
        <v>-3.8494103999996911E-3</v>
      </c>
      <c r="AY163" s="238">
        <f>(SUM(Option_1!AY161:AY162)-SUM(Baseline!AY161:AY162))*1.76</f>
        <v>-4.005135200000183E-3</v>
      </c>
      <c r="AZ163" s="238">
        <f>(SUM(Option_1!AZ161:AZ162)-SUM(Baseline!AZ161:AZ162))*1.76</f>
        <v>-4.1676623999999766E-3</v>
      </c>
      <c r="BA163" s="238">
        <f>(SUM(Option_1!BA161:BA162)-SUM(Baseline!BA161:BA162))*1.76</f>
        <v>-4.3373087999998812E-3</v>
      </c>
      <c r="BB163" s="238">
        <f>(SUM(Option_1!BB161:BB162)-SUM(Baseline!BB161:BB162))*1.76</f>
        <v>-1.7292685055090575</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-8.0615520039548727</v>
      </c>
      <c r="F172" s="262">
        <f>-(F$158*'Fixed Data'!$B$25*'Fixed Data'!F$47*'Fixed Data'!$B$24*'Fixed Data'!$B$23+F$158*'Fixed Data'!$B$26)*'Fixed Data'!M44/10^6</f>
        <v>-8.1573227366396388</v>
      </c>
      <c r="G172" s="262">
        <f>-(G$158*'Fixed Data'!$B$25*'Fixed Data'!G$47*'Fixed Data'!$B$24*'Fixed Data'!$B$23+G$158*'Fixed Data'!$B$26)*'Fixed Data'!N44/10^6</f>
        <v>-8.2523620424175288</v>
      </c>
      <c r="H172" s="262">
        <f>-(H$158*'Fixed Data'!$B$25*'Fixed Data'!H$47*'Fixed Data'!$B$24*'Fixed Data'!$B$23+H$158*'Fixed Data'!$B$26)*'Fixed Data'!O44/10^6</f>
        <v>-8.346540560303632</v>
      </c>
      <c r="I172" s="262">
        <f>-(I$158*'Fixed Data'!$B$25*'Fixed Data'!I$47*'Fixed Data'!$B$24*'Fixed Data'!$B$23+I$158*'Fixed Data'!$B$26)*'Fixed Data'!P44/10^6</f>
        <v>-8.4397206971005581</v>
      </c>
      <c r="J172" s="262">
        <f>-(J$158*'Fixed Data'!$B$25*'Fixed Data'!J$47*'Fixed Data'!$B$24*'Fixed Data'!$B$23+J$158*'Fixed Data'!$B$26)*'Fixed Data'!Q44/10^6</f>
        <v>-8.5317561211902149</v>
      </c>
      <c r="K172" s="262">
        <f>-(K$158*'Fixed Data'!$B$25*'Fixed Data'!K$47*'Fixed Data'!$B$24*'Fixed Data'!$B$23+K$158*'Fixed Data'!$B$26)*'Fixed Data'!R44/10^6</f>
        <v>-8.7858755859817865</v>
      </c>
      <c r="L172" s="262">
        <f>-(L$158*'Fixed Data'!$B$25*'Fixed Data'!L$47*'Fixed Data'!$B$24*'Fixed Data'!$B$23+L$158*'Fixed Data'!$B$26)*'Fixed Data'!S44/10^6</f>
        <v>-9.0483247489374659</v>
      </c>
      <c r="M172" s="262">
        <f>-(M$158*'Fixed Data'!$B$25*'Fixed Data'!M$47*'Fixed Data'!$B$24*'Fixed Data'!$B$23+M$158*'Fixed Data'!$B$26)*'Fixed Data'!T44/10^6</f>
        <v>-9.3194123373080675</v>
      </c>
      <c r="N172" s="262">
        <f>-(N$158*'Fixed Data'!$B$25*'Fixed Data'!N$47*'Fixed Data'!$B$24*'Fixed Data'!$B$23+N$158*'Fixed Data'!$B$26)*'Fixed Data'!U44/10^6</f>
        <v>-9.5994601506355455</v>
      </c>
      <c r="O172" s="262">
        <f>-(O$158*'Fixed Data'!$B$25*'Fixed Data'!O$47*'Fixed Data'!$B$24*'Fixed Data'!$B$23+O$158*'Fixed Data'!$B$26)*'Fixed Data'!V44/10^6</f>
        <v>-9.8888037028066567</v>
      </c>
      <c r="P172" s="262">
        <f>-(P$158*'Fixed Data'!$B$25*'Fixed Data'!P$47*'Fixed Data'!$B$24*'Fixed Data'!$B$23+P$158*'Fixed Data'!$B$26)*'Fixed Data'!W44/10^6</f>
        <v>-10.187792880148109</v>
      </c>
      <c r="Q172" s="262">
        <f>-(Q$158*'Fixed Data'!$B$25*'Fixed Data'!Q$47*'Fixed Data'!$B$24*'Fixed Data'!$B$23+Q$158*'Fixed Data'!$B$26)*'Fixed Data'!X44/10^6</f>
        <v>-10.496792632450843</v>
      </c>
      <c r="R172" s="262">
        <f>-(R$158*'Fixed Data'!$B$25*'Fixed Data'!R$47*'Fixed Data'!$B$24*'Fixed Data'!$B$23+R$158*'Fixed Data'!$B$26)*'Fixed Data'!Y44/10^6</f>
        <v>-10.81618370649948</v>
      </c>
      <c r="S172" s="262">
        <f>-(S$158*'Fixed Data'!$B$25*'Fixed Data'!S$47*'Fixed Data'!$B$24*'Fixed Data'!$B$23+S$158*'Fixed Data'!$B$26)*'Fixed Data'!Z44/10^6</f>
        <v>-11.143855491263993</v>
      </c>
      <c r="T172" s="262">
        <f>-(T$158*'Fixed Data'!$B$25*'Fixed Data'!T$47*'Fixed Data'!$B$24*'Fixed Data'!$B$23+T$158*'Fixed Data'!$B$26)*'Fixed Data'!AA44/10^6</f>
        <v>-11.482577576576499</v>
      </c>
      <c r="U172" s="262">
        <f>-(U$158*'Fixed Data'!$B$25*'Fixed Data'!U$47*'Fixed Data'!$B$24*'Fixed Data'!$B$23+U$158*'Fixed Data'!$B$26)*'Fixed Data'!AB44/10^6</f>
        <v>-11.832775093904523</v>
      </c>
      <c r="V172" s="262">
        <f>-(V$158*'Fixed Data'!$B$25*'Fixed Data'!V$47*'Fixed Data'!$B$24*'Fixed Data'!$B$23+V$158*'Fixed Data'!$B$26)*'Fixed Data'!AC44/10^6</f>
        <v>-12.194891939203742</v>
      </c>
      <c r="W172" s="262">
        <f>-(W$158*'Fixed Data'!$B$25*'Fixed Data'!W$47*'Fixed Data'!$B$24*'Fixed Data'!$B$23+W$158*'Fixed Data'!$B$26)*'Fixed Data'!AD44/10^6</f>
        <v>-12.56939164375774</v>
      </c>
      <c r="X172" s="262">
        <f>-(X$158*'Fixed Data'!$B$25*'Fixed Data'!X$47*'Fixed Data'!$B$24*'Fixed Data'!$B$23+X$158*'Fixed Data'!$B$26)*'Fixed Data'!AE44/10^6</f>
        <v>-12.956758417147286</v>
      </c>
      <c r="Y172" s="262">
        <f>-(Y$158*'Fixed Data'!$B$25*'Fixed Data'!Y$47*'Fixed Data'!$B$24*'Fixed Data'!$B$23+Y$158*'Fixed Data'!$B$26)*'Fixed Data'!AF44/10^6</f>
        <v>-13.357498140077757</v>
      </c>
      <c r="Z172" s="262">
        <f>-(Z$158*'Fixed Data'!$B$25*'Fixed Data'!Z$47*'Fixed Data'!$B$24*'Fixed Data'!$B$23+Z$158*'Fixed Data'!$B$26)*'Fixed Data'!AG44/10^6</f>
        <v>-13.772139465536787</v>
      </c>
      <c r="AA172" s="262">
        <f>-(AA$158*'Fixed Data'!$B$25*'Fixed Data'!AA$47*'Fixed Data'!$B$24*'Fixed Data'!$B$23+AA$158*'Fixed Data'!$B$26)*'Fixed Data'!AH44/10^6</f>
        <v>-14.201234968592951</v>
      </c>
      <c r="AB172" s="262">
        <f>-(AB$158*'Fixed Data'!$B$25*'Fixed Data'!AB$47*'Fixed Data'!$B$24*'Fixed Data'!$B$23+AB$158*'Fixed Data'!$B$26)*'Fixed Data'!AI44/10^6</f>
        <v>-14.645362377034475</v>
      </c>
      <c r="AC172" s="262">
        <f>-(AC$158*'Fixed Data'!$B$25*'Fixed Data'!AC$47*'Fixed Data'!$B$24*'Fixed Data'!$B$23+AC$158*'Fixed Data'!$B$26)*'Fixed Data'!AJ44/10^6</f>
        <v>-15.09541239243822</v>
      </c>
      <c r="AD172" s="262">
        <f>-(AD$158*'Fixed Data'!$B$25*'Fixed Data'!AD$47*'Fixed Data'!$B$24*'Fixed Data'!$B$23+AD$158*'Fixed Data'!$B$26)*'Fixed Data'!AK44/10^6</f>
        <v>-15.559855986022882</v>
      </c>
      <c r="AE172" s="262">
        <f>-(AE$158*'Fixed Data'!$B$25*'Fixed Data'!AE$47*'Fixed Data'!$B$24*'Fixed Data'!$B$23+AE$158*'Fixed Data'!$B$26)*'Fixed Data'!AL44/10^6</f>
        <v>-16.038177784291388</v>
      </c>
      <c r="AF172" s="262">
        <f>-(AF$158*'Fixed Data'!$B$25*'Fixed Data'!AF$47*'Fixed Data'!$B$24*'Fixed Data'!$B$23+AF$158*'Fixed Data'!$B$26)*'Fixed Data'!AM44/10^6</f>
        <v>-16.530103729093963</v>
      </c>
      <c r="AG172" s="262">
        <f>-(AG$158*'Fixed Data'!$B$25*'Fixed Data'!AG$47*'Fixed Data'!$B$24*'Fixed Data'!$B$23+AG$158*'Fixed Data'!$B$26)*'Fixed Data'!AN44/10^6</f>
        <v>-17.035660655587549</v>
      </c>
      <c r="AH172" s="262">
        <f>-(AH$158*'Fixed Data'!$B$25*'Fixed Data'!AH$47*'Fixed Data'!$B$24*'Fixed Data'!$B$23+AH$158*'Fixed Data'!$B$26)*'Fixed Data'!AO44/10^6</f>
        <v>-17.555337732211246</v>
      </c>
      <c r="AI172" s="262">
        <f>-(AI$158*'Fixed Data'!$B$25*'Fixed Data'!AI$47*'Fixed Data'!$B$24*'Fixed Data'!$B$23+AI$158*'Fixed Data'!$B$26)*'Fixed Data'!AP44/10^6</f>
        <v>-18.090361801639144</v>
      </c>
      <c r="AJ172" s="262">
        <f>-(AJ$158*'Fixed Data'!$B$25*'Fixed Data'!AJ$47*'Fixed Data'!$B$24*'Fixed Data'!$B$23+AJ$158*'Fixed Data'!$B$26)*'Fixed Data'!AQ44/10^6</f>
        <v>-18.640925444412016</v>
      </c>
      <c r="AK172" s="262">
        <f>-(AK$158*'Fixed Data'!$B$25*'Fixed Data'!AK$47*'Fixed Data'!$B$24*'Fixed Data'!$B$23+AK$158*'Fixed Data'!$B$26)*'Fixed Data'!AR44/10^6</f>
        <v>-19.207482552383624</v>
      </c>
      <c r="AL172" s="262">
        <f>-(AL$158*'Fixed Data'!$B$25*'Fixed Data'!AL$47*'Fixed Data'!$B$24*'Fixed Data'!$B$23+AL$158*'Fixed Data'!$B$26)*'Fixed Data'!AS44/10^6</f>
        <v>-19.790641477352473</v>
      </c>
      <c r="AM172" s="262">
        <f>-(AM$158*'Fixed Data'!$B$25*'Fixed Data'!AM$47*'Fixed Data'!$B$24*'Fixed Data'!$B$23+AM$158*'Fixed Data'!$B$26)*'Fixed Data'!AT44/10^6</f>
        <v>-20.391069405948759</v>
      </c>
      <c r="AN172" s="262">
        <f>-(AN$158*'Fixed Data'!$B$25*'Fixed Data'!AN$47*'Fixed Data'!$B$24*'Fixed Data'!$B$23+AN$158*'Fixed Data'!$B$26)*'Fixed Data'!AU44/10^6</f>
        <v>-21.009413344769488</v>
      </c>
      <c r="AO172" s="262">
        <f>-(AO$158*'Fixed Data'!$B$25*'Fixed Data'!AO$47*'Fixed Data'!$B$24*'Fixed Data'!$B$23+AO$158*'Fixed Data'!$B$26)*'Fixed Data'!AV44/10^6</f>
        <v>-21.646278432978555</v>
      </c>
      <c r="AP172" s="262">
        <f>-(AP$158*'Fixed Data'!$B$25*'Fixed Data'!AP$47*'Fixed Data'!$B$24*'Fixed Data'!$B$23+AP$158*'Fixed Data'!$B$26)*'Fixed Data'!AW44/10^6</f>
        <v>-22.302355713488645</v>
      </c>
      <c r="AQ172" s="262">
        <f>-(AQ$158*'Fixed Data'!$B$25*'Fixed Data'!AQ$47*'Fixed Data'!$B$24*'Fixed Data'!$B$23+AQ$158*'Fixed Data'!$B$26)*'Fixed Data'!AX44/10^6</f>
        <v>-22.978374350564152</v>
      </c>
      <c r="AR172" s="262">
        <f>-(AR$158*'Fixed Data'!$B$25*'Fixed Data'!AR$47*'Fixed Data'!$B$24*'Fixed Data'!$B$23+AR$158*'Fixed Data'!$B$26)*'Fixed Data'!AY44/10^6</f>
        <v>-23.675084948544079</v>
      </c>
      <c r="AS172" s="262">
        <f>-(AS$158*'Fixed Data'!$B$25*'Fixed Data'!AS$47*'Fixed Data'!$B$24*'Fixed Data'!$B$23+AS$158*'Fixed Data'!$B$26)*'Fixed Data'!AZ44/10^6</f>
        <v>-24.393262905501068</v>
      </c>
      <c r="AT172" s="262">
        <f>-(AT$158*'Fixed Data'!$B$25*'Fixed Data'!AT$47*'Fixed Data'!$B$24*'Fixed Data'!$B$23+AT$158*'Fixed Data'!$B$26)*'Fixed Data'!BA44/10^6</f>
        <v>-25.133720087665981</v>
      </c>
      <c r="AU172" s="262">
        <f>-(AU$158*'Fixed Data'!$B$25*'Fixed Data'!AU$47*'Fixed Data'!$B$24*'Fixed Data'!$B$23+AU$158*'Fixed Data'!$B$26)*'Fixed Data'!BB44/10^6</f>
        <v>-25.897311167903187</v>
      </c>
      <c r="AV172" s="262">
        <f>-(AV$158*'Fixed Data'!$B$25*'Fixed Data'!AV$47*'Fixed Data'!$B$24*'Fixed Data'!$B$23+AV$158*'Fixed Data'!$B$26)*'Fixed Data'!BC44/10^6</f>
        <v>-26.684926859342085</v>
      </c>
      <c r="AW172" s="262">
        <f>-(AW$158*'Fixed Data'!$B$25*'Fixed Data'!AW$47*'Fixed Data'!$B$24*'Fixed Data'!$B$23+AW$158*'Fixed Data'!$B$26)*'Fixed Data'!BD44/10^6</f>
        <v>-27.497495951314566</v>
      </c>
      <c r="AX172" s="262">
        <f>-(AX$158*'Fixed Data'!$B$25*'Fixed Data'!AX$47*'Fixed Data'!$B$24*'Fixed Data'!$B$23+AX$158*'Fixed Data'!$B$26)*'Fixed Data'!BE44/10^6</f>
        <v>-28.335989316033608</v>
      </c>
      <c r="AY172" s="262">
        <f>-(AY$158*'Fixed Data'!$B$25*'Fixed Data'!AY$47*'Fixed Data'!$B$24*'Fixed Data'!$B$23+AY$158*'Fixed Data'!$B$26)*'Fixed Data'!BF44/10^6</f>
        <v>-29.201422687063371</v>
      </c>
      <c r="AZ172" s="262">
        <f>-(AZ$158*'Fixed Data'!$B$25*'Fixed Data'!AZ$47*'Fixed Data'!$B$24*'Fixed Data'!$B$23+AZ$158*'Fixed Data'!$B$26)*'Fixed Data'!BG44/10^6</f>
        <v>-30.094858105738236</v>
      </c>
      <c r="BA172" s="262">
        <f>-(BA$158*'Fixed Data'!$B$25*'Fixed Data'!BA$47*'Fixed Data'!$B$24*'Fixed Data'!$B$23+BA$158*'Fixed Data'!$B$26)*'Fixed Data'!BH44/10^6</f>
        <v>-31.017405520047042</v>
      </c>
      <c r="BB172" s="262">
        <f>-(BB$158*'Fixed Data'!$B$25*'Fixed Data'!BB$47*'Fixed Data'!$B$24*'Fixed Data'!$B$23+BB$158*'Fixed Data'!$B$26)*'Fixed Data'!BI44/10^6</f>
        <v>-31.964610146405683</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-24.184656006135928</v>
      </c>
      <c r="F176" s="262">
        <f>-(F$158*'Fixed Data'!$B$25*'Fixed Data'!F$47*'Fixed Data'!$B$24*'Fixed Data'!$B$23+F$158*'Fixed Data'!$B$26)*'Fixed Data'!M46/10^6</f>
        <v>-24.471968204209116</v>
      </c>
      <c r="G176" s="262">
        <f>-(G$158*'Fixed Data'!$B$25*'Fixed Data'!G$47*'Fixed Data'!$B$24*'Fixed Data'!$B$23+G$158*'Fixed Data'!$B$26)*'Fixed Data'!N46/10^6</f>
        <v>-24.757086127252588</v>
      </c>
      <c r="H176" s="262">
        <f>-(H$158*'Fixed Data'!$B$25*'Fixed Data'!H$47*'Fixed Data'!$B$24*'Fixed Data'!$B$23+H$158*'Fixed Data'!$B$26)*'Fixed Data'!O46/10^6</f>
        <v>-25.039621680910894</v>
      </c>
      <c r="I176" s="262">
        <f>-(I$158*'Fixed Data'!$B$25*'Fixed Data'!I$47*'Fixed Data'!$B$24*'Fixed Data'!$B$23+I$158*'Fixed Data'!$B$26)*'Fixed Data'!P46/10^6</f>
        <v>-25.319162091301667</v>
      </c>
      <c r="J176" s="262">
        <f>-(J$158*'Fixed Data'!$B$25*'Fixed Data'!J$47*'Fixed Data'!$B$24*'Fixed Data'!$B$23+J$158*'Fixed Data'!$B$26)*'Fixed Data'!Q46/10^6</f>
        <v>-25.595268357949085</v>
      </c>
      <c r="K176" s="262">
        <f>-(K$158*'Fixed Data'!$B$25*'Fixed Data'!K$47*'Fixed Data'!$B$24*'Fixed Data'!$B$23+K$158*'Fixed Data'!$B$26)*'Fixed Data'!R46/10^6</f>
        <v>-26.357626757945358</v>
      </c>
      <c r="L176" s="262">
        <f>-(L$158*'Fixed Data'!$B$25*'Fixed Data'!L$47*'Fixed Data'!$B$24*'Fixed Data'!$B$23+L$158*'Fixed Data'!$B$26)*'Fixed Data'!S46/10^6</f>
        <v>-27.144974246812396</v>
      </c>
      <c r="M176" s="262">
        <f>-(M$158*'Fixed Data'!$B$25*'Fixed Data'!M$47*'Fixed Data'!$B$24*'Fixed Data'!$B$23+M$158*'Fixed Data'!$B$26)*'Fixed Data'!T46/10^6</f>
        <v>-27.958237006055864</v>
      </c>
      <c r="N176" s="262">
        <f>-(N$158*'Fixed Data'!$B$25*'Fixed Data'!N$47*'Fixed Data'!$B$24*'Fixed Data'!$B$23+N$158*'Fixed Data'!$B$26)*'Fixed Data'!U46/10^6</f>
        <v>-28.798380445952624</v>
      </c>
      <c r="O176" s="262">
        <f>-(O$158*'Fixed Data'!$B$25*'Fixed Data'!O$47*'Fixed Data'!$B$24*'Fixed Data'!$B$23+O$158*'Fixed Data'!$B$26)*'Fixed Data'!V46/10^6</f>
        <v>-29.666411108419972</v>
      </c>
      <c r="P176" s="262">
        <f>-(P$158*'Fixed Data'!$B$25*'Fixed Data'!P$47*'Fixed Data'!$B$24*'Fixed Data'!$B$23+P$158*'Fixed Data'!$B$26)*'Fixed Data'!W46/10^6</f>
        <v>-30.563378646575099</v>
      </c>
      <c r="Q176" s="262">
        <f>-(Q$158*'Fixed Data'!$B$25*'Fixed Data'!Q$47*'Fixed Data'!$B$24*'Fixed Data'!$B$23+Q$158*'Fixed Data'!$B$26)*'Fixed Data'!X46/10^6</f>
        <v>-31.490377897352534</v>
      </c>
      <c r="R176" s="262">
        <f>-(R$158*'Fixed Data'!$B$25*'Fixed Data'!R$47*'Fixed Data'!$B$24*'Fixed Data'!$B$23+R$158*'Fixed Data'!$B$26)*'Fixed Data'!Y46/10^6</f>
        <v>-32.448551119498433</v>
      </c>
      <c r="S176" s="262">
        <f>-(S$158*'Fixed Data'!$B$25*'Fixed Data'!S$47*'Fixed Data'!$B$24*'Fixed Data'!$B$23+S$158*'Fixed Data'!$B$26)*'Fixed Data'!Z46/10^6</f>
        <v>-33.431566467381693</v>
      </c>
      <c r="T176" s="262">
        <f>-(T$158*'Fixed Data'!$B$25*'Fixed Data'!T$47*'Fixed Data'!$B$24*'Fixed Data'!$B$23+T$158*'Fixed Data'!$B$26)*'Fixed Data'!AA46/10^6</f>
        <v>-34.447732723221982</v>
      </c>
      <c r="U176" s="262">
        <f>-(U$158*'Fixed Data'!$B$25*'Fixed Data'!U$47*'Fixed Data'!$B$24*'Fixed Data'!$B$23+U$158*'Fixed Data'!$B$26)*'Fixed Data'!AB46/10^6</f>
        <v>-35.498325288320444</v>
      </c>
      <c r="V176" s="262">
        <f>-(V$158*'Fixed Data'!$B$25*'Fixed Data'!V$47*'Fixed Data'!$B$24*'Fixed Data'!$B$23+V$158*'Fixed Data'!$B$26)*'Fixed Data'!AC46/10^6</f>
        <v>-36.584675810902787</v>
      </c>
      <c r="W176" s="262">
        <f>-(W$158*'Fixed Data'!$B$25*'Fixed Data'!W$47*'Fixed Data'!$B$24*'Fixed Data'!$B$23+W$158*'Fixed Data'!$B$26)*'Fixed Data'!AD46/10^6</f>
        <v>-37.70817493127322</v>
      </c>
      <c r="X176" s="262">
        <f>-(X$158*'Fixed Data'!$B$25*'Fixed Data'!X$47*'Fixed Data'!$B$24*'Fixed Data'!$B$23+X$158*'Fixed Data'!$B$26)*'Fixed Data'!AE46/10^6</f>
        <v>-38.870275251441861</v>
      </c>
      <c r="Y176" s="262">
        <f>-(Y$158*'Fixed Data'!$B$25*'Fixed Data'!Y$47*'Fixed Data'!$B$24*'Fixed Data'!$B$23+Y$158*'Fixed Data'!$B$26)*'Fixed Data'!AF46/10^6</f>
        <v>-40.072494420233269</v>
      </c>
      <c r="Z176" s="262">
        <f>-(Z$158*'Fixed Data'!$B$25*'Fixed Data'!Z$47*'Fixed Data'!$B$24*'Fixed Data'!$B$23+Z$158*'Fixed Data'!$B$26)*'Fixed Data'!AG46/10^6</f>
        <v>-41.31641838947229</v>
      </c>
      <c r="AA176" s="262">
        <f>-(AA$158*'Fixed Data'!$B$25*'Fixed Data'!AA$47*'Fixed Data'!$B$24*'Fixed Data'!$B$23+AA$158*'Fixed Data'!$B$26)*'Fixed Data'!AH46/10^6</f>
        <v>-42.603704913030548</v>
      </c>
      <c r="AB176" s="262">
        <f>-(AB$158*'Fixed Data'!$B$25*'Fixed Data'!AB$47*'Fixed Data'!$B$24*'Fixed Data'!$B$23+AB$158*'Fixed Data'!$B$26)*'Fixed Data'!AI46/10^6</f>
        <v>-43.936087131103427</v>
      </c>
      <c r="AC176" s="262">
        <f>-(AC$158*'Fixed Data'!$B$25*'Fixed Data'!AC$47*'Fixed Data'!$B$24*'Fixed Data'!$B$23+AC$158*'Fixed Data'!$B$26)*'Fixed Data'!AJ46/10^6</f>
        <v>-45.286237177742485</v>
      </c>
      <c r="AD176" s="262">
        <f>-(AD$158*'Fixed Data'!$B$25*'Fixed Data'!AD$47*'Fixed Data'!$B$24*'Fixed Data'!$B$23+AD$158*'Fixed Data'!$B$26)*'Fixed Data'!AK46/10^6</f>
        <v>-46.679567959000323</v>
      </c>
      <c r="AE176" s="262">
        <f>-(AE$158*'Fixed Data'!$B$25*'Fixed Data'!AE$47*'Fixed Data'!$B$24*'Fixed Data'!$B$23+AE$158*'Fixed Data'!$B$26)*'Fixed Data'!AL46/10^6</f>
        <v>-48.114533354436197</v>
      </c>
      <c r="AF176" s="262">
        <f>-(AF$158*'Fixed Data'!$B$25*'Fixed Data'!AF$47*'Fixed Data'!$B$24*'Fixed Data'!$B$23+AF$158*'Fixed Data'!$B$26)*'Fixed Data'!AM46/10^6</f>
        <v>-49.590311189641113</v>
      </c>
      <c r="AG176" s="262">
        <f>-(AG$158*'Fixed Data'!$B$25*'Fixed Data'!AG$47*'Fixed Data'!$B$24*'Fixed Data'!$B$23+AG$158*'Fixed Data'!$B$26)*'Fixed Data'!AN46/10^6</f>
        <v>-51.106981968515328</v>
      </c>
      <c r="AH176" s="262">
        <f>-(AH$158*'Fixed Data'!$B$25*'Fixed Data'!AH$47*'Fixed Data'!$B$24*'Fixed Data'!$B$23+AH$158*'Fixed Data'!$B$26)*'Fixed Data'!AO46/10^6</f>
        <v>-52.666013198858089</v>
      </c>
      <c r="AI176" s="262">
        <f>-(AI$158*'Fixed Data'!$B$25*'Fixed Data'!AI$47*'Fixed Data'!$B$24*'Fixed Data'!$B$23+AI$158*'Fixed Data'!$B$26)*'Fixed Data'!AP46/10^6</f>
        <v>-54.271085407526805</v>
      </c>
      <c r="AJ176" s="262">
        <f>-(AJ$158*'Fixed Data'!$B$25*'Fixed Data'!AJ$47*'Fixed Data'!$B$24*'Fixed Data'!$B$23+AJ$158*'Fixed Data'!$B$26)*'Fixed Data'!AQ46/10^6</f>
        <v>-55.922776336154264</v>
      </c>
      <c r="AK176" s="262">
        <f>-(AK$158*'Fixed Data'!$B$25*'Fixed Data'!AK$47*'Fixed Data'!$B$24*'Fixed Data'!$B$23+AK$158*'Fixed Data'!$B$26)*'Fixed Data'!AR46/10^6</f>
        <v>-57.622447660321349</v>
      </c>
      <c r="AL176" s="262">
        <f>-(AL$158*'Fixed Data'!$B$25*'Fixed Data'!AL$47*'Fixed Data'!$B$24*'Fixed Data'!$B$23+AL$158*'Fixed Data'!$B$26)*'Fixed Data'!AS46/10^6</f>
        <v>-59.371924435476494</v>
      </c>
      <c r="AM176" s="262">
        <f>-(AM$158*'Fixed Data'!$B$25*'Fixed Data'!AM$47*'Fixed Data'!$B$24*'Fixed Data'!$B$23+AM$158*'Fixed Data'!$B$26)*'Fixed Data'!AT46/10^6</f>
        <v>-61.173208221626403</v>
      </c>
      <c r="AN176" s="262">
        <f>-(AN$158*'Fixed Data'!$B$25*'Fixed Data'!AN$47*'Fixed Data'!$B$24*'Fixed Data'!$B$23+AN$158*'Fixed Data'!$B$26)*'Fixed Data'!AU46/10^6</f>
        <v>-63.028240038418332</v>
      </c>
      <c r="AO176" s="262">
        <f>-(AO$158*'Fixed Data'!$B$25*'Fixed Data'!AO$47*'Fixed Data'!$B$24*'Fixed Data'!$B$23+AO$158*'Fixed Data'!$B$26)*'Fixed Data'!AV46/10^6</f>
        <v>-64.938835303371249</v>
      </c>
      <c r="AP176" s="262">
        <f>-(AP$158*'Fixed Data'!$B$25*'Fixed Data'!AP$47*'Fixed Data'!$B$24*'Fixed Data'!$B$23+AP$158*'Fixed Data'!$B$26)*'Fixed Data'!AW46/10^6</f>
        <v>-66.907067145240646</v>
      </c>
      <c r="AQ176" s="262">
        <f>-(AQ$158*'Fixed Data'!$B$25*'Fixed Data'!AQ$47*'Fixed Data'!$B$24*'Fixed Data'!$B$23+AQ$158*'Fixed Data'!$B$26)*'Fixed Data'!AX46/10^6</f>
        <v>-68.93512305682647</v>
      </c>
      <c r="AR176" s="262">
        <f>-(AR$158*'Fixed Data'!$B$25*'Fixed Data'!AR$47*'Fixed Data'!$B$24*'Fixed Data'!$B$23+AR$158*'Fixed Data'!$B$26)*'Fixed Data'!AY46/10^6</f>
        <v>-71.025254851141185</v>
      </c>
      <c r="AS176" s="262">
        <f>-(AS$158*'Fixed Data'!$B$25*'Fixed Data'!AS$47*'Fixed Data'!$B$24*'Fixed Data'!$B$23+AS$158*'Fixed Data'!$B$26)*'Fixed Data'!AZ46/10^6</f>
        <v>-73.179788722392644</v>
      </c>
      <c r="AT176" s="262">
        <f>-(AT$158*'Fixed Data'!$B$25*'Fixed Data'!AT$47*'Fixed Data'!$B$24*'Fixed Data'!$B$23+AT$158*'Fixed Data'!$B$26)*'Fixed Data'!BA46/10^6</f>
        <v>-75.40116026928132</v>
      </c>
      <c r="AU176" s="262">
        <f>-(AU$158*'Fixed Data'!$B$25*'Fixed Data'!AU$47*'Fixed Data'!$B$24*'Fixed Data'!$B$23+AU$158*'Fixed Data'!$B$26)*'Fixed Data'!BB46/10^6</f>
        <v>-77.691933510402237</v>
      </c>
      <c r="AV176" s="262">
        <f>-(AV$158*'Fixed Data'!$B$25*'Fixed Data'!AV$47*'Fixed Data'!$B$24*'Fixed Data'!$B$23+AV$158*'Fixed Data'!$B$26)*'Fixed Data'!BC46/10^6</f>
        <v>-80.054780585143007</v>
      </c>
      <c r="AW176" s="262">
        <f>-(AW$158*'Fixed Data'!$B$25*'Fixed Data'!AW$47*'Fixed Data'!$B$24*'Fixed Data'!$B$23+AW$158*'Fixed Data'!$B$26)*'Fixed Data'!BD46/10^6</f>
        <v>-82.492487861498731</v>
      </c>
      <c r="AX176" s="262">
        <f>-(AX$158*'Fixed Data'!$B$25*'Fixed Data'!AX$47*'Fixed Data'!$B$24*'Fixed Data'!$B$23+AX$158*'Fixed Data'!$B$26)*'Fixed Data'!BE46/10^6</f>
        <v>-85.00796795610897</v>
      </c>
      <c r="AY176" s="262">
        <f>-(AY$158*'Fixed Data'!$B$25*'Fixed Data'!AY$47*'Fixed Data'!$B$24*'Fixed Data'!$B$23+AY$158*'Fixed Data'!$B$26)*'Fixed Data'!BF46/10^6</f>
        <v>-87.60426806966781</v>
      </c>
      <c r="AZ176" s="262">
        <f>-(AZ$158*'Fixed Data'!$B$25*'Fixed Data'!AZ$47*'Fixed Data'!$B$24*'Fixed Data'!$B$23+AZ$158*'Fixed Data'!$B$26)*'Fixed Data'!BG46/10^6</f>
        <v>-90.284574326178799</v>
      </c>
      <c r="BA176" s="262">
        <f>-(BA$158*'Fixed Data'!$B$25*'Fixed Data'!BA$47*'Fixed Data'!$B$24*'Fixed Data'!$B$23+BA$158*'Fixed Data'!$B$26)*'Fixed Data'!BH46/10^6</f>
        <v>-93.052216569608916</v>
      </c>
      <c r="BB176" s="262">
        <f>-(BB$158*'Fixed Data'!$B$25*'Fixed Data'!BB$47*'Fixed Data'!$B$24*'Fixed Data'!$B$23+BB$158*'Fixed Data'!$B$26)*'Fixed Data'!BI46/10^6</f>
        <v>-95.893830449204771</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-0.19866487955554271</v>
      </c>
      <c r="F190" s="21">
        <f t="shared" ref="F190:BB190" si="17">(F133+F83)*F186</f>
        <v>-1.4306240817246909</v>
      </c>
      <c r="G190" s="21">
        <f t="shared" si="17"/>
        <v>-2.6458689326853611</v>
      </c>
      <c r="H190" s="21">
        <f t="shared" si="17"/>
        <v>-3.8547818129133695</v>
      </c>
      <c r="I190" s="21">
        <f>(I133+I83)*I186</f>
        <v>-5.0540683220239231</v>
      </c>
      <c r="J190" s="21">
        <f t="shared" si="17"/>
        <v>-5.9914456715345299</v>
      </c>
      <c r="K190" s="21">
        <f t="shared" si="17"/>
        <v>-5.4069412922578106</v>
      </c>
      <c r="L190" s="21">
        <f t="shared" si="17"/>
        <v>-4.8634068907745505</v>
      </c>
      <c r="M190" s="21">
        <f t="shared" si="17"/>
        <v>-4.3584596295824394</v>
      </c>
      <c r="N190" s="21">
        <f t="shared" si="17"/>
        <v>-3.8898404578362005</v>
      </c>
      <c r="O190" s="21">
        <f t="shared" si="17"/>
        <v>-3.4554081436251995</v>
      </c>
      <c r="P190" s="21">
        <f t="shared" si="17"/>
        <v>-3.0531335791494754</v>
      </c>
      <c r="Q190" s="21">
        <f t="shared" si="17"/>
        <v>-2.6810943467950725</v>
      </c>
      <c r="R190" s="21">
        <f t="shared" si="17"/>
        <v>-2.3374695346214502</v>
      </c>
      <c r="S190" s="21">
        <f t="shared" si="17"/>
        <v>-2.0205347902642634</v>
      </c>
      <c r="T190" s="21">
        <f t="shared" si="17"/>
        <v>-1.7286576027269125</v>
      </c>
      <c r="U190" s="21">
        <f t="shared" si="17"/>
        <v>-1.4602928019847443</v>
      </c>
      <c r="V190" s="21">
        <f t="shared" si="17"/>
        <v>-1.2139782667574688</v>
      </c>
      <c r="W190" s="21">
        <f t="shared" si="17"/>
        <v>-0.98833083121897836</v>
      </c>
      <c r="X190" s="21">
        <f t="shared" si="17"/>
        <v>-0.78204238181012087</v>
      </c>
      <c r="Y190" s="21">
        <f t="shared" si="17"/>
        <v>-0.59387613569969666</v>
      </c>
      <c r="Z190" s="21">
        <f t="shared" si="17"/>
        <v>-0.42266309280282505</v>
      </c>
      <c r="AA190" s="21">
        <f t="shared" si="17"/>
        <v>-0.26729865361436722</v>
      </c>
      <c r="AB190" s="21">
        <f t="shared" si="17"/>
        <v>-0.12673939544906718</v>
      </c>
      <c r="AC190" s="21">
        <f t="shared" si="17"/>
        <v>2.0383797135465393E-16</v>
      </c>
      <c r="AD190" s="21">
        <f t="shared" si="17"/>
        <v>1.9694489985956903E-16</v>
      </c>
      <c r="AE190" s="21">
        <f t="shared" si="17"/>
        <v>1.9028492740054979E-16</v>
      </c>
      <c r="AF190" s="21">
        <f t="shared" si="17"/>
        <v>1.8385017140149737E-16</v>
      </c>
      <c r="AG190" s="21">
        <f t="shared" si="17"/>
        <v>1.7763301584685738E-16</v>
      </c>
      <c r="AH190" s="21">
        <f t="shared" si="17"/>
        <v>1.7162610226749511E-16</v>
      </c>
      <c r="AI190" s="21">
        <f t="shared" si="17"/>
        <v>1.6582232103139622E-16</v>
      </c>
      <c r="AJ190" s="21">
        <f t="shared" si="17"/>
        <v>1.6099254469067594E-16</v>
      </c>
      <c r="AK190" s="21">
        <f t="shared" si="17"/>
        <v>1.5630344144725819E-16</v>
      </c>
      <c r="AL190" s="21">
        <f t="shared" si="17"/>
        <v>1.5175091402646425E-16</v>
      </c>
      <c r="AM190" s="21">
        <f t="shared" si="17"/>
        <v>1.4733098449171287E-16</v>
      </c>
      <c r="AN190" s="21">
        <f t="shared" si="17"/>
        <v>1.4303979076865326E-16</v>
      </c>
      <c r="AO190" s="21">
        <f t="shared" si="17"/>
        <v>1.3887358327053714E-16</v>
      </c>
      <c r="AP190" s="21">
        <f t="shared" si="17"/>
        <v>1.3482872162188071E-16</v>
      </c>
      <c r="AQ190" s="21">
        <f t="shared" si="17"/>
        <v>1.3090167147755411E-16</v>
      </c>
      <c r="AR190" s="21">
        <f t="shared" si="17"/>
        <v>1.2708900143451855E-16</v>
      </c>
      <c r="AS190" s="21">
        <f t="shared" si="17"/>
        <v>1.2338738003351315E-16</v>
      </c>
      <c r="AT190" s="21">
        <f t="shared" si="17"/>
        <v>1.1979357284807104E-16</v>
      </c>
      <c r="AU190" s="21">
        <f t="shared" si="17"/>
        <v>1.1630443965832139E-16</v>
      </c>
      <c r="AV190" s="21">
        <f t="shared" si="17"/>
        <v>1.1291693170710814E-16</v>
      </c>
      <c r="AW190" s="21">
        <f t="shared" si="17"/>
        <v>1.0962808903602732E-16</v>
      </c>
      <c r="AX190" s="21">
        <f t="shared" si="17"/>
        <v>1.0643503789905565E-16</v>
      </c>
      <c r="AY190" s="21">
        <f t="shared" si="17"/>
        <v>1.0333498825151033E-16</v>
      </c>
      <c r="AZ190" s="21">
        <f t="shared" si="17"/>
        <v>1.0032523131214596E-16</v>
      </c>
      <c r="BA190" s="21">
        <f t="shared" si="17"/>
        <v>9.740313719625821E-17</v>
      </c>
      <c r="BB190" s="21">
        <f t="shared" si="17"/>
        <v>9.4566152617726413E-17</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-2.6997677291592925</v>
      </c>
      <c r="F192" s="21">
        <f t="shared" ref="F192:BB192" si="19">F77*F186</f>
        <v>-2.5998678151928525</v>
      </c>
      <c r="G192" s="21">
        <f t="shared" si="19"/>
        <v>-2.5030975563020919</v>
      </c>
      <c r="H192" s="21">
        <f t="shared" si="19"/>
        <v>-2.4093610894740043</v>
      </c>
      <c r="I192" s="21">
        <f t="shared" si="19"/>
        <v>-2.3185653396330008</v>
      </c>
      <c r="J192" s="21">
        <f t="shared" si="19"/>
        <v>-2.2306199300871206</v>
      </c>
      <c r="K192" s="21">
        <f t="shared" si="19"/>
        <v>-2.1860901896536249</v>
      </c>
      <c r="L192" s="21">
        <f t="shared" si="19"/>
        <v>-2.1426295304555567</v>
      </c>
      <c r="M192" s="21">
        <f t="shared" si="19"/>
        <v>-2.1002128683336059</v>
      </c>
      <c r="N192" s="21">
        <f t="shared" si="19"/>
        <v>-2.05881573327988</v>
      </c>
      <c r="O192" s="21">
        <f t="shared" si="19"/>
        <v>-2.0184142571053556</v>
      </c>
      <c r="P192" s="21">
        <f t="shared" si="19"/>
        <v>-1.9789851574111834</v>
      </c>
      <c r="Q192" s="21">
        <f t="shared" si="19"/>
        <v>-1.9405057241813453</v>
      </c>
      <c r="R192" s="21">
        <f t="shared" si="19"/>
        <v>-1.9029538065199034</v>
      </c>
      <c r="S192" s="21">
        <f t="shared" si="19"/>
        <v>-1.8663077985807865</v>
      </c>
      <c r="T192" s="21">
        <f t="shared" si="19"/>
        <v>-1.8305466257900482</v>
      </c>
      <c r="U192" s="21">
        <f t="shared" si="19"/>
        <v>-1.7956497321942542</v>
      </c>
      <c r="V192" s="21">
        <f t="shared" si="19"/>
        <v>-1.7615970699600392</v>
      </c>
      <c r="W192" s="21">
        <f t="shared" si="19"/>
        <v>-1.7283690844637387</v>
      </c>
      <c r="X192" s="21">
        <f t="shared" si="19"/>
        <v>-1.6959467041899059</v>
      </c>
      <c r="Y192" s="21">
        <f t="shared" si="19"/>
        <v>-1.6643113283361428</v>
      </c>
      <c r="Z192" s="21">
        <f t="shared" si="19"/>
        <v>-1.6334448155555576</v>
      </c>
      <c r="AA192" s="21">
        <f t="shared" si="19"/>
        <v>-1.6033294732426044</v>
      </c>
      <c r="AB192" s="21">
        <f t="shared" si="19"/>
        <v>-1.5739480465585645</v>
      </c>
      <c r="AC192" s="21">
        <f t="shared" si="19"/>
        <v>-1.5452837085717943</v>
      </c>
      <c r="AD192" s="21">
        <f t="shared" si="19"/>
        <v>-1.5173200490312033</v>
      </c>
      <c r="AE192" s="21">
        <f t="shared" si="19"/>
        <v>-1.4900410642319875</v>
      </c>
      <c r="AF192" s="21">
        <f t="shared" si="19"/>
        <v>-1.4634311492204448</v>
      </c>
      <c r="AG192" s="21">
        <f t="shared" si="19"/>
        <v>-1.4374750860502392</v>
      </c>
      <c r="AH192" s="21">
        <f t="shared" si="19"/>
        <v>-1.4121580356221834</v>
      </c>
      <c r="AI192" s="21">
        <f t="shared" si="19"/>
        <v>-1.3874655288241988</v>
      </c>
      <c r="AJ192" s="21">
        <f t="shared" si="19"/>
        <v>-1.3700018228791306</v>
      </c>
      <c r="AK192" s="21">
        <f t="shared" si="19"/>
        <v>-1.3529383567005961</v>
      </c>
      <c r="AL192" s="21">
        <f t="shared" si="19"/>
        <v>-1.3362687435498868</v>
      </c>
      <c r="AM192" s="21">
        <f t="shared" si="19"/>
        <v>-1.3199867494979791</v>
      </c>
      <c r="AN192" s="21">
        <f t="shared" si="19"/>
        <v>-1.3040862916169231</v>
      </c>
      <c r="AO192" s="21">
        <f t="shared" si="19"/>
        <v>-1.2885614347276273</v>
      </c>
      <c r="AP192" s="21">
        <f t="shared" si="19"/>
        <v>-1.2734063897623606</v>
      </c>
      <c r="AQ192" s="21">
        <f t="shared" si="19"/>
        <v>-1.2586155106254553</v>
      </c>
      <c r="AR192" s="21">
        <f t="shared" si="19"/>
        <v>-1.2441832930718715</v>
      </c>
      <c r="AS192" s="21">
        <f t="shared" si="19"/>
        <v>-1.2301043719624651</v>
      </c>
      <c r="AT192" s="21">
        <f t="shared" si="19"/>
        <v>-1.2163735194686236</v>
      </c>
      <c r="AU192" s="21">
        <f t="shared" si="19"/>
        <v>-1.2029856422919116</v>
      </c>
      <c r="AV192" s="21">
        <f t="shared" si="19"/>
        <v>-1.1899357809476967</v>
      </c>
      <c r="AW192" s="21">
        <f t="shared" si="19"/>
        <v>-1.1772191065705235</v>
      </c>
      <c r="AX192" s="21">
        <f t="shared" si="19"/>
        <v>-1.1648309201252947</v>
      </c>
      <c r="AY192" s="21">
        <f t="shared" si="19"/>
        <v>-1.1527666496516642</v>
      </c>
      <c r="AZ192" s="21">
        <f t="shared" si="19"/>
        <v>-1.1410218490933235</v>
      </c>
      <c r="BA192" s="21">
        <f t="shared" si="19"/>
        <v>-1.129592196447585</v>
      </c>
      <c r="BB192" s="21">
        <f t="shared" si="19"/>
        <v>-1.1182770350008593</v>
      </c>
    </row>
    <row r="193" spans="1:54" outlineLevel="2">
      <c r="A193" s="426"/>
      <c r="B193" s="150" t="s">
        <v>496</v>
      </c>
      <c r="C193" s="19"/>
      <c r="D193" s="135" t="s">
        <v>391</v>
      </c>
      <c r="E193" s="21">
        <f t="shared" ref="E193:AJ193" si="20">SUMIF($B$143:$B$154,"Environmental",E$143:E$154)*E186</f>
        <v>-16.097627330027944</v>
      </c>
      <c r="F193" s="21">
        <f t="shared" si="20"/>
        <v>-15.297389220454603</v>
      </c>
      <c r="G193" s="21">
        <f t="shared" si="20"/>
        <v>-14.44837959435247</v>
      </c>
      <c r="H193" s="21">
        <f t="shared" si="20"/>
        <v>-13.608185197332443</v>
      </c>
      <c r="I193" s="21">
        <f t="shared" si="20"/>
        <v>-12.819950873470342</v>
      </c>
      <c r="J193" s="21">
        <f t="shared" si="20"/>
        <v>-12.034461391499967</v>
      </c>
      <c r="K193" s="21">
        <f t="shared" si="20"/>
        <v>-11.949164940321474</v>
      </c>
      <c r="L193" s="21">
        <f t="shared" si="20"/>
        <v>-11.90149558554703</v>
      </c>
      <c r="M193" s="21">
        <f t="shared" si="20"/>
        <v>-11.85200942649475</v>
      </c>
      <c r="N193" s="21">
        <f t="shared" si="20"/>
        <v>-11.764309029316824</v>
      </c>
      <c r="O193" s="21">
        <f t="shared" si="20"/>
        <v>-11.712314820474148</v>
      </c>
      <c r="P193" s="21">
        <f t="shared" si="20"/>
        <v>-11.658884228170862</v>
      </c>
      <c r="Q193" s="21">
        <f t="shared" si="20"/>
        <v>-11.604140315345424</v>
      </c>
      <c r="R193" s="21">
        <f t="shared" si="20"/>
        <v>-11.58196814584508</v>
      </c>
      <c r="S193" s="21">
        <f t="shared" si="20"/>
        <v>-11.524297380559391</v>
      </c>
      <c r="T193" s="21">
        <f t="shared" si="20"/>
        <v>-11.465670800058673</v>
      </c>
      <c r="U193" s="21">
        <f t="shared" si="20"/>
        <v>-11.406193342502823</v>
      </c>
      <c r="V193" s="21">
        <f t="shared" si="20"/>
        <v>-11.377222038716443</v>
      </c>
      <c r="W193" s="21">
        <f t="shared" si="20"/>
        <v>-11.315751572233584</v>
      </c>
      <c r="X193" s="21">
        <f t="shared" si="20"/>
        <v>-11.283825951934096</v>
      </c>
      <c r="Y193" s="21">
        <f t="shared" si="20"/>
        <v>-11.220792281603082</v>
      </c>
      <c r="Z193" s="21">
        <f t="shared" si="20"/>
        <v>-11.186382339851614</v>
      </c>
      <c r="AA193" s="21">
        <f t="shared" si="20"/>
        <v>-11.15062845694357</v>
      </c>
      <c r="AB193" s="21">
        <f t="shared" si="20"/>
        <v>-11.113648739172985</v>
      </c>
      <c r="AC193" s="21">
        <f t="shared" si="20"/>
        <v>-11.069290758508735</v>
      </c>
      <c r="AD193" s="21">
        <f t="shared" si="20"/>
        <v>-11.025585719441757</v>
      </c>
      <c r="AE193" s="21">
        <f t="shared" si="20"/>
        <v>-10.983746810355861</v>
      </c>
      <c r="AF193" s="21">
        <f t="shared" si="20"/>
        <v>-10.940334444108599</v>
      </c>
      <c r="AG193" s="21">
        <f t="shared" si="20"/>
        <v>-10.895790232760618</v>
      </c>
      <c r="AH193" s="21">
        <f t="shared" si="20"/>
        <v>-10.850611735222328</v>
      </c>
      <c r="AI193" s="21">
        <f t="shared" si="20"/>
        <v>-10.805429148154975</v>
      </c>
      <c r="AJ193" s="21">
        <f t="shared" si="20"/>
        <v>-10.812203205693699</v>
      </c>
      <c r="AK193" s="21">
        <f t="shared" ref="AK193:BB193" si="21">SUMIF($B$143:$B$154,"Environmental",AK$143:AK$154)*AK186</f>
        <v>-10.818369920990911</v>
      </c>
      <c r="AL193" s="21">
        <f t="shared" si="21"/>
        <v>-10.824157620517555</v>
      </c>
      <c r="AM193" s="21">
        <f t="shared" si="21"/>
        <v>-10.829694714507985</v>
      </c>
      <c r="AN193" s="21">
        <f t="shared" si="21"/>
        <v>-10.835035918142335</v>
      </c>
      <c r="AO193" s="21">
        <f t="shared" si="21"/>
        <v>-10.840204149061442</v>
      </c>
      <c r="AP193" s="21">
        <f t="shared" si="21"/>
        <v>-10.845275467937585</v>
      </c>
      <c r="AQ193" s="21">
        <f t="shared" si="21"/>
        <v>-10.850336702266839</v>
      </c>
      <c r="AR193" s="21">
        <f t="shared" si="21"/>
        <v>-10.855450858351038</v>
      </c>
      <c r="AS193" s="21">
        <f t="shared" si="21"/>
        <v>-10.860676438263519</v>
      </c>
      <c r="AT193" s="21">
        <f t="shared" si="21"/>
        <v>-10.866076080562236</v>
      </c>
      <c r="AU193" s="21">
        <f t="shared" si="21"/>
        <v>-10.871715710336117</v>
      </c>
      <c r="AV193" s="21">
        <f t="shared" si="21"/>
        <v>-10.877657915178027</v>
      </c>
      <c r="AW193" s="21">
        <f t="shared" si="21"/>
        <v>-10.883962490595891</v>
      </c>
      <c r="AX193" s="21">
        <f t="shared" si="21"/>
        <v>-10.890689329767454</v>
      </c>
      <c r="AY193" s="21">
        <f t="shared" si="21"/>
        <v>-10.897898285295478</v>
      </c>
      <c r="AZ193" s="21">
        <f t="shared" si="21"/>
        <v>-10.905648360578498</v>
      </c>
      <c r="BA193" s="21">
        <f t="shared" si="21"/>
        <v>-10.913997527316576</v>
      </c>
      <c r="BB193" s="21">
        <f t="shared" si="21"/>
        <v>-10.921082317647127</v>
      </c>
    </row>
    <row r="194" spans="1:54" outlineLevel="2">
      <c r="A194" s="426"/>
      <c r="B194" s="150" t="s">
        <v>497</v>
      </c>
      <c r="C194" s="19"/>
      <c r="D194" s="135" t="s">
        <v>391</v>
      </c>
      <c r="E194" s="21">
        <f t="shared" ref="E194:AJ194" si="22">SUM(E172:E174)*E186</f>
        <v>-8.0615520039548727</v>
      </c>
      <c r="F194" s="21">
        <f t="shared" si="22"/>
        <v>-7.8814712431300862</v>
      </c>
      <c r="G194" s="21">
        <f t="shared" si="22"/>
        <v>-7.7036682698943073</v>
      </c>
      <c r="H194" s="21">
        <f t="shared" si="22"/>
        <v>-7.5281013759281494</v>
      </c>
      <c r="I194" s="21">
        <f t="shared" si="22"/>
        <v>-7.3547290054350585</v>
      </c>
      <c r="J194" s="21">
        <f t="shared" si="22"/>
        <v>-7.1835097202231237</v>
      </c>
      <c r="K194" s="21">
        <f t="shared" si="22"/>
        <v>-7.1473154500039389</v>
      </c>
      <c r="L194" s="21">
        <f t="shared" si="22"/>
        <v>-7.1119014619965357</v>
      </c>
      <c r="M194" s="21">
        <f t="shared" si="22"/>
        <v>-7.0772694260960449</v>
      </c>
      <c r="N194" s="21">
        <f t="shared" si="22"/>
        <v>-7.0434212288212787</v>
      </c>
      <c r="O194" s="21">
        <f t="shared" si="22"/>
        <v>-7.0103589900024978</v>
      </c>
      <c r="P194" s="21">
        <f t="shared" si="22"/>
        <v>-6.9780850656188029</v>
      </c>
      <c r="Q194" s="21">
        <f t="shared" si="22"/>
        <v>-6.9466020497603473</v>
      </c>
      <c r="R194" s="21">
        <f t="shared" si="22"/>
        <v>-6.9159127808583225</v>
      </c>
      <c r="S194" s="21">
        <f t="shared" si="22"/>
        <v>-6.8844709959776029</v>
      </c>
      <c r="T194" s="21">
        <f t="shared" si="22"/>
        <v>-6.8538428330900603</v>
      </c>
      <c r="U194" s="21">
        <f t="shared" si="22"/>
        <v>-6.8240313486462378</v>
      </c>
      <c r="V194" s="21">
        <f t="shared" si="22"/>
        <v>-6.795039878320587</v>
      </c>
      <c r="W194" s="21">
        <f t="shared" si="22"/>
        <v>-6.7668720087876402</v>
      </c>
      <c r="X194" s="21">
        <f t="shared" si="22"/>
        <v>-6.739531619645958</v>
      </c>
      <c r="Y194" s="21">
        <f t="shared" si="22"/>
        <v>-6.7130228665625733</v>
      </c>
      <c r="Z194" s="21">
        <f t="shared" si="22"/>
        <v>-6.6873501942162443</v>
      </c>
      <c r="AA194" s="21">
        <f t="shared" si="22"/>
        <v>-6.6625183430305359</v>
      </c>
      <c r="AB194" s="21">
        <f t="shared" si="22"/>
        <v>-6.638532364093658</v>
      </c>
      <c r="AC194" s="21">
        <f t="shared" si="22"/>
        <v>-6.6111435463468302</v>
      </c>
      <c r="AD194" s="21">
        <f t="shared" si="22"/>
        <v>-6.5841062139601956</v>
      </c>
      <c r="AE194" s="21">
        <f t="shared" si="22"/>
        <v>-6.5570112490818566</v>
      </c>
      <c r="AF194" s="21">
        <f t="shared" si="22"/>
        <v>-6.5295933396688142</v>
      </c>
      <c r="AG194" s="21">
        <f t="shared" si="22"/>
        <v>-6.5017338307430785</v>
      </c>
      <c r="AH194" s="21">
        <f t="shared" si="22"/>
        <v>-6.4734983986875099</v>
      </c>
      <c r="AI194" s="21">
        <f t="shared" si="22"/>
        <v>-6.4452053499085977</v>
      </c>
      <c r="AJ194" s="21">
        <f t="shared" si="22"/>
        <v>-6.44792164028265</v>
      </c>
      <c r="AK194" s="21">
        <f t="shared" ref="AK194:BB194" si="23">SUM(AK172:AK174)*AK186</f>
        <v>-6.4503830289703945</v>
      </c>
      <c r="AL194" s="21">
        <f t="shared" si="23"/>
        <v>-6.4526439726950464</v>
      </c>
      <c r="AM194" s="21">
        <f t="shared" si="23"/>
        <v>-6.454767598338619</v>
      </c>
      <c r="AN194" s="21">
        <f t="shared" si="23"/>
        <v>-6.4567996128793217</v>
      </c>
      <c r="AO194" s="21">
        <f t="shared" si="23"/>
        <v>-6.4587637392221966</v>
      </c>
      <c r="AP194" s="21">
        <f t="shared" si="23"/>
        <v>-6.4607014342433828</v>
      </c>
      <c r="AQ194" s="21">
        <f t="shared" si="23"/>
        <v>-6.4626555458872401</v>
      </c>
      <c r="AR194" s="21">
        <f t="shared" si="23"/>
        <v>-6.464665078099622</v>
      </c>
      <c r="AS194" s="21">
        <f t="shared" si="23"/>
        <v>-6.4667661403289314</v>
      </c>
      <c r="AT194" s="21">
        <f t="shared" si="23"/>
        <v>-6.4689948965562882</v>
      </c>
      <c r="AU194" s="21">
        <f t="shared" si="23"/>
        <v>-6.471388678773061</v>
      </c>
      <c r="AV194" s="21">
        <f t="shared" si="23"/>
        <v>-6.4739837031999183</v>
      </c>
      <c r="AW194" s="21">
        <f t="shared" si="23"/>
        <v>-6.4768152210051637</v>
      </c>
      <c r="AX194" s="21">
        <f t="shared" si="23"/>
        <v>-6.4799180835161758</v>
      </c>
      <c r="AY194" s="21">
        <f t="shared" si="23"/>
        <v>-6.483326924341255</v>
      </c>
      <c r="AZ194" s="21">
        <f t="shared" si="23"/>
        <v>-6.4870760037797384</v>
      </c>
      <c r="BA194" s="21">
        <f t="shared" si="23"/>
        <v>-6.4911990910473607</v>
      </c>
      <c r="BB194" s="21">
        <f t="shared" si="23"/>
        <v>-6.4945886434204994</v>
      </c>
    </row>
    <row r="195" spans="1:54" outlineLevel="2">
      <c r="A195" s="426"/>
      <c r="B195" s="150" t="s">
        <v>498</v>
      </c>
      <c r="C195" s="19"/>
      <c r="D195" s="135" t="s">
        <v>391</v>
      </c>
      <c r="E195" s="21">
        <f>SUM(E176:E178)*E186</f>
        <v>-24.184656006135928</v>
      </c>
      <c r="F195" s="21">
        <f t="shared" ref="F195:BB195" si="24">SUM(F176:F178)*F186</f>
        <v>-23.644413723873544</v>
      </c>
      <c r="G195" s="21">
        <f t="shared" si="24"/>
        <v>-23.111004809682925</v>
      </c>
      <c r="H195" s="21">
        <f t="shared" si="24"/>
        <v>-22.584304127784446</v>
      </c>
      <c r="I195" s="21">
        <f t="shared" si="24"/>
        <v>-22.064187016305169</v>
      </c>
      <c r="J195" s="21">
        <f t="shared" si="24"/>
        <v>-21.550529155936168</v>
      </c>
      <c r="K195" s="21">
        <f t="shared" si="24"/>
        <v>-21.441946350011815</v>
      </c>
      <c r="L195" s="21">
        <f t="shared" si="24"/>
        <v>-21.335704385989605</v>
      </c>
      <c r="M195" s="21">
        <f t="shared" si="24"/>
        <v>-21.23180827383165</v>
      </c>
      <c r="N195" s="21">
        <f t="shared" si="24"/>
        <v>-21.130263682095194</v>
      </c>
      <c r="O195" s="21">
        <f t="shared" si="24"/>
        <v>-21.031076970007494</v>
      </c>
      <c r="P195" s="21">
        <f t="shared" si="24"/>
        <v>-20.934255201055656</v>
      </c>
      <c r="Q195" s="21">
        <f t="shared" si="24"/>
        <v>-20.839806149281046</v>
      </c>
      <c r="R195" s="21">
        <f t="shared" si="24"/>
        <v>-20.747738342574962</v>
      </c>
      <c r="S195" s="21">
        <f t="shared" si="24"/>
        <v>-20.65341298397265</v>
      </c>
      <c r="T195" s="21">
        <f t="shared" si="24"/>
        <v>-20.561528495385907</v>
      </c>
      <c r="U195" s="21">
        <f t="shared" si="24"/>
        <v>-20.472094049748936</v>
      </c>
      <c r="V195" s="21">
        <f t="shared" si="24"/>
        <v>-20.385119631223795</v>
      </c>
      <c r="W195" s="21">
        <f t="shared" si="24"/>
        <v>-20.300616026362921</v>
      </c>
      <c r="X195" s="21">
        <f t="shared" si="24"/>
        <v>-20.218594858937877</v>
      </c>
      <c r="Y195" s="21">
        <f t="shared" si="24"/>
        <v>-20.139068599687718</v>
      </c>
      <c r="Z195" s="21">
        <f t="shared" si="24"/>
        <v>-20.062050579182692</v>
      </c>
      <c r="AA195" s="21">
        <f t="shared" si="24"/>
        <v>-19.987555032493745</v>
      </c>
      <c r="AB195" s="21">
        <f t="shared" si="24"/>
        <v>-19.915597092280976</v>
      </c>
      <c r="AC195" s="21">
        <f t="shared" si="24"/>
        <v>-19.83343063922786</v>
      </c>
      <c r="AD195" s="21">
        <f t="shared" si="24"/>
        <v>-19.752318642274826</v>
      </c>
      <c r="AE195" s="21">
        <f t="shared" si="24"/>
        <v>-19.671033747884188</v>
      </c>
      <c r="AF195" s="21">
        <f t="shared" si="24"/>
        <v>-19.588780019938365</v>
      </c>
      <c r="AG195" s="21">
        <f t="shared" si="24"/>
        <v>-19.505201492898152</v>
      </c>
      <c r="AH195" s="21">
        <f t="shared" si="24"/>
        <v>-19.420495196882754</v>
      </c>
      <c r="AI195" s="21">
        <f t="shared" si="24"/>
        <v>-19.335616050655457</v>
      </c>
      <c r="AJ195" s="21">
        <f t="shared" si="24"/>
        <v>-19.343764921857364</v>
      </c>
      <c r="AK195" s="21">
        <f t="shared" si="24"/>
        <v>-19.351149087975912</v>
      </c>
      <c r="AL195" s="21">
        <f t="shared" si="24"/>
        <v>-19.35793191919991</v>
      </c>
      <c r="AM195" s="21">
        <f t="shared" si="24"/>
        <v>-19.364302796212453</v>
      </c>
      <c r="AN195" s="21">
        <f t="shared" si="24"/>
        <v>-19.370398839901046</v>
      </c>
      <c r="AO195" s="21">
        <f t="shared" si="24"/>
        <v>-19.376291218990069</v>
      </c>
      <c r="AP195" s="21">
        <f t="shared" si="24"/>
        <v>-19.382104304113319</v>
      </c>
      <c r="AQ195" s="21">
        <f t="shared" si="24"/>
        <v>-19.38796663910566</v>
      </c>
      <c r="AR195" s="21">
        <f t="shared" si="24"/>
        <v>-19.393995235803125</v>
      </c>
      <c r="AS195" s="21">
        <f t="shared" si="24"/>
        <v>-19.400298422548111</v>
      </c>
      <c r="AT195" s="21">
        <f t="shared" si="24"/>
        <v>-19.406984691286098</v>
      </c>
      <c r="AU195" s="21">
        <f t="shared" si="24"/>
        <v>-19.414166037991592</v>
      </c>
      <c r="AV195" s="21">
        <f t="shared" si="24"/>
        <v>-19.421951111326337</v>
      </c>
      <c r="AW195" s="21">
        <f t="shared" si="24"/>
        <v>-19.43044566479502</v>
      </c>
      <c r="AX195" s="21">
        <f t="shared" si="24"/>
        <v>-19.439754252379842</v>
      </c>
      <c r="AY195" s="21">
        <f t="shared" si="24"/>
        <v>-19.449980774905992</v>
      </c>
      <c r="AZ195" s="21">
        <f t="shared" si="24"/>
        <v>-19.461228013271462</v>
      </c>
      <c r="BA195" s="21">
        <f t="shared" si="24"/>
        <v>-19.473597275123463</v>
      </c>
      <c r="BB195" s="21">
        <f t="shared" si="24"/>
        <v>-19.483765932290808</v>
      </c>
    </row>
    <row r="196" spans="1:54" outlineLevel="2">
      <c r="A196" s="426"/>
      <c r="B196" s="150" t="s">
        <v>291</v>
      </c>
      <c r="C196" s="19"/>
      <c r="D196" s="135" t="s">
        <v>391</v>
      </c>
      <c r="E196" s="21">
        <f t="shared" ref="E196:AJ196" si="25">SUMIF($B$143:$B$154,"Safety",E$143:E$154)*E187</f>
        <v>-1.6863305951302741</v>
      </c>
      <c r="F196" s="21">
        <f t="shared" si="25"/>
        <v>-1.7166796489319083</v>
      </c>
      <c r="G196" s="21">
        <f t="shared" si="25"/>
        <v>-1.7473906689969485</v>
      </c>
      <c r="H196" s="21">
        <f t="shared" si="25"/>
        <v>-1.7783358567119518</v>
      </c>
      <c r="I196" s="21">
        <f t="shared" si="25"/>
        <v>-1.8093768614742558</v>
      </c>
      <c r="J196" s="21">
        <f t="shared" si="25"/>
        <v>-1.8403641681306255</v>
      </c>
      <c r="K196" s="21">
        <f t="shared" si="25"/>
        <v>-1.8754139153884826</v>
      </c>
      <c r="L196" s="21">
        <f t="shared" si="25"/>
        <v>-1.9113993983798268</v>
      </c>
      <c r="M196" s="21">
        <f t="shared" si="25"/>
        <v>-1.9483489037128872</v>
      </c>
      <c r="N196" s="21">
        <f t="shared" si="25"/>
        <v>-1.9862919829829455</v>
      </c>
      <c r="O196" s="21">
        <f t="shared" si="25"/>
        <v>-2.0252589359528121</v>
      </c>
      <c r="P196" s="21">
        <f t="shared" si="25"/>
        <v>-2.0652812011870543</v>
      </c>
      <c r="Q196" s="21">
        <f t="shared" si="25"/>
        <v>-2.106391283567266</v>
      </c>
      <c r="R196" s="21">
        <f t="shared" si="25"/>
        <v>-2.1486226675373659</v>
      </c>
      <c r="S196" s="21">
        <f t="shared" si="25"/>
        <v>-2.1920100921903791</v>
      </c>
      <c r="T196" s="21">
        <f t="shared" si="25"/>
        <v>-2.2365893551702931</v>
      </c>
      <c r="U196" s="21">
        <f t="shared" si="25"/>
        <v>-2.2823975451881329</v>
      </c>
      <c r="V196" s="21">
        <f t="shared" si="25"/>
        <v>-2.3294729865797721</v>
      </c>
      <c r="W196" s="21">
        <f t="shared" si="25"/>
        <v>-2.3778551839870312</v>
      </c>
      <c r="X196" s="21">
        <f t="shared" si="25"/>
        <v>-2.4275851190020661</v>
      </c>
      <c r="Y196" s="21">
        <f t="shared" si="25"/>
        <v>-2.4787051251067278</v>
      </c>
      <c r="Z196" s="21">
        <f t="shared" si="25"/>
        <v>-2.5312589110181869</v>
      </c>
      <c r="AA196" s="21">
        <f t="shared" si="25"/>
        <v>-2.58529176593601</v>
      </c>
      <c r="AB196" s="21">
        <f t="shared" si="25"/>
        <v>-2.6408503528351184</v>
      </c>
      <c r="AC196" s="21">
        <f t="shared" si="25"/>
        <v>-2.697983047658838</v>
      </c>
      <c r="AD196" s="21">
        <f t="shared" si="25"/>
        <v>-2.7567398453398075</v>
      </c>
      <c r="AE196" s="21">
        <f t="shared" si="25"/>
        <v>-2.8171724339745361</v>
      </c>
      <c r="AF196" s="21">
        <f t="shared" si="25"/>
        <v>-2.8793342465199347</v>
      </c>
      <c r="AG196" s="21">
        <f t="shared" si="25"/>
        <v>-2.9432805248303882</v>
      </c>
      <c r="AH196" s="21">
        <f t="shared" si="25"/>
        <v>-3.009068346623514</v>
      </c>
      <c r="AI196" s="21">
        <f t="shared" si="25"/>
        <v>-3.0767569209024734</v>
      </c>
      <c r="AJ196" s="21">
        <f t="shared" si="25"/>
        <v>-3.1530550479198602</v>
      </c>
      <c r="AK196" s="21">
        <f t="shared" ref="AK196:BB196" si="26">SUMIF($B$143:$B$154,"Safety",AK$143:AK$154)*AK187</f>
        <v>-3.231695359617841</v>
      </c>
      <c r="AL196" s="21">
        <f t="shared" si="26"/>
        <v>-3.3127574912788775</v>
      </c>
      <c r="AM196" s="21">
        <f t="shared" si="26"/>
        <v>-3.3963238738928547</v>
      </c>
      <c r="AN196" s="21">
        <f t="shared" si="26"/>
        <v>-3.4824799947462957</v>
      </c>
      <c r="AO196" s="21">
        <f t="shared" si="26"/>
        <v>-3.571314325589507</v>
      </c>
      <c r="AP196" s="21">
        <f t="shared" si="26"/>
        <v>-3.6629186190326406</v>
      </c>
      <c r="AQ196" s="21">
        <f t="shared" si="26"/>
        <v>-3.7573878063448123</v>
      </c>
      <c r="AR196" s="21">
        <f t="shared" si="26"/>
        <v>-3.8548204719396475</v>
      </c>
      <c r="AS196" s="21">
        <f t="shared" si="26"/>
        <v>-3.9553185880628519</v>
      </c>
      <c r="AT196" s="21">
        <f t="shared" si="26"/>
        <v>-4.0589878296074433</v>
      </c>
      <c r="AU196" s="21">
        <f t="shared" si="26"/>
        <v>-4.1659377359693552</v>
      </c>
      <c r="AV196" s="21">
        <f t="shared" si="26"/>
        <v>-4.2762818474199724</v>
      </c>
      <c r="AW196" s="21">
        <f t="shared" si="26"/>
        <v>-4.3901377976546216</v>
      </c>
      <c r="AX196" s="21">
        <f t="shared" si="26"/>
        <v>-4.5076274703550592</v>
      </c>
      <c r="AY196" s="21">
        <f t="shared" si="26"/>
        <v>-4.6288771400548399</v>
      </c>
      <c r="AZ196" s="21">
        <f t="shared" si="26"/>
        <v>-4.7540178294465605</v>
      </c>
      <c r="BA196" s="21">
        <f t="shared" si="26"/>
        <v>-4.8831851474616323</v>
      </c>
      <c r="BB196" s="21">
        <f t="shared" si="26"/>
        <v>-4.8113412512937614</v>
      </c>
    </row>
    <row r="197" spans="1:54" outlineLevel="2">
      <c r="A197" s="426"/>
      <c r="B197" s="150" t="s">
        <v>294</v>
      </c>
      <c r="C197" s="19"/>
      <c r="D197" s="135" t="s">
        <v>391</v>
      </c>
      <c r="E197" s="21">
        <f>SUMIF($B$143:$B$154,"Financial",E$143:E$154)*E186</f>
        <v>-20.714413057399998</v>
      </c>
      <c r="F197" s="21">
        <f t="shared" ref="F197:BB197" si="27">SUMIF($B$143:$B$154,"Financial",F$143:F$154)*F186</f>
        <v>-19.784459697990329</v>
      </c>
      <c r="G197" s="21">
        <f t="shared" si="27"/>
        <v>-18.864444424344082</v>
      </c>
      <c r="H197" s="21">
        <f t="shared" si="27"/>
        <v>-17.954082856683439</v>
      </c>
      <c r="I197" s="21">
        <f t="shared" si="27"/>
        <v>-17.053094859133825</v>
      </c>
      <c r="J197" s="21">
        <f t="shared" si="27"/>
        <v>-16.16120377316107</v>
      </c>
      <c r="K197" s="21">
        <f t="shared" si="27"/>
        <v>-16.005674271128441</v>
      </c>
      <c r="L197" s="21">
        <f t="shared" si="27"/>
        <v>-15.854323724423413</v>
      </c>
      <c r="M197" s="21">
        <f t="shared" si="27"/>
        <v>-15.707048544587741</v>
      </c>
      <c r="N197" s="21">
        <f t="shared" si="27"/>
        <v>-15.563748571895722</v>
      </c>
      <c r="O197" s="21">
        <f t="shared" si="27"/>
        <v>-15.424326991955972</v>
      </c>
      <c r="P197" s="21">
        <f t="shared" si="27"/>
        <v>-15.288690296437833</v>
      </c>
      <c r="Q197" s="21">
        <f t="shared" si="27"/>
        <v>-15.156748059075328</v>
      </c>
      <c r="R197" s="21">
        <f t="shared" si="27"/>
        <v>-15.028412974008825</v>
      </c>
      <c r="S197" s="21">
        <f t="shared" si="27"/>
        <v>-14.903600652843306</v>
      </c>
      <c r="T197" s="21">
        <f t="shared" si="27"/>
        <v>-14.782229618485722</v>
      </c>
      <c r="U197" s="21">
        <f t="shared" si="27"/>
        <v>-14.664221126421031</v>
      </c>
      <c r="V197" s="21">
        <f t="shared" si="27"/>
        <v>-14.549499200252388</v>
      </c>
      <c r="W197" s="21">
        <f t="shared" si="27"/>
        <v>-14.437990426219718</v>
      </c>
      <c r="X197" s="21">
        <f t="shared" si="27"/>
        <v>-14.329623951930781</v>
      </c>
      <c r="Y197" s="21">
        <f t="shared" si="27"/>
        <v>-14.224331410781298</v>
      </c>
      <c r="Z197" s="21">
        <f t="shared" si="27"/>
        <v>-14.122046776512519</v>
      </c>
      <c r="AA197" s="21">
        <f t="shared" si="27"/>
        <v>-14.022706390080574</v>
      </c>
      <c r="AB197" s="21">
        <f t="shared" si="27"/>
        <v>-13.926248816031677</v>
      </c>
      <c r="AC197" s="21">
        <f t="shared" si="27"/>
        <v>-13.832614815429519</v>
      </c>
      <c r="AD197" s="21">
        <f t="shared" si="27"/>
        <v>-13.741747249815557</v>
      </c>
      <c r="AE197" s="21">
        <f t="shared" si="27"/>
        <v>-13.653591063795432</v>
      </c>
      <c r="AF197" s="21">
        <f t="shared" si="27"/>
        <v>-13.568093177273507</v>
      </c>
      <c r="AG197" s="21">
        <f t="shared" si="27"/>
        <v>-13.485202453286902</v>
      </c>
      <c r="AH197" s="21">
        <f t="shared" si="27"/>
        <v>-13.404869637349684</v>
      </c>
      <c r="AI197" s="21">
        <f t="shared" si="27"/>
        <v>-13.327047315303526</v>
      </c>
      <c r="AJ197" s="21">
        <f t="shared" si="27"/>
        <v>-13.316018412215483</v>
      </c>
      <c r="AK197" s="21">
        <f t="shared" si="27"/>
        <v>-13.307012866359536</v>
      </c>
      <c r="AL197" s="21">
        <f t="shared" si="27"/>
        <v>-13.30001956094147</v>
      </c>
      <c r="AM197" s="21">
        <f t="shared" si="27"/>
        <v>-13.295028553938531</v>
      </c>
      <c r="AN197" s="21">
        <f t="shared" si="27"/>
        <v>-13.292031021360604</v>
      </c>
      <c r="AO197" s="21">
        <f t="shared" si="27"/>
        <v>-13.291019264603577</v>
      </c>
      <c r="AP197" s="21">
        <f t="shared" si="27"/>
        <v>-13.291986697859674</v>
      </c>
      <c r="AQ197" s="21">
        <f t="shared" si="27"/>
        <v>-13.294927806875302</v>
      </c>
      <c r="AR197" s="21">
        <f t="shared" si="27"/>
        <v>-13.299838193028661</v>
      </c>
      <c r="AS197" s="21">
        <f t="shared" si="27"/>
        <v>-13.306714490435134</v>
      </c>
      <c r="AT197" s="21">
        <f t="shared" si="27"/>
        <v>-13.315554441746956</v>
      </c>
      <c r="AU197" s="21">
        <f t="shared" si="27"/>
        <v>-13.326356811979213</v>
      </c>
      <c r="AV197" s="21">
        <f t="shared" si="27"/>
        <v>-13.33912141665939</v>
      </c>
      <c r="AW197" s="21">
        <f t="shared" si="27"/>
        <v>-13.353849124744642</v>
      </c>
      <c r="AX197" s="21">
        <f t="shared" si="27"/>
        <v>-13.370541822607937</v>
      </c>
      <c r="AY197" s="21">
        <f t="shared" si="27"/>
        <v>-13.389202422163047</v>
      </c>
      <c r="AZ197" s="21">
        <f t="shared" si="27"/>
        <v>-13.409834855700899</v>
      </c>
      <c r="BA197" s="21">
        <f t="shared" si="27"/>
        <v>-13.432444074737164</v>
      </c>
      <c r="BB197" s="21">
        <f t="shared" si="27"/>
        <v>-13.455114449592033</v>
      </c>
    </row>
    <row r="198" spans="1:54" outlineLevel="2">
      <c r="A198" s="427"/>
      <c r="B198" s="150" t="s">
        <v>478</v>
      </c>
      <c r="C198" s="19"/>
      <c r="D198" s="135" t="s">
        <v>391</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-41.396803591273056</v>
      </c>
      <c r="F200" s="21">
        <f t="shared" ref="F200:BB200" si="29">SUM(F190:F193,F196:F198)</f>
        <v>-40.829020464294388</v>
      </c>
      <c r="G200" s="21">
        <f t="shared" si="29"/>
        <v>-40.209181176680957</v>
      </c>
      <c r="H200" s="21">
        <f t="shared" si="29"/>
        <v>-39.604746813115206</v>
      </c>
      <c r="I200" s="21">
        <f t="shared" si="29"/>
        <v>-39.055056255735352</v>
      </c>
      <c r="J200" s="21">
        <f t="shared" si="29"/>
        <v>-38.258094934413315</v>
      </c>
      <c r="K200" s="21">
        <f t="shared" si="29"/>
        <v>-37.423284608749832</v>
      </c>
      <c r="L200" s="21">
        <f t="shared" si="29"/>
        <v>-36.673255129580383</v>
      </c>
      <c r="M200" s="21">
        <f t="shared" si="29"/>
        <v>-35.96607937271142</v>
      </c>
      <c r="N200" s="21">
        <f t="shared" si="29"/>
        <v>-35.263005775311569</v>
      </c>
      <c r="O200" s="21">
        <f t="shared" si="29"/>
        <v>-34.635723149113488</v>
      </c>
      <c r="P200" s="21">
        <f t="shared" si="29"/>
        <v>-34.044974462356407</v>
      </c>
      <c r="Q200" s="21">
        <f t="shared" si="29"/>
        <v>-33.488879728964434</v>
      </c>
      <c r="R200" s="21">
        <f t="shared" si="29"/>
        <v>-32.999427128532623</v>
      </c>
      <c r="S200" s="21">
        <f t="shared" si="29"/>
        <v>-32.506750714438127</v>
      </c>
      <c r="T200" s="21">
        <f t="shared" si="29"/>
        <v>-32.043694002231646</v>
      </c>
      <c r="U200" s="21">
        <f t="shared" si="29"/>
        <v>-31.608754548290989</v>
      </c>
      <c r="V200" s="21">
        <f t="shared" si="29"/>
        <v>-31.231769562266113</v>
      </c>
      <c r="W200" s="21">
        <f t="shared" si="29"/>
        <v>-30.848297098123048</v>
      </c>
      <c r="X200" s="21">
        <f t="shared" si="29"/>
        <v>-30.519024108866972</v>
      </c>
      <c r="Y200" s="21">
        <f t="shared" si="29"/>
        <v>-30.182016281526948</v>
      </c>
      <c r="Z200" s="21">
        <f t="shared" si="29"/>
        <v>-29.895795935740701</v>
      </c>
      <c r="AA200" s="21">
        <f t="shared" si="29"/>
        <v>-29.629254739817124</v>
      </c>
      <c r="AB200" s="21">
        <f t="shared" si="29"/>
        <v>-29.381435350047411</v>
      </c>
      <c r="AC200" s="21">
        <f t="shared" si="29"/>
        <v>-29.145172330168887</v>
      </c>
      <c r="AD200" s="21">
        <f t="shared" si="29"/>
        <v>-29.041392863628325</v>
      </c>
      <c r="AE200" s="21">
        <f t="shared" si="29"/>
        <v>-28.944551372357815</v>
      </c>
      <c r="AF200" s="21">
        <f t="shared" si="29"/>
        <v>-28.851193017122483</v>
      </c>
      <c r="AG200" s="21">
        <f t="shared" si="29"/>
        <v>-28.761748296928147</v>
      </c>
      <c r="AH200" s="21">
        <f t="shared" si="29"/>
        <v>-28.676707754817709</v>
      </c>
      <c r="AI200" s="21">
        <f t="shared" si="29"/>
        <v>-28.596698913185172</v>
      </c>
      <c r="AJ200" s="21">
        <f t="shared" si="29"/>
        <v>-28.651278488708172</v>
      </c>
      <c r="AK200" s="21">
        <f t="shared" si="29"/>
        <v>-28.710016503668882</v>
      </c>
      <c r="AL200" s="21">
        <f t="shared" si="29"/>
        <v>-28.773203416287792</v>
      </c>
      <c r="AM200" s="21">
        <f t="shared" si="29"/>
        <v>-28.841033891837348</v>
      </c>
      <c r="AN200" s="21">
        <f t="shared" si="29"/>
        <v>-28.913633225866157</v>
      </c>
      <c r="AO200" s="21">
        <f t="shared" si="29"/>
        <v>-28.991099173982153</v>
      </c>
      <c r="AP200" s="21">
        <f t="shared" si="29"/>
        <v>-29.073587174592259</v>
      </c>
      <c r="AQ200" s="21">
        <f t="shared" si="29"/>
        <v>-29.161267826112407</v>
      </c>
      <c r="AR200" s="21">
        <f t="shared" si="29"/>
        <v>-29.254292816391214</v>
      </c>
      <c r="AS200" s="21">
        <f t="shared" si="29"/>
        <v>-29.352813888723972</v>
      </c>
      <c r="AT200" s="21">
        <f t="shared" si="29"/>
        <v>-29.456991871385256</v>
      </c>
      <c r="AU200" s="21">
        <f t="shared" si="29"/>
        <v>-29.566995900576597</v>
      </c>
      <c r="AV200" s="21">
        <f t="shared" si="29"/>
        <v>-29.682996960205088</v>
      </c>
      <c r="AW200" s="21">
        <f t="shared" si="29"/>
        <v>-29.805168519565679</v>
      </c>
      <c r="AX200" s="21">
        <f t="shared" si="29"/>
        <v>-29.933689542855745</v>
      </c>
      <c r="AY200" s="21">
        <f t="shared" si="29"/>
        <v>-30.068744497165028</v>
      </c>
      <c r="AZ200" s="21">
        <f t="shared" si="29"/>
        <v>-30.210522894819285</v>
      </c>
      <c r="BA200" s="21">
        <f t="shared" si="29"/>
        <v>-30.359218945962958</v>
      </c>
      <c r="BB200" s="21">
        <f t="shared" si="29"/>
        <v>-30.305815053533777</v>
      </c>
    </row>
    <row r="201" spans="1:54" outlineLevel="2">
      <c r="A201" s="426"/>
      <c r="B201" s="150" t="s">
        <v>501</v>
      </c>
      <c r="C201" s="19"/>
      <c r="D201" s="135" t="s">
        <v>391</v>
      </c>
      <c r="E201" s="21">
        <f>SUM(E190:E192,E194,E196:E198)</f>
        <v>-33.360728265199981</v>
      </c>
      <c r="F201" s="21">
        <f t="shared" ref="F201:BB201" si="30">SUM(F190:F192,F194,F196:F198)</f>
        <v>-33.413102486969862</v>
      </c>
      <c r="G201" s="21">
        <f t="shared" si="30"/>
        <v>-33.464469852222791</v>
      </c>
      <c r="H201" s="21">
        <f t="shared" si="30"/>
        <v>-33.524662991710912</v>
      </c>
      <c r="I201" s="21">
        <f t="shared" si="30"/>
        <v>-33.589834387700066</v>
      </c>
      <c r="J201" s="21">
        <f t="shared" si="30"/>
        <v>-33.407143263136476</v>
      </c>
      <c r="K201" s="21">
        <f t="shared" si="30"/>
        <v>-32.621435118432302</v>
      </c>
      <c r="L201" s="21">
        <f t="shared" si="30"/>
        <v>-31.883661006029882</v>
      </c>
      <c r="M201" s="21">
        <f t="shared" si="30"/>
        <v>-31.191339372312719</v>
      </c>
      <c r="N201" s="21">
        <f t="shared" si="30"/>
        <v>-30.54211797481603</v>
      </c>
      <c r="O201" s="21">
        <f t="shared" si="30"/>
        <v>-29.933767318641838</v>
      </c>
      <c r="P201" s="21">
        <f t="shared" si="30"/>
        <v>-29.364175299804351</v>
      </c>
      <c r="Q201" s="21">
        <f t="shared" si="30"/>
        <v>-28.83134146337936</v>
      </c>
      <c r="R201" s="21">
        <f t="shared" si="30"/>
        <v>-28.333371763545866</v>
      </c>
      <c r="S201" s="21">
        <f t="shared" si="30"/>
        <v>-27.866924329856339</v>
      </c>
      <c r="T201" s="21">
        <f t="shared" si="30"/>
        <v>-27.431866035263035</v>
      </c>
      <c r="U201" s="21">
        <f t="shared" si="30"/>
        <v>-27.026592554434401</v>
      </c>
      <c r="V201" s="21">
        <f t="shared" si="30"/>
        <v>-26.649587401870257</v>
      </c>
      <c r="W201" s="21">
        <f t="shared" si="30"/>
        <v>-26.299417534677104</v>
      </c>
      <c r="X201" s="21">
        <f t="shared" si="30"/>
        <v>-25.974729776578833</v>
      </c>
      <c r="Y201" s="21">
        <f t="shared" si="30"/>
        <v>-25.674246866486442</v>
      </c>
      <c r="Z201" s="21">
        <f t="shared" si="30"/>
        <v>-25.396763790105332</v>
      </c>
      <c r="AA201" s="21">
        <f t="shared" si="30"/>
        <v>-25.14114462590409</v>
      </c>
      <c r="AB201" s="21">
        <f t="shared" si="30"/>
        <v>-24.906318974968087</v>
      </c>
      <c r="AC201" s="21">
        <f t="shared" si="30"/>
        <v>-24.687025118006979</v>
      </c>
      <c r="AD201" s="21">
        <f t="shared" si="30"/>
        <v>-24.599913358146765</v>
      </c>
      <c r="AE201" s="21">
        <f t="shared" si="30"/>
        <v>-24.51781581108381</v>
      </c>
      <c r="AF201" s="21">
        <f t="shared" si="30"/>
        <v>-24.4404519126827</v>
      </c>
      <c r="AG201" s="21">
        <f t="shared" si="30"/>
        <v>-24.367691894910607</v>
      </c>
      <c r="AH201" s="21">
        <f t="shared" si="30"/>
        <v>-24.29959441828289</v>
      </c>
      <c r="AI201" s="21">
        <f t="shared" si="30"/>
        <v>-24.236475114938795</v>
      </c>
      <c r="AJ201" s="21">
        <f t="shared" si="30"/>
        <v>-24.286996923297124</v>
      </c>
      <c r="AK201" s="21">
        <f t="shared" si="30"/>
        <v>-24.342029611648368</v>
      </c>
      <c r="AL201" s="21">
        <f t="shared" si="30"/>
        <v>-24.401689768465282</v>
      </c>
      <c r="AM201" s="21">
        <f t="shared" si="30"/>
        <v>-24.466106775667981</v>
      </c>
      <c r="AN201" s="21">
        <f t="shared" si="30"/>
        <v>-24.535396920603144</v>
      </c>
      <c r="AO201" s="21">
        <f t="shared" si="30"/>
        <v>-24.609658764142907</v>
      </c>
      <c r="AP201" s="21">
        <f t="shared" si="30"/>
        <v>-24.689013140898059</v>
      </c>
      <c r="AQ201" s="21">
        <f t="shared" si="30"/>
        <v>-24.773586669732808</v>
      </c>
      <c r="AR201" s="21">
        <f t="shared" si="30"/>
        <v>-24.863507036139801</v>
      </c>
      <c r="AS201" s="21">
        <f t="shared" si="30"/>
        <v>-24.958903590789383</v>
      </c>
      <c r="AT201" s="21">
        <f t="shared" si="30"/>
        <v>-25.059910687379311</v>
      </c>
      <c r="AU201" s="21">
        <f t="shared" si="30"/>
        <v>-25.166668869013542</v>
      </c>
      <c r="AV201" s="21">
        <f t="shared" si="30"/>
        <v>-25.279322748226974</v>
      </c>
      <c r="AW201" s="21">
        <f t="shared" si="30"/>
        <v>-25.398021249974949</v>
      </c>
      <c r="AX201" s="21">
        <f t="shared" si="30"/>
        <v>-25.522918296604466</v>
      </c>
      <c r="AY201" s="21">
        <f t="shared" si="30"/>
        <v>-25.654173136210808</v>
      </c>
      <c r="AZ201" s="21">
        <f t="shared" si="30"/>
        <v>-25.791950538020522</v>
      </c>
      <c r="BA201" s="21">
        <f t="shared" si="30"/>
        <v>-25.93642050969374</v>
      </c>
      <c r="BB201" s="21">
        <f t="shared" si="30"/>
        <v>-25.87932137930715</v>
      </c>
    </row>
    <row r="202" spans="1:54" outlineLevel="2">
      <c r="A202" s="427"/>
      <c r="B202" s="150" t="s">
        <v>502</v>
      </c>
      <c r="C202" s="19"/>
      <c r="D202" s="135" t="s">
        <v>391</v>
      </c>
      <c r="E202" s="21">
        <f>SUM(E190:E192,E195:E198)</f>
        <v>-49.483832267381032</v>
      </c>
      <c r="F202" s="21">
        <f t="shared" ref="F202:BB202" si="31">SUM(F190:F192,F195:F198)</f>
        <v>-49.176044967713324</v>
      </c>
      <c r="G202" s="21">
        <f t="shared" si="31"/>
        <v>-48.871806392011408</v>
      </c>
      <c r="H202" s="21">
        <f t="shared" si="31"/>
        <v>-48.580865743567209</v>
      </c>
      <c r="I202" s="21">
        <f t="shared" si="31"/>
        <v>-48.299292398570174</v>
      </c>
      <c r="J202" s="21">
        <f t="shared" si="31"/>
        <v>-47.774162698849516</v>
      </c>
      <c r="K202" s="21">
        <f t="shared" si="31"/>
        <v>-46.916066018440176</v>
      </c>
      <c r="L202" s="21">
        <f t="shared" si="31"/>
        <v>-46.107463930022952</v>
      </c>
      <c r="M202" s="21">
        <f t="shared" si="31"/>
        <v>-45.34587822004832</v>
      </c>
      <c r="N202" s="21">
        <f t="shared" si="31"/>
        <v>-44.62896042808994</v>
      </c>
      <c r="O202" s="21">
        <f t="shared" si="31"/>
        <v>-43.95448529864683</v>
      </c>
      <c r="P202" s="21">
        <f t="shared" si="31"/>
        <v>-43.320345435241201</v>
      </c>
      <c r="Q202" s="21">
        <f t="shared" si="31"/>
        <v>-42.724545562900055</v>
      </c>
      <c r="R202" s="21">
        <f t="shared" si="31"/>
        <v>-42.165197325262504</v>
      </c>
      <c r="S202" s="21">
        <f t="shared" si="31"/>
        <v>-41.635866317851381</v>
      </c>
      <c r="T202" s="21">
        <f t="shared" si="31"/>
        <v>-41.139551697558886</v>
      </c>
      <c r="U202" s="21">
        <f t="shared" si="31"/>
        <v>-40.674655255537097</v>
      </c>
      <c r="V202" s="21">
        <f t="shared" si="31"/>
        <v>-40.239667154773464</v>
      </c>
      <c r="W202" s="21">
        <f t="shared" si="31"/>
        <v>-39.833161552252385</v>
      </c>
      <c r="X202" s="21">
        <f t="shared" si="31"/>
        <v>-39.453793015870751</v>
      </c>
      <c r="Y202" s="21">
        <f t="shared" si="31"/>
        <v>-39.100292599611585</v>
      </c>
      <c r="Z202" s="21">
        <f t="shared" si="31"/>
        <v>-38.771464175071785</v>
      </c>
      <c r="AA202" s="21">
        <f t="shared" si="31"/>
        <v>-38.466181315367301</v>
      </c>
      <c r="AB202" s="21">
        <f t="shared" si="31"/>
        <v>-38.1833837031554</v>
      </c>
      <c r="AC202" s="21">
        <f t="shared" si="31"/>
        <v>-37.909312210888011</v>
      </c>
      <c r="AD202" s="21">
        <f t="shared" si="31"/>
        <v>-37.768125786461397</v>
      </c>
      <c r="AE202" s="21">
        <f t="shared" si="31"/>
        <v>-37.631838309886149</v>
      </c>
      <c r="AF202" s="21">
        <f t="shared" si="31"/>
        <v>-37.499638592952252</v>
      </c>
      <c r="AG202" s="21">
        <f t="shared" si="31"/>
        <v>-37.371159557065681</v>
      </c>
      <c r="AH202" s="21">
        <f t="shared" si="31"/>
        <v>-37.246591216478137</v>
      </c>
      <c r="AI202" s="21">
        <f t="shared" si="31"/>
        <v>-37.126885815685654</v>
      </c>
      <c r="AJ202" s="21">
        <f t="shared" si="31"/>
        <v>-37.182840204871837</v>
      </c>
      <c r="AK202" s="21">
        <f t="shared" si="31"/>
        <v>-37.242795670653884</v>
      </c>
      <c r="AL202" s="21">
        <f t="shared" si="31"/>
        <v>-37.306977714970145</v>
      </c>
      <c r="AM202" s="21">
        <f t="shared" si="31"/>
        <v>-37.375641973541818</v>
      </c>
      <c r="AN202" s="21">
        <f t="shared" si="31"/>
        <v>-37.448996147624868</v>
      </c>
      <c r="AO202" s="21">
        <f t="shared" si="31"/>
        <v>-37.527186243910776</v>
      </c>
      <c r="AP202" s="21">
        <f t="shared" si="31"/>
        <v>-37.610416010767992</v>
      </c>
      <c r="AQ202" s="21">
        <f t="shared" si="31"/>
        <v>-37.698897762951226</v>
      </c>
      <c r="AR202" s="21">
        <f t="shared" si="31"/>
        <v>-37.792837193843305</v>
      </c>
      <c r="AS202" s="21">
        <f t="shared" si="31"/>
        <v>-37.892435873008566</v>
      </c>
      <c r="AT202" s="21">
        <f t="shared" si="31"/>
        <v>-37.997900482109117</v>
      </c>
      <c r="AU202" s="21">
        <f t="shared" si="31"/>
        <v>-38.109446228232073</v>
      </c>
      <c r="AV202" s="21">
        <f t="shared" si="31"/>
        <v>-38.227290156353398</v>
      </c>
      <c r="AW202" s="21">
        <f t="shared" si="31"/>
        <v>-38.351651693764808</v>
      </c>
      <c r="AX202" s="21">
        <f t="shared" si="31"/>
        <v>-38.482754465468133</v>
      </c>
      <c r="AY202" s="21">
        <f t="shared" si="31"/>
        <v>-38.62082698677554</v>
      </c>
      <c r="AZ202" s="21">
        <f t="shared" si="31"/>
        <v>-38.766102547512247</v>
      </c>
      <c r="BA202" s="21">
        <f t="shared" si="31"/>
        <v>-38.918818693769843</v>
      </c>
      <c r="BB202" s="21">
        <f t="shared" si="31"/>
        <v>-38.868498668177459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-41.396803591273056</v>
      </c>
      <c r="F204" s="21">
        <f>F200+E204</f>
        <v>-82.225824055567443</v>
      </c>
      <c r="G204" s="21">
        <f t="shared" ref="G204:BB206" si="32">G200+F204</f>
        <v>-122.4350052322484</v>
      </c>
      <c r="H204" s="21">
        <f t="shared" si="32"/>
        <v>-162.0397520453636</v>
      </c>
      <c r="I204" s="21">
        <f t="shared" si="32"/>
        <v>-201.09480830109896</v>
      </c>
      <c r="J204" s="21">
        <f t="shared" si="32"/>
        <v>-239.35290323551229</v>
      </c>
      <c r="K204" s="21">
        <f t="shared" si="32"/>
        <v>-276.7761878442621</v>
      </c>
      <c r="L204" s="21">
        <f t="shared" si="32"/>
        <v>-313.44944297384245</v>
      </c>
      <c r="M204" s="21">
        <f t="shared" si="32"/>
        <v>-349.41552234655387</v>
      </c>
      <c r="N204" s="21">
        <f t="shared" si="32"/>
        <v>-384.67852812186544</v>
      </c>
      <c r="O204" s="21">
        <f t="shared" si="32"/>
        <v>-419.31425127097896</v>
      </c>
      <c r="P204" s="21">
        <f t="shared" si="32"/>
        <v>-453.35922573333539</v>
      </c>
      <c r="Q204" s="21">
        <f t="shared" si="32"/>
        <v>-486.84810546229983</v>
      </c>
      <c r="R204" s="21">
        <f t="shared" si="32"/>
        <v>-519.84753259083243</v>
      </c>
      <c r="S204" s="21">
        <f t="shared" si="32"/>
        <v>-552.35428330527054</v>
      </c>
      <c r="T204" s="21">
        <f t="shared" si="32"/>
        <v>-584.39797730750217</v>
      </c>
      <c r="U204" s="21">
        <f t="shared" si="32"/>
        <v>-616.00673185579319</v>
      </c>
      <c r="V204" s="21">
        <f t="shared" si="32"/>
        <v>-647.23850141805929</v>
      </c>
      <c r="W204" s="21">
        <f t="shared" si="32"/>
        <v>-678.08679851618228</v>
      </c>
      <c r="X204" s="21">
        <f t="shared" si="32"/>
        <v>-708.60582262504931</v>
      </c>
      <c r="Y204" s="21">
        <f t="shared" si="32"/>
        <v>-738.78783890657621</v>
      </c>
      <c r="Z204" s="21">
        <f t="shared" si="32"/>
        <v>-768.68363484231691</v>
      </c>
      <c r="AA204" s="21">
        <f t="shared" si="32"/>
        <v>-798.31288958213406</v>
      </c>
      <c r="AB204" s="21">
        <f t="shared" si="32"/>
        <v>-827.69432493218142</v>
      </c>
      <c r="AC204" s="21">
        <f t="shared" si="32"/>
        <v>-856.83949726235028</v>
      </c>
      <c r="AD204" s="21">
        <f t="shared" si="32"/>
        <v>-885.88089012597857</v>
      </c>
      <c r="AE204" s="21">
        <f t="shared" si="32"/>
        <v>-914.82544149833643</v>
      </c>
      <c r="AF204" s="21">
        <f t="shared" si="32"/>
        <v>-943.67663451545889</v>
      </c>
      <c r="AG204" s="21">
        <f t="shared" si="32"/>
        <v>-972.43838281238709</v>
      </c>
      <c r="AH204" s="21">
        <f t="shared" si="32"/>
        <v>-1001.1150905672048</v>
      </c>
      <c r="AI204" s="21">
        <f t="shared" si="32"/>
        <v>-1029.7117894803901</v>
      </c>
      <c r="AJ204" s="21">
        <f t="shared" si="32"/>
        <v>-1058.3630679690982</v>
      </c>
      <c r="AK204" s="21">
        <f t="shared" si="32"/>
        <v>-1087.0730844727671</v>
      </c>
      <c r="AL204" s="21">
        <f t="shared" si="32"/>
        <v>-1115.8462878890548</v>
      </c>
      <c r="AM204" s="21">
        <f t="shared" si="32"/>
        <v>-1144.687321780892</v>
      </c>
      <c r="AN204" s="21">
        <f t="shared" si="32"/>
        <v>-1173.6009550067581</v>
      </c>
      <c r="AO204" s="21">
        <f t="shared" si="32"/>
        <v>-1202.5920541807402</v>
      </c>
      <c r="AP204" s="21">
        <f t="shared" si="32"/>
        <v>-1231.6656413553324</v>
      </c>
      <c r="AQ204" s="21">
        <f t="shared" si="32"/>
        <v>-1260.8269091814448</v>
      </c>
      <c r="AR204" s="21">
        <f t="shared" si="32"/>
        <v>-1290.0812019978359</v>
      </c>
      <c r="AS204" s="21">
        <f t="shared" si="32"/>
        <v>-1319.4340158865598</v>
      </c>
      <c r="AT204" s="21">
        <f t="shared" si="32"/>
        <v>-1348.8910077579451</v>
      </c>
      <c r="AU204" s="21">
        <f t="shared" si="32"/>
        <v>-1378.4580036585216</v>
      </c>
      <c r="AV204" s="21">
        <f t="shared" si="32"/>
        <v>-1408.1410006187268</v>
      </c>
      <c r="AW204" s="21">
        <f t="shared" si="32"/>
        <v>-1437.9461691382926</v>
      </c>
      <c r="AX204" s="21">
        <f t="shared" si="32"/>
        <v>-1467.8798586811483</v>
      </c>
      <c r="AY204" s="21">
        <f t="shared" si="32"/>
        <v>-1497.9486031783133</v>
      </c>
      <c r="AZ204" s="21">
        <f t="shared" si="32"/>
        <v>-1528.1591260731325</v>
      </c>
      <c r="BA204" s="21">
        <f t="shared" si="32"/>
        <v>-1558.5183450190955</v>
      </c>
      <c r="BB204" s="21">
        <f t="shared" si="32"/>
        <v>-1588.8241600726292</v>
      </c>
    </row>
    <row r="205" spans="1:54" outlineLevel="2">
      <c r="A205" s="426"/>
      <c r="B205" s="150" t="s">
        <v>505</v>
      </c>
      <c r="C205" s="19"/>
      <c r="D205" s="135" t="s">
        <v>391</v>
      </c>
      <c r="E205" s="21">
        <f>E201</f>
        <v>-33.360728265199981</v>
      </c>
      <c r="F205" s="21">
        <f t="shared" ref="F205:U206" si="33">F201+E205</f>
        <v>-66.773830752169843</v>
      </c>
      <c r="G205" s="21">
        <f t="shared" si="33"/>
        <v>-100.23830060439263</v>
      </c>
      <c r="H205" s="21">
        <f t="shared" si="33"/>
        <v>-133.76296359610353</v>
      </c>
      <c r="I205" s="21">
        <f t="shared" si="33"/>
        <v>-167.35279798380361</v>
      </c>
      <c r="J205" s="21">
        <f t="shared" si="33"/>
        <v>-200.75994124694009</v>
      </c>
      <c r="K205" s="21">
        <f t="shared" si="33"/>
        <v>-233.38137636537238</v>
      </c>
      <c r="L205" s="21">
        <f t="shared" si="33"/>
        <v>-265.26503737140229</v>
      </c>
      <c r="M205" s="21">
        <f t="shared" si="33"/>
        <v>-296.456376743715</v>
      </c>
      <c r="N205" s="21">
        <f t="shared" si="33"/>
        <v>-326.99849471853105</v>
      </c>
      <c r="O205" s="21">
        <f t="shared" si="33"/>
        <v>-356.9322620371729</v>
      </c>
      <c r="P205" s="21">
        <f t="shared" si="33"/>
        <v>-386.29643733697725</v>
      </c>
      <c r="Q205" s="21">
        <f t="shared" si="33"/>
        <v>-415.12777880035662</v>
      </c>
      <c r="R205" s="21">
        <f t="shared" si="33"/>
        <v>-443.46115056390249</v>
      </c>
      <c r="S205" s="21">
        <f t="shared" si="33"/>
        <v>-471.32807489375881</v>
      </c>
      <c r="T205" s="21">
        <f t="shared" si="33"/>
        <v>-498.75994092902187</v>
      </c>
      <c r="U205" s="21">
        <f t="shared" si="33"/>
        <v>-525.78653348345631</v>
      </c>
      <c r="V205" s="21">
        <f t="shared" si="32"/>
        <v>-552.43612088532655</v>
      </c>
      <c r="W205" s="21">
        <f t="shared" si="32"/>
        <v>-578.73553842000365</v>
      </c>
      <c r="X205" s="21">
        <f t="shared" si="32"/>
        <v>-604.71026819658243</v>
      </c>
      <c r="Y205" s="21">
        <f t="shared" si="32"/>
        <v>-630.38451506306887</v>
      </c>
      <c r="Z205" s="21">
        <f t="shared" si="32"/>
        <v>-655.78127885317417</v>
      </c>
      <c r="AA205" s="21">
        <f t="shared" si="32"/>
        <v>-680.92242347907825</v>
      </c>
      <c r="AB205" s="21">
        <f t="shared" si="32"/>
        <v>-705.82874245404628</v>
      </c>
      <c r="AC205" s="21">
        <f t="shared" si="32"/>
        <v>-730.51576757205328</v>
      </c>
      <c r="AD205" s="21">
        <f t="shared" si="32"/>
        <v>-755.11568093020003</v>
      </c>
      <c r="AE205" s="21">
        <f t="shared" si="32"/>
        <v>-779.63349674128381</v>
      </c>
      <c r="AF205" s="21">
        <f t="shared" si="32"/>
        <v>-804.07394865396645</v>
      </c>
      <c r="AG205" s="21">
        <f t="shared" si="32"/>
        <v>-828.4416405488771</v>
      </c>
      <c r="AH205" s="21">
        <f t="shared" si="32"/>
        <v>-852.74123496716004</v>
      </c>
      <c r="AI205" s="21">
        <f t="shared" si="32"/>
        <v>-876.97771008209884</v>
      </c>
      <c r="AJ205" s="21">
        <f t="shared" si="32"/>
        <v>-901.26470700539596</v>
      </c>
      <c r="AK205" s="21">
        <f t="shared" si="32"/>
        <v>-925.60673661704436</v>
      </c>
      <c r="AL205" s="21">
        <f t="shared" si="32"/>
        <v>-950.00842638550967</v>
      </c>
      <c r="AM205" s="21">
        <f t="shared" si="32"/>
        <v>-974.47453316117765</v>
      </c>
      <c r="AN205" s="21">
        <f t="shared" si="32"/>
        <v>-999.00993008178079</v>
      </c>
      <c r="AO205" s="21">
        <f t="shared" si="32"/>
        <v>-1023.6195888459237</v>
      </c>
      <c r="AP205" s="21">
        <f t="shared" si="32"/>
        <v>-1048.3086019868217</v>
      </c>
      <c r="AQ205" s="21">
        <f t="shared" si="32"/>
        <v>-1073.0821886565545</v>
      </c>
      <c r="AR205" s="21">
        <f t="shared" si="32"/>
        <v>-1097.9456956926942</v>
      </c>
      <c r="AS205" s="21">
        <f t="shared" si="32"/>
        <v>-1122.9045992834835</v>
      </c>
      <c r="AT205" s="21">
        <f t="shared" si="32"/>
        <v>-1147.9645099708628</v>
      </c>
      <c r="AU205" s="21">
        <f t="shared" si="32"/>
        <v>-1173.1311788398764</v>
      </c>
      <c r="AV205" s="21">
        <f t="shared" si="32"/>
        <v>-1198.4105015881034</v>
      </c>
      <c r="AW205" s="21">
        <f t="shared" si="32"/>
        <v>-1223.8085228380785</v>
      </c>
      <c r="AX205" s="21">
        <f t="shared" si="32"/>
        <v>-1249.331441134683</v>
      </c>
      <c r="AY205" s="21">
        <f t="shared" si="32"/>
        <v>-1274.9856142708938</v>
      </c>
      <c r="AZ205" s="21">
        <f t="shared" si="32"/>
        <v>-1300.7775648089143</v>
      </c>
      <c r="BA205" s="21">
        <f t="shared" si="32"/>
        <v>-1326.7139853186081</v>
      </c>
      <c r="BB205" s="21">
        <f t="shared" si="32"/>
        <v>-1352.5933066979153</v>
      </c>
    </row>
    <row r="206" spans="1:54" outlineLevel="2">
      <c r="A206" s="427"/>
      <c r="B206" s="150" t="s">
        <v>506</v>
      </c>
      <c r="C206" s="19"/>
      <c r="D206" s="135" t="s">
        <v>391</v>
      </c>
      <c r="E206" s="21">
        <f>E202</f>
        <v>-49.483832267381032</v>
      </c>
      <c r="F206" s="21">
        <f t="shared" si="33"/>
        <v>-98.659877235094356</v>
      </c>
      <c r="G206" s="21">
        <f t="shared" si="32"/>
        <v>-147.53168362710576</v>
      </c>
      <c r="H206" s="21">
        <f t="shared" si="32"/>
        <v>-196.11254937067298</v>
      </c>
      <c r="I206" s="21">
        <f t="shared" si="32"/>
        <v>-244.41184176924315</v>
      </c>
      <c r="J206" s="21">
        <f t="shared" si="32"/>
        <v>-292.18600446809268</v>
      </c>
      <c r="K206" s="21">
        <f t="shared" si="32"/>
        <v>-339.10207048653285</v>
      </c>
      <c r="L206" s="21">
        <f t="shared" si="32"/>
        <v>-385.20953441655581</v>
      </c>
      <c r="M206" s="21">
        <f t="shared" si="32"/>
        <v>-430.55541263660416</v>
      </c>
      <c r="N206" s="21">
        <f t="shared" si="32"/>
        <v>-475.18437306469411</v>
      </c>
      <c r="O206" s="21">
        <f t="shared" si="32"/>
        <v>-519.13885836334089</v>
      </c>
      <c r="P206" s="21">
        <f t="shared" si="32"/>
        <v>-562.45920379858205</v>
      </c>
      <c r="Q206" s="21">
        <f t="shared" si="32"/>
        <v>-605.18374936148211</v>
      </c>
      <c r="R206" s="21">
        <f t="shared" si="32"/>
        <v>-647.34894668674463</v>
      </c>
      <c r="S206" s="21">
        <f t="shared" si="32"/>
        <v>-688.98481300459605</v>
      </c>
      <c r="T206" s="21">
        <f t="shared" si="32"/>
        <v>-730.12436470215494</v>
      </c>
      <c r="U206" s="21">
        <f t="shared" si="32"/>
        <v>-770.79901995769205</v>
      </c>
      <c r="V206" s="21">
        <f t="shared" si="32"/>
        <v>-811.03868711246548</v>
      </c>
      <c r="W206" s="21">
        <f t="shared" si="32"/>
        <v>-850.87184866471785</v>
      </c>
      <c r="X206" s="21">
        <f t="shared" si="32"/>
        <v>-890.32564168058855</v>
      </c>
      <c r="Y206" s="21">
        <f t="shared" si="32"/>
        <v>-929.42593428020018</v>
      </c>
      <c r="Z206" s="21">
        <f t="shared" si="32"/>
        <v>-968.19739845527192</v>
      </c>
      <c r="AA206" s="21">
        <f t="shared" si="32"/>
        <v>-1006.6635797706392</v>
      </c>
      <c r="AB206" s="21">
        <f t="shared" si="32"/>
        <v>-1044.8469634737946</v>
      </c>
      <c r="AC206" s="21">
        <f t="shared" si="32"/>
        <v>-1082.7562756846826</v>
      </c>
      <c r="AD206" s="21">
        <f t="shared" si="32"/>
        <v>-1120.5244014711441</v>
      </c>
      <c r="AE206" s="21">
        <f t="shared" si="32"/>
        <v>-1158.1562397810303</v>
      </c>
      <c r="AF206" s="21">
        <f t="shared" si="32"/>
        <v>-1195.6558783739827</v>
      </c>
      <c r="AG206" s="21">
        <f t="shared" si="32"/>
        <v>-1233.0270379310484</v>
      </c>
      <c r="AH206" s="21">
        <f t="shared" si="32"/>
        <v>-1270.2736291475267</v>
      </c>
      <c r="AI206" s="21">
        <f t="shared" si="32"/>
        <v>-1307.4005149632123</v>
      </c>
      <c r="AJ206" s="21">
        <f t="shared" si="32"/>
        <v>-1344.5833551680842</v>
      </c>
      <c r="AK206" s="21">
        <f t="shared" si="32"/>
        <v>-1381.8261508387379</v>
      </c>
      <c r="AL206" s="21">
        <f t="shared" si="32"/>
        <v>-1419.133128553708</v>
      </c>
      <c r="AM206" s="21">
        <f t="shared" si="32"/>
        <v>-1456.5087705272499</v>
      </c>
      <c r="AN206" s="21">
        <f t="shared" si="32"/>
        <v>-1493.9577666748748</v>
      </c>
      <c r="AO206" s="21">
        <f t="shared" si="32"/>
        <v>-1531.4849529187857</v>
      </c>
      <c r="AP206" s="21">
        <f t="shared" si="32"/>
        <v>-1569.0953689295536</v>
      </c>
      <c r="AQ206" s="21">
        <f t="shared" si="32"/>
        <v>-1606.7942666925048</v>
      </c>
      <c r="AR206" s="21">
        <f t="shared" si="32"/>
        <v>-1644.5871038863481</v>
      </c>
      <c r="AS206" s="21">
        <f t="shared" si="32"/>
        <v>-1682.4795397593566</v>
      </c>
      <c r="AT206" s="21">
        <f t="shared" si="32"/>
        <v>-1720.4774402414657</v>
      </c>
      <c r="AU206" s="21">
        <f t="shared" si="32"/>
        <v>-1758.5868864696979</v>
      </c>
      <c r="AV206" s="21">
        <f t="shared" si="32"/>
        <v>-1796.8141766260512</v>
      </c>
      <c r="AW206" s="21">
        <f t="shared" si="32"/>
        <v>-1835.165828319816</v>
      </c>
      <c r="AX206" s="21">
        <f t="shared" si="32"/>
        <v>-1873.6485827852841</v>
      </c>
      <c r="AY206" s="21">
        <f t="shared" si="32"/>
        <v>-1912.2694097720596</v>
      </c>
      <c r="AZ206" s="21">
        <f t="shared" si="32"/>
        <v>-1951.0355123195718</v>
      </c>
      <c r="BA206" s="21">
        <f t="shared" si="32"/>
        <v>-1989.9543310133417</v>
      </c>
      <c r="BB206" s="21">
        <f t="shared" si="32"/>
        <v>-2028.8228296815191</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-0.19866487955554271</v>
      </c>
      <c r="F210" s="21">
        <f>F190-Baseline!F190</f>
        <v>-1.4306240817246909</v>
      </c>
      <c r="G210" s="21">
        <f>G190-Baseline!G190</f>
        <v>-2.6458689326853611</v>
      </c>
      <c r="H210" s="21">
        <f>H190-Baseline!H190</f>
        <v>-3.8547818129133695</v>
      </c>
      <c r="I210" s="21">
        <f>I190-Baseline!I190</f>
        <v>-5.0540683220239231</v>
      </c>
      <c r="J210" s="21">
        <f>J190-Baseline!J190</f>
        <v>-5.9914456715345299</v>
      </c>
      <c r="K210" s="21">
        <f>K190-Baseline!K190</f>
        <v>-5.4069412922578106</v>
      </c>
      <c r="L210" s="21">
        <f>L190-Baseline!L190</f>
        <v>-4.8634068907745505</v>
      </c>
      <c r="M210" s="21">
        <f>M190-Baseline!M190</f>
        <v>-4.3584596295824394</v>
      </c>
      <c r="N210" s="21">
        <f>N190-Baseline!N190</f>
        <v>-3.8898404578362005</v>
      </c>
      <c r="O210" s="21">
        <f>O190-Baseline!O190</f>
        <v>-3.4554081436251995</v>
      </c>
      <c r="P210" s="21">
        <f>P190-Baseline!P190</f>
        <v>-3.0531335791494754</v>
      </c>
      <c r="Q210" s="21">
        <f>Q190-Baseline!Q190</f>
        <v>-2.6810943467950725</v>
      </c>
      <c r="R210" s="21">
        <f>R190-Baseline!R190</f>
        <v>-2.3374695346214502</v>
      </c>
      <c r="S210" s="21">
        <f>S190-Baseline!S190</f>
        <v>-2.0205347902642634</v>
      </c>
      <c r="T210" s="21">
        <f>T190-Baseline!T190</f>
        <v>-1.7286576027269125</v>
      </c>
      <c r="U210" s="21">
        <f>U190-Baseline!U190</f>
        <v>-1.4602928019847443</v>
      </c>
      <c r="V210" s="21">
        <f>V190-Baseline!V190</f>
        <v>-1.2139782667574688</v>
      </c>
      <c r="W210" s="21">
        <f>W190-Baseline!W190</f>
        <v>-0.98833083121897836</v>
      </c>
      <c r="X210" s="21">
        <f>X190-Baseline!X190</f>
        <v>-0.78204238181012087</v>
      </c>
      <c r="Y210" s="21">
        <f>Y190-Baseline!Y190</f>
        <v>-0.59387613569969666</v>
      </c>
      <c r="Z210" s="21">
        <f>Z190-Baseline!Z190</f>
        <v>-0.42266309280282505</v>
      </c>
      <c r="AA210" s="21">
        <f>AA190-Baseline!AA190</f>
        <v>-0.26729865361436722</v>
      </c>
      <c r="AB210" s="21">
        <f>AB190-Baseline!AB190</f>
        <v>-0.12673939544906718</v>
      </c>
      <c r="AC210" s="21">
        <f>AC190-Baseline!AC190</f>
        <v>2.0383797135465393E-16</v>
      </c>
      <c r="AD210" s="21">
        <f>AD190-Baseline!AD190</f>
        <v>1.9694489985956903E-16</v>
      </c>
      <c r="AE210" s="21">
        <f>AE190-Baseline!AE190</f>
        <v>1.9028492740054979E-16</v>
      </c>
      <c r="AF210" s="21">
        <f>AF190-Baseline!AF190</f>
        <v>1.8385017140149737E-16</v>
      </c>
      <c r="AG210" s="21">
        <f>AG190-Baseline!AG190</f>
        <v>1.7763301584685738E-16</v>
      </c>
      <c r="AH210" s="21">
        <f>AH190-Baseline!AH190</f>
        <v>1.7162610226749511E-16</v>
      </c>
      <c r="AI210" s="21">
        <f>AI190-Baseline!AI190</f>
        <v>1.6582232103139622E-16</v>
      </c>
      <c r="AJ210" s="21">
        <f>AJ190-Baseline!AJ190</f>
        <v>1.6099254469067594E-16</v>
      </c>
      <c r="AK210" s="21">
        <f>AK190-Baseline!AK190</f>
        <v>1.5630344144725819E-16</v>
      </c>
      <c r="AL210" s="21">
        <f>AL190-Baseline!AL190</f>
        <v>1.5175091402646425E-16</v>
      </c>
      <c r="AM210" s="21">
        <f>AM190-Baseline!AM190</f>
        <v>1.4733098449171287E-16</v>
      </c>
      <c r="AN210" s="21">
        <f>AN190-Baseline!AN190</f>
        <v>1.4303979076865326E-16</v>
      </c>
      <c r="AO210" s="21">
        <f>AO190-Baseline!AO190</f>
        <v>1.3887358327053714E-16</v>
      </c>
      <c r="AP210" s="21">
        <f>AP190-Baseline!AP190</f>
        <v>1.3482872162188071E-16</v>
      </c>
      <c r="AQ210" s="21">
        <f>AQ190-Baseline!AQ190</f>
        <v>1.3090167147755411E-16</v>
      </c>
      <c r="AR210" s="21">
        <f>AR190-Baseline!AR190</f>
        <v>1.2708900143451855E-16</v>
      </c>
      <c r="AS210" s="21">
        <f>AS190-Baseline!AS190</f>
        <v>1.2338738003351315E-16</v>
      </c>
      <c r="AT210" s="21">
        <f>AT190-Baseline!AT190</f>
        <v>1.1979357284807104E-16</v>
      </c>
      <c r="AU210" s="21">
        <f>AU190-Baseline!AU190</f>
        <v>1.1630443965832139E-16</v>
      </c>
      <c r="AV210" s="21">
        <f>AV190-Baseline!AV190</f>
        <v>1.1291693170710814E-16</v>
      </c>
      <c r="AW210" s="21">
        <f>AW190-Baseline!AW190</f>
        <v>1.0962808903602732E-16</v>
      </c>
      <c r="AX210" s="21">
        <f>AX190-Baseline!AX190</f>
        <v>1.0643503789905565E-16</v>
      </c>
      <c r="AY210" s="21">
        <f>AY190-Baseline!AY190</f>
        <v>1.0333498825151033E-16</v>
      </c>
      <c r="AZ210" s="21">
        <f>AZ190-Baseline!AZ190</f>
        <v>1.0032523131214596E-16</v>
      </c>
      <c r="BA210" s="21">
        <f>BA190-Baseline!BA190</f>
        <v>9.740313719625821E-17</v>
      </c>
      <c r="BB210" s="21">
        <f>BB190-Baseline!BB190</f>
        <v>9.4566152617726413E-17</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0</v>
      </c>
      <c r="F212" s="21">
        <f>F77*F186-Baseline!F77*Baseline!F186</f>
        <v>4.4978497583409105E-2</v>
      </c>
      <c r="G212" s="21">
        <f>G77*G186-Baseline!G77*Baseline!G186</f>
        <v>8.8142333226452596E-2</v>
      </c>
      <c r="H212" s="21">
        <f>H77*H186-Baseline!H77*Baseline!H186</f>
        <v>0.12955638082860332</v>
      </c>
      <c r="I212" s="21">
        <f>I77*I186-Baseline!I77*Baseline!I186</f>
        <v>0.16928348176740604</v>
      </c>
      <c r="J212" s="21">
        <f>J77*J186-Baseline!J77*Baseline!J186</f>
        <v>0.2073845220298578</v>
      </c>
      <c r="K212" s="21">
        <f>K77*K186-Baseline!K77*Baseline!K186</f>
        <v>0.20326540360119916</v>
      </c>
      <c r="L212" s="21">
        <f>L77*L186-Baseline!L77*Baseline!L186</f>
        <v>0.19924465175790118</v>
      </c>
      <c r="M212" s="21">
        <f>M77*M186-Baseline!M77*Baseline!M186</f>
        <v>0.1953199734825648</v>
      </c>
      <c r="N212" s="21">
        <f>N77*N186-Baseline!N77*Baseline!N186</f>
        <v>0.19148913649491917</v>
      </c>
      <c r="O212" s="21">
        <f>O77*O186-Baseline!O77*Baseline!O186</f>
        <v>0.18774995906843994</v>
      </c>
      <c r="P212" s="21">
        <f>P77*P186-Baseline!P77*Baseline!P186</f>
        <v>0.18410031539186722</v>
      </c>
      <c r="Q212" s="21">
        <f>Q77*Q186-Baseline!Q77*Baseline!Q186</f>
        <v>0.18053813013402897</v>
      </c>
      <c r="R212" s="21">
        <f>R77*R186-Baseline!R77*Baseline!R186</f>
        <v>0.1770613780656749</v>
      </c>
      <c r="S212" s="21">
        <f>S77*S186-Baseline!S77*Baseline!S186</f>
        <v>0.17366808346267359</v>
      </c>
      <c r="T212" s="21">
        <f>T77*T186-Baseline!T77*Baseline!T186</f>
        <v>0.17035631977392418</v>
      </c>
      <c r="U212" s="21">
        <f>U77*U186-Baseline!U77*Baseline!U186</f>
        <v>0.16712420731279654</v>
      </c>
      <c r="V212" s="21">
        <f>V77*V186-Baseline!V77*Baseline!V186</f>
        <v>0.16396991109557879</v>
      </c>
      <c r="W212" s="21">
        <f>W77*W186-Baseline!W77*Baseline!W186</f>
        <v>0.16089164246023069</v>
      </c>
      <c r="X212" s="21">
        <f>X77*X186-Baseline!X77*Baseline!X186</f>
        <v>0.15788765539057303</v>
      </c>
      <c r="Y212" s="21">
        <f>Y77*Y186-Baseline!Y77*Baseline!Y186</f>
        <v>0.15495624742076775</v>
      </c>
      <c r="Z212" s="21">
        <f>Z77*Z186-Baseline!Z77*Baseline!Z186</f>
        <v>0.15209575716616763</v>
      </c>
      <c r="AA212" s="21">
        <f>AA77*AA186-Baseline!AA77*Baseline!AA186</f>
        <v>0.14930456522637447</v>
      </c>
      <c r="AB212" s="21">
        <f>AB77*AB186-Baseline!AB77*Baseline!AB186</f>
        <v>0.14658109020450372</v>
      </c>
      <c r="AC212" s="21">
        <f>AC77*AC186-Baseline!AC77*Baseline!AC186</f>
        <v>0.14392379082516493</v>
      </c>
      <c r="AD212" s="21">
        <f>AD77*AD186-Baseline!AD77*Baseline!AD186</f>
        <v>0.14133116260535128</v>
      </c>
      <c r="AE212" s="21">
        <f>AE77*AE186-Baseline!AE77*Baseline!AE186</f>
        <v>0.13880174012516955</v>
      </c>
      <c r="AF212" s="21">
        <f>AF77*AF186-Baseline!AF77*Baseline!AF186</f>
        <v>0.1363340914612563</v>
      </c>
      <c r="AG212" s="21">
        <f>AG77*AG186-Baseline!AG77*Baseline!AG186</f>
        <v>0.13392682175960036</v>
      </c>
      <c r="AH212" s="21">
        <f>AH77*AH186-Baseline!AH77*Baseline!AH186</f>
        <v>0.13157857031888898</v>
      </c>
      <c r="AI212" s="21">
        <f>AI77*AI186-Baseline!AI77*Baseline!AI186</f>
        <v>0.12928800930843298</v>
      </c>
      <c r="AJ212" s="21">
        <f>AJ77*AJ186-Baseline!AJ77*Baseline!AJ186</f>
        <v>0.12767061131160462</v>
      </c>
      <c r="AK212" s="21">
        <f>AK77*AK186-Baseline!AK77*Baseline!AK186</f>
        <v>0.12609013468710195</v>
      </c>
      <c r="AL212" s="21">
        <f>AL77*AL186-Baseline!AL77*Baseline!AL186</f>
        <v>0.12454599679501177</v>
      </c>
      <c r="AM212" s="21">
        <f>AM77*AM186-Baseline!AM77*Baseline!AM186</f>
        <v>0.12303763000946688</v>
      </c>
      <c r="AN212" s="21">
        <f>AN77*AN186-Baseline!AN77*Baseline!AN186</f>
        <v>0.12156447938554993</v>
      </c>
      <c r="AO212" s="21">
        <f>AO77*AO186-Baseline!AO77*Baseline!AO186</f>
        <v>0.1201260034708469</v>
      </c>
      <c r="AP212" s="21">
        <f>AP77*AP186-Baseline!AP77*Baseline!AP186</f>
        <v>0.11872167416996549</v>
      </c>
      <c r="AQ212" s="21">
        <f>AQ77*AQ186-Baseline!AQ77*Baseline!AQ186</f>
        <v>0.11735097688893226</v>
      </c>
      <c r="AR212" s="21">
        <f>AR77*AR186-Baseline!AR77*Baseline!AR186</f>
        <v>0.11601340945975558</v>
      </c>
      <c r="AS212" s="21">
        <f>AS77*AS186-Baseline!AS77*Baseline!AS186</f>
        <v>0.11470848227293784</v>
      </c>
      <c r="AT212" s="21">
        <f>AT77*AT186-Baseline!AT77*Baseline!AT186</f>
        <v>0.11343571822109255</v>
      </c>
      <c r="AU212" s="21">
        <f>AU77*AU186-Baseline!AU77*Baseline!AU186</f>
        <v>0.11219465266871764</v>
      </c>
      <c r="AV212" s="21">
        <f>AV77*AV186-Baseline!AV77*Baseline!AV186</f>
        <v>0.11098483288785022</v>
      </c>
      <c r="AW212" s="21">
        <f>AW77*AW186-Baseline!AW77*Baseline!AW186</f>
        <v>0.10980581812146739</v>
      </c>
      <c r="AX212" s="21">
        <f>AX77*AX186-Baseline!AX77*Baseline!AX186</f>
        <v>0.1086571794599811</v>
      </c>
      <c r="AY212" s="21">
        <f>AY77*AY186-Baseline!AY77*Baseline!AY186</f>
        <v>0.10753849939176385</v>
      </c>
      <c r="AZ212" s="21">
        <f>AZ77*AZ186-Baseline!AZ77*Baseline!AZ186</f>
        <v>0.10644937238239915</v>
      </c>
      <c r="BA212" s="21">
        <f>BA77*BA186-Baseline!BA77*Baseline!BA186</f>
        <v>0.10538940359848548</v>
      </c>
      <c r="BB212" s="21">
        <f>BB77*BB186-Baseline!BB77*Baseline!BB186</f>
        <v>0.10433998910019215</v>
      </c>
    </row>
    <row r="213" spans="1:54" outlineLevel="2">
      <c r="A213" s="479"/>
      <c r="B213" s="150" t="s">
        <v>496</v>
      </c>
      <c r="C213" s="19"/>
      <c r="D213" s="135" t="s">
        <v>391</v>
      </c>
      <c r="E213" s="21">
        <f>E193-Baseline!E193</f>
        <v>0</v>
      </c>
      <c r="F213" s="21">
        <f>F193-Baseline!F193</f>
        <v>0.75337153505303611</v>
      </c>
      <c r="G213" s="21">
        <f>G193-Baseline!G193</f>
        <v>1.496996447764559</v>
      </c>
      <c r="H213" s="21">
        <f>H193-Baseline!H193</f>
        <v>2.2307164359235614</v>
      </c>
      <c r="I213" s="21">
        <f>I193-Baseline!I193</f>
        <v>2.9643126034125569</v>
      </c>
      <c r="J213" s="21">
        <f>J193-Baseline!J193</f>
        <v>3.6922249524700064</v>
      </c>
      <c r="K213" s="21">
        <f>K193-Baseline!K193</f>
        <v>3.6665061051642933</v>
      </c>
      <c r="L213" s="21">
        <f>L193-Baseline!L193</f>
        <v>3.6523235154830029</v>
      </c>
      <c r="M213" s="21">
        <f>M193-Baseline!M193</f>
        <v>3.6375754148037416</v>
      </c>
      <c r="N213" s="21">
        <f>N193-Baseline!N193</f>
        <v>3.6110894110551364</v>
      </c>
      <c r="O213" s="21">
        <f>O193-Baseline!O193</f>
        <v>3.595554143730908</v>
      </c>
      <c r="P213" s="21">
        <f>P193-Baseline!P193</f>
        <v>3.5795698836914234</v>
      </c>
      <c r="Q213" s="21">
        <f>Q193-Baseline!Q193</f>
        <v>3.5631743245282035</v>
      </c>
      <c r="R213" s="21">
        <f>R193-Baseline!R193</f>
        <v>3.5567733340569898</v>
      </c>
      <c r="S213" s="21">
        <f>S193-Baseline!S193</f>
        <v>3.5394638809811951</v>
      </c>
      <c r="T213" s="21">
        <f>T193-Baseline!T193</f>
        <v>3.5218526697360026</v>
      </c>
      <c r="U213" s="21">
        <f>U193-Baseline!U193</f>
        <v>3.5039719131799316</v>
      </c>
      <c r="V213" s="21">
        <f>V193-Baseline!V193</f>
        <v>3.4954554724876274</v>
      </c>
      <c r="W213" s="21">
        <f>W193-Baseline!W193</f>
        <v>3.4769470800524616</v>
      </c>
      <c r="X213" s="21">
        <f>X193-Baseline!X193</f>
        <v>3.4675096039958717</v>
      </c>
      <c r="Y213" s="21">
        <f>Y193-Baseline!Y193</f>
        <v>3.4485054481651556</v>
      </c>
      <c r="Z213" s="21">
        <f>Z193-Baseline!Z193</f>
        <v>3.4382910218853215</v>
      </c>
      <c r="AA213" s="21">
        <f>AA193-Baseline!AA193</f>
        <v>3.4276572148616644</v>
      </c>
      <c r="AB213" s="21">
        <f>AB193-Baseline!AB193</f>
        <v>3.4166402187311569</v>
      </c>
      <c r="AC213" s="21">
        <f>AC193-Baseline!AC193</f>
        <v>3.4033483463197509</v>
      </c>
      <c r="AD213" s="21">
        <f>AD193-Baseline!AD193</f>
        <v>3.3902504405731069</v>
      </c>
      <c r="AE213" s="21">
        <f>AE193-Baseline!AE193</f>
        <v>3.3777197228833913</v>
      </c>
      <c r="AF213" s="21">
        <f>AF193-Baseline!AF193</f>
        <v>3.3646985186837775</v>
      </c>
      <c r="AG213" s="21">
        <f>AG193-Baseline!AG193</f>
        <v>3.351322571436814</v>
      </c>
      <c r="AH213" s="21">
        <f>AH193-Baseline!AH193</f>
        <v>3.3377448803411784</v>
      </c>
      <c r="AI213" s="21">
        <f>AI193-Baseline!AI193</f>
        <v>3.3241592842768473</v>
      </c>
      <c r="AJ213" s="21">
        <f>AJ193-Baseline!AJ193</f>
        <v>3.3265524232204342</v>
      </c>
      <c r="AK213" s="21">
        <f>AK193-Baseline!AK193</f>
        <v>3.3287550720643733</v>
      </c>
      <c r="AL213" s="21">
        <f>AL193-Baseline!AL193</f>
        <v>3.3308374092153574</v>
      </c>
      <c r="AM213" s="21">
        <f>AM193-Baseline!AM193</f>
        <v>3.3328389270958088</v>
      </c>
      <c r="AN213" s="21">
        <f>AN193-Baseline!AN193</f>
        <v>3.334776419052643</v>
      </c>
      <c r="AO213" s="21">
        <f>AO193-Baseline!AO193</f>
        <v>3.3366568998580295</v>
      </c>
      <c r="AP213" s="21">
        <f>AP193-Baseline!AP193</f>
        <v>3.3385037490222693</v>
      </c>
      <c r="AQ213" s="21">
        <f>AQ193-Baseline!AQ193</f>
        <v>3.340343686590538</v>
      </c>
      <c r="AR213" s="21">
        <f>AR193-Baseline!AR193</f>
        <v>3.3421960925115588</v>
      </c>
      <c r="AS213" s="21">
        <f>AS193-Baseline!AS193</f>
        <v>3.3440789634261883</v>
      </c>
      <c r="AT213" s="21">
        <f>AT193-Baseline!AT193</f>
        <v>3.3460115760687241</v>
      </c>
      <c r="AU213" s="21">
        <f>AU193-Baseline!AU193</f>
        <v>3.34801423372482</v>
      </c>
      <c r="AV213" s="21">
        <f>AV193-Baseline!AV193</f>
        <v>3.3501062085544859</v>
      </c>
      <c r="AW213" s="21">
        <f>AW193-Baseline!AW193</f>
        <v>3.3523059212978126</v>
      </c>
      <c r="AX213" s="21">
        <f>AX193-Baseline!AX193</f>
        <v>3.3546318288881718</v>
      </c>
      <c r="AY213" s="21">
        <f>AY193-Baseline!AY193</f>
        <v>3.3571023742434889</v>
      </c>
      <c r="AZ213" s="21">
        <f>AZ193-Baseline!AZ193</f>
        <v>3.3597357622883752</v>
      </c>
      <c r="BA213" s="21">
        <f>BA193-Baseline!BA193</f>
        <v>3.3625498620592822</v>
      </c>
      <c r="BB213" s="21">
        <f>BB193-Baseline!BB193</f>
        <v>3.3649747626844366</v>
      </c>
    </row>
    <row r="214" spans="1:54" outlineLevel="2">
      <c r="A214" s="479"/>
      <c r="B214" s="150" t="s">
        <v>497</v>
      </c>
      <c r="C214" s="19"/>
      <c r="D214" s="135" t="s">
        <v>391</v>
      </c>
      <c r="E214" s="21">
        <f>E194-Baseline!E194</f>
        <v>0</v>
      </c>
      <c r="F214" s="21">
        <f>F194-Baseline!F194</f>
        <v>0.1363518303473974</v>
      </c>
      <c r="G214" s="21">
        <f>G194-Baseline!G194</f>
        <v>0.27127160665452266</v>
      </c>
      <c r="H214" s="21">
        <f>H194-Baseline!H194</f>
        <v>0.40480174309986783</v>
      </c>
      <c r="I214" s="21">
        <f>I194-Baseline!I194</f>
        <v>0.53698470869613146</v>
      </c>
      <c r="J214" s="21">
        <f>J194-Baseline!J194</f>
        <v>0.66786309479765471</v>
      </c>
      <c r="K214" s="21">
        <f>K194-Baseline!K194</f>
        <v>0.66456634153796124</v>
      </c>
      <c r="L214" s="21">
        <f>L194-Baseline!L194</f>
        <v>0.6613408011000077</v>
      </c>
      <c r="M214" s="21">
        <f>M194-Baseline!M194</f>
        <v>0.65818665216104755</v>
      </c>
      <c r="N214" s="21">
        <f>N194-Baseline!N194</f>
        <v>0.65510411022957893</v>
      </c>
      <c r="O214" s="21">
        <f>O194-Baseline!O194</f>
        <v>0.65209339896142637</v>
      </c>
      <c r="P214" s="21">
        <f>P194-Baseline!P194</f>
        <v>0.6491547733951899</v>
      </c>
      <c r="Q214" s="21">
        <f>Q194-Baseline!Q194</f>
        <v>0.64628850573375196</v>
      </c>
      <c r="R214" s="21">
        <f>R194-Baseline!R194</f>
        <v>0.64349488850715364</v>
      </c>
      <c r="S214" s="21">
        <f>S194-Baseline!S194</f>
        <v>0.64063006350558993</v>
      </c>
      <c r="T214" s="21">
        <f>T194-Baseline!T194</f>
        <v>0.63783977141264359</v>
      </c>
      <c r="U214" s="21">
        <f>U194-Baseline!U194</f>
        <v>0.63512432818763109</v>
      </c>
      <c r="V214" s="21">
        <f>V194-Baseline!V194</f>
        <v>0.63248407013098173</v>
      </c>
      <c r="W214" s="21">
        <f>W194-Baseline!W194</f>
        <v>0.62991936247795444</v>
      </c>
      <c r="X214" s="21">
        <f>X194-Baseline!X194</f>
        <v>0.62743059273481716</v>
      </c>
      <c r="Y214" s="21">
        <f>Y194-Baseline!Y194</f>
        <v>0.62501817691301742</v>
      </c>
      <c r="Z214" s="21">
        <f>Z194-Baseline!Z194</f>
        <v>0.62268255501407843</v>
      </c>
      <c r="AA214" s="21">
        <f>AA194-Baseline!AA194</f>
        <v>0.62042419921784653</v>
      </c>
      <c r="AB214" s="21">
        <f>AB194-Baseline!AB194</f>
        <v>0.61824360303021031</v>
      </c>
      <c r="AC214" s="21">
        <f>AC194-Baseline!AC194</f>
        <v>0.61574508007915885</v>
      </c>
      <c r="AD214" s="21">
        <f>AD194-Baseline!AD194</f>
        <v>0.6132782510389001</v>
      </c>
      <c r="AE214" s="21">
        <f>AE194-Baseline!AE194</f>
        <v>0.61080502627756683</v>
      </c>
      <c r="AF214" s="21">
        <f>AF194-Baseline!AF194</f>
        <v>0.60830068845358465</v>
      </c>
      <c r="AG214" s="21">
        <f>AG194-Baseline!AG194</f>
        <v>0.60575418407485149</v>
      </c>
      <c r="AH214" s="21">
        <f>AH194-Baseline!AH194</f>
        <v>0.60317163006875241</v>
      </c>
      <c r="AI214" s="21">
        <f>AI194-Baseline!AI194</f>
        <v>0.60058268256935143</v>
      </c>
      <c r="AJ214" s="21">
        <f>AJ194-Baseline!AJ194</f>
        <v>0.60088248333435779</v>
      </c>
      <c r="AK214" s="21">
        <f>AK194-Baseline!AK194</f>
        <v>0.60115796176385672</v>
      </c>
      <c r="AL214" s="21">
        <f>AL194-Baseline!AL194</f>
        <v>0.60141418365266563</v>
      </c>
      <c r="AM214" s="21">
        <f>AM194-Baseline!AM194</f>
        <v>0.60165703016604244</v>
      </c>
      <c r="AN214" s="21">
        <f>AN194-Baseline!AN194</f>
        <v>0.60189075560581529</v>
      </c>
      <c r="AO214" s="21">
        <f>AO194-Baseline!AO194</f>
        <v>0.60211756649320147</v>
      </c>
      <c r="AP214" s="21">
        <f>AP194-Baseline!AP194</f>
        <v>0.60234132383206429</v>
      </c>
      <c r="AQ214" s="21">
        <f>AQ194-Baseline!AQ194</f>
        <v>0.60256602211239674</v>
      </c>
      <c r="AR214" s="21">
        <f>AR194-Baseline!AR194</f>
        <v>0.60279529624131456</v>
      </c>
      <c r="AS214" s="21">
        <f>AS194-Baseline!AS194</f>
        <v>0.60303251177599115</v>
      </c>
      <c r="AT214" s="21">
        <f>AT194-Baseline!AT194</f>
        <v>0.60328104033374075</v>
      </c>
      <c r="AU214" s="21">
        <f>AU194-Baseline!AU194</f>
        <v>0.60354436459935279</v>
      </c>
      <c r="AV214" s="21">
        <f>AV194-Baseline!AV194</f>
        <v>0.60382586264114746</v>
      </c>
      <c r="AW214" s="21">
        <f>AW194-Baseline!AW194</f>
        <v>0.60412882376322585</v>
      </c>
      <c r="AX214" s="21">
        <f>AX194-Baseline!AX194</f>
        <v>0.60445650087212766</v>
      </c>
      <c r="AY214" s="21">
        <f>AY194-Baseline!AY194</f>
        <v>0.60481212630549042</v>
      </c>
      <c r="AZ214" s="21">
        <f>AZ194-Baseline!AZ194</f>
        <v>0.60519890109729069</v>
      </c>
      <c r="BA214" s="21">
        <f>BA194-Baseline!BA194</f>
        <v>0.60561997771932496</v>
      </c>
      <c r="BB214" s="21">
        <f>BB194-Baseline!BB194</f>
        <v>0.60597265888072638</v>
      </c>
    </row>
    <row r="215" spans="1:54" outlineLevel="2">
      <c r="A215" s="479"/>
      <c r="B215" s="150" t="s">
        <v>498</v>
      </c>
      <c r="C215" s="19"/>
      <c r="D215" s="135" t="s">
        <v>391</v>
      </c>
      <c r="E215" s="21">
        <f>E195-Baseline!E195</f>
        <v>0</v>
      </c>
      <c r="F215" s="21">
        <f>F195-Baseline!F195</f>
        <v>0.40905549094675209</v>
      </c>
      <c r="G215" s="21">
        <f>G195-Baseline!G195</f>
        <v>0.81381481996356797</v>
      </c>
      <c r="H215" s="21">
        <f>H195-Baseline!H195</f>
        <v>1.2144052292996044</v>
      </c>
      <c r="I215" s="21">
        <f>I195-Baseline!I195</f>
        <v>1.6109541260883979</v>
      </c>
      <c r="J215" s="21">
        <f>J195-Baseline!J195</f>
        <v>2.0035892839529126</v>
      </c>
      <c r="K215" s="21">
        <f>K195-Baseline!K195</f>
        <v>1.9936990246138855</v>
      </c>
      <c r="L215" s="21">
        <f>L195-Baseline!L195</f>
        <v>1.9840224033000204</v>
      </c>
      <c r="M215" s="21">
        <f>M195-Baseline!M195</f>
        <v>1.9745599560686884</v>
      </c>
      <c r="N215" s="21">
        <f>N195-Baseline!N195</f>
        <v>1.9653123302824049</v>
      </c>
      <c r="O215" s="21">
        <f>O195-Baseline!O195</f>
        <v>1.9562801968842862</v>
      </c>
      <c r="P215" s="21">
        <f>P195-Baseline!P195</f>
        <v>1.9474643205762092</v>
      </c>
      <c r="Q215" s="21">
        <f>Q195-Baseline!Q195</f>
        <v>1.9388655172012506</v>
      </c>
      <c r="R215" s="21">
        <f>R195-Baseline!R195</f>
        <v>1.9304846655214618</v>
      </c>
      <c r="S215" s="21">
        <f>S195-Baseline!S195</f>
        <v>1.921890190148261</v>
      </c>
      <c r="T215" s="21">
        <f>T195-Baseline!T195</f>
        <v>1.9135193138764457</v>
      </c>
      <c r="U215" s="21">
        <f>U195-Baseline!U195</f>
        <v>1.9053729849175198</v>
      </c>
      <c r="V215" s="21">
        <f>V195-Baseline!V195</f>
        <v>1.8974522100450137</v>
      </c>
      <c r="W215" s="21">
        <f>W195-Baseline!W195</f>
        <v>1.8897580874338651</v>
      </c>
      <c r="X215" s="21">
        <f>X195-Baseline!X195</f>
        <v>1.8822917782044506</v>
      </c>
      <c r="Y215" s="21">
        <f>Y195-Baseline!Y195</f>
        <v>1.8750545307390531</v>
      </c>
      <c r="Z215" s="21">
        <f>Z195-Baseline!Z195</f>
        <v>1.8680476647195086</v>
      </c>
      <c r="AA215" s="21">
        <f>AA195-Baseline!AA195</f>
        <v>1.8612725979703555</v>
      </c>
      <c r="AB215" s="21">
        <f>AB195-Baseline!AB195</f>
        <v>1.8547308090906292</v>
      </c>
      <c r="AC215" s="21">
        <f>AC195-Baseline!AC195</f>
        <v>1.8472352402549319</v>
      </c>
      <c r="AD215" s="21">
        <f>AD195-Baseline!AD195</f>
        <v>1.8398347531534256</v>
      </c>
      <c r="AE215" s="21">
        <f>AE195-Baseline!AE195</f>
        <v>1.8324150788921862</v>
      </c>
      <c r="AF215" s="21">
        <f>AF195-Baseline!AF195</f>
        <v>1.8249020654475743</v>
      </c>
      <c r="AG215" s="21">
        <f>AG195-Baseline!AG195</f>
        <v>1.8172625522868771</v>
      </c>
      <c r="AH215" s="21">
        <f>AH195-Baseline!AH195</f>
        <v>1.8095148902826814</v>
      </c>
      <c r="AI215" s="21">
        <f>AI195-Baseline!AI195</f>
        <v>1.801748047794689</v>
      </c>
      <c r="AJ215" s="21">
        <f>AJ195-Baseline!AJ195</f>
        <v>1.8026474500971439</v>
      </c>
      <c r="AK215" s="21">
        <f>AK195-Baseline!AK195</f>
        <v>1.803473885390801</v>
      </c>
      <c r="AL215" s="21">
        <f>AL195-Baseline!AL195</f>
        <v>1.804242551061904</v>
      </c>
      <c r="AM215" s="21">
        <f>AM195-Baseline!AM195</f>
        <v>1.8049710906096621</v>
      </c>
      <c r="AN215" s="21">
        <f>AN195-Baseline!AN195</f>
        <v>1.8056722669351899</v>
      </c>
      <c r="AO215" s="21">
        <f>AO195-Baseline!AO195</f>
        <v>1.8063526996029822</v>
      </c>
      <c r="AP215" s="21">
        <f>AP195-Baseline!AP195</f>
        <v>1.8070239716251457</v>
      </c>
      <c r="AQ215" s="21">
        <f>AQ195-Baseline!AQ195</f>
        <v>1.8076980664718292</v>
      </c>
      <c r="AR215" s="21">
        <f>AR195-Baseline!AR195</f>
        <v>1.8083858888642119</v>
      </c>
      <c r="AS215" s="21">
        <f>AS195-Baseline!AS195</f>
        <v>1.8090975354735654</v>
      </c>
      <c r="AT215" s="21">
        <f>AT195-Baseline!AT195</f>
        <v>1.8098431211520349</v>
      </c>
      <c r="AU215" s="21">
        <f>AU195-Baseline!AU195</f>
        <v>1.8106330939540349</v>
      </c>
      <c r="AV215" s="21">
        <f>AV195-Baseline!AV195</f>
        <v>1.8114775880844824</v>
      </c>
      <c r="AW215" s="21">
        <f>AW195-Baseline!AW195</f>
        <v>1.8123864714556639</v>
      </c>
      <c r="AX215" s="21">
        <f>AX195-Baseline!AX195</f>
        <v>1.8133695027872143</v>
      </c>
      <c r="AY215" s="21">
        <f>AY195-Baseline!AY195</f>
        <v>1.8144363790920615</v>
      </c>
      <c r="AZ215" s="21">
        <f>AZ195-Baseline!AZ195</f>
        <v>1.815596703472135</v>
      </c>
      <c r="BA215" s="21">
        <f>BA195-Baseline!BA195</f>
        <v>1.8168599333428368</v>
      </c>
      <c r="BB215" s="21">
        <f>BB195-Baseline!BB195</f>
        <v>1.8179179768315237</v>
      </c>
    </row>
    <row r="216" spans="1:54" outlineLevel="2">
      <c r="A216" s="479"/>
      <c r="B216" s="150" t="s">
        <v>291</v>
      </c>
      <c r="C216" s="19"/>
      <c r="D216" s="135" t="s">
        <v>391</v>
      </c>
      <c r="E216" s="21">
        <f>E196-Baseline!E196</f>
        <v>0</v>
      </c>
      <c r="F216" s="21">
        <f>F196-Baseline!F196</f>
        <v>5.7682666925185089E-4</v>
      </c>
      <c r="G216" s="21">
        <f>G196-Baseline!G196</f>
        <v>1.6022699408171359E-3</v>
      </c>
      <c r="H216" s="21">
        <f>H196-Baseline!H196</f>
        <v>3.2284149846488752E-3</v>
      </c>
      <c r="I216" s="21">
        <f>I196-Baseline!I196</f>
        <v>5.6186915042995E-3</v>
      </c>
      <c r="J216" s="21">
        <f>J196-Baseline!J196</f>
        <v>8.9485511291180764E-3</v>
      </c>
      <c r="K216" s="21">
        <f>K196-Baseline!K196</f>
        <v>9.1286202798483984E-3</v>
      </c>
      <c r="L216" s="21">
        <f>L196-Baseline!L196</f>
        <v>9.3132881720359162E-3</v>
      </c>
      <c r="M216" s="21">
        <f>M196-Baseline!M196</f>
        <v>9.5028693292107391E-3</v>
      </c>
      <c r="N216" s="21">
        <f>N196-Baseline!N196</f>
        <v>9.6973816236241017E-3</v>
      </c>
      <c r="O216" s="21">
        <f>O196-Baseline!O196</f>
        <v>9.897046431043055E-3</v>
      </c>
      <c r="P216" s="21">
        <f>P196-Baseline!P196</f>
        <v>1.010201019950463E-2</v>
      </c>
      <c r="Q216" s="21">
        <f>Q196-Baseline!Q196</f>
        <v>1.0312401003725657E-2</v>
      </c>
      <c r="R216" s="21">
        <f>R196-Baseline!R196</f>
        <v>1.052843160232797E-2</v>
      </c>
      <c r="S216" s="21">
        <f>S196-Baseline!S196</f>
        <v>1.0750242427380652E-2</v>
      </c>
      <c r="T216" s="21">
        <f>T196-Baseline!T196</f>
        <v>1.0978054925713909E-2</v>
      </c>
      <c r="U216" s="21">
        <f>U196-Baseline!U196</f>
        <v>1.1212017220521009E-2</v>
      </c>
      <c r="V216" s="21">
        <f>V196-Baseline!V196</f>
        <v>1.1452306419615699E-2</v>
      </c>
      <c r="W216" s="21">
        <f>W196-Baseline!W196</f>
        <v>1.1699219528079396E-2</v>
      </c>
      <c r="X216" s="21">
        <f>X196-Baseline!X196</f>
        <v>1.1952885316838469E-2</v>
      </c>
      <c r="Y216" s="21">
        <f>Y196-Baseline!Y196</f>
        <v>1.2213505056513529E-2</v>
      </c>
      <c r="Z216" s="21">
        <f>Z196-Baseline!Z196</f>
        <v>1.2481345991649739E-2</v>
      </c>
      <c r="AA216" s="21">
        <f>AA196-Baseline!AA196</f>
        <v>1.2756558105579963E-2</v>
      </c>
      <c r="AB216" s="21">
        <f>AB196-Baseline!AB196</f>
        <v>1.3039488619639883E-2</v>
      </c>
      <c r="AC216" s="21">
        <f>AC196-Baseline!AC196</f>
        <v>1.3330323102894059E-2</v>
      </c>
      <c r="AD216" s="21">
        <f>AD196-Baseline!AD196</f>
        <v>1.362930539726559E-2</v>
      </c>
      <c r="AE216" s="21">
        <f>AE196-Baseline!AE196</f>
        <v>1.3936694271102557E-2</v>
      </c>
      <c r="AF216" s="21">
        <f>AF196-Baseline!AF196</f>
        <v>1.4252759504697732E-2</v>
      </c>
      <c r="AG216" s="21">
        <f>AG196-Baseline!AG196</f>
        <v>1.4577780992216294E-2</v>
      </c>
      <c r="AH216" s="21">
        <f>AH196-Baseline!AH196</f>
        <v>1.4912127350433124E-2</v>
      </c>
      <c r="AI216" s="21">
        <f>AI196-Baseline!AI196</f>
        <v>1.5255931147866164E-2</v>
      </c>
      <c r="AJ216" s="21">
        <f>AJ196-Baseline!AJ196</f>
        <v>1.5642632594654149E-2</v>
      </c>
      <c r="AK216" s="21">
        <f>AK196-Baseline!AK196</f>
        <v>1.6041122232048899E-2</v>
      </c>
      <c r="AL216" s="21">
        <f>AL196-Baseline!AL196</f>
        <v>1.6451776250465233E-2</v>
      </c>
      <c r="AM216" s="21">
        <f>AM196-Baseline!AM196</f>
        <v>1.6875050029037109E-2</v>
      </c>
      <c r="AN216" s="21">
        <f>AN196-Baseline!AN196</f>
        <v>1.7311324775007186E-2</v>
      </c>
      <c r="AO216" s="21">
        <f>AO196-Baseline!AO196</f>
        <v>1.7761093386982729E-2</v>
      </c>
      <c r="AP216" s="21">
        <f>AP196-Baseline!AP196</f>
        <v>1.8224771578446486E-2</v>
      </c>
      <c r="AQ216" s="21">
        <f>AQ196-Baseline!AQ196</f>
        <v>1.8702952118450966E-2</v>
      </c>
      <c r="AR216" s="21">
        <f>AR196-Baseline!AR196</f>
        <v>1.9195969484347319E-2</v>
      </c>
      <c r="AS216" s="21">
        <f>AS196-Baseline!AS196</f>
        <v>1.9704402536443677E-2</v>
      </c>
      <c r="AT216" s="21">
        <f>AT196-Baseline!AT196</f>
        <v>2.0228816828076646E-2</v>
      </c>
      <c r="AU216" s="21">
        <f>AU196-Baseline!AU196</f>
        <v>2.0769765058330059E-2</v>
      </c>
      <c r="AV216" s="21">
        <f>AV196-Baseline!AV196</f>
        <v>2.1327785914577291E-2</v>
      </c>
      <c r="AW216" s="21">
        <f>AW196-Baseline!AW196</f>
        <v>2.1903470268497038E-2</v>
      </c>
      <c r="AX216" s="21">
        <f>AX196-Baseline!AX196</f>
        <v>2.2497424145350386E-2</v>
      </c>
      <c r="AY216" s="21">
        <f>AY196-Baseline!AY196</f>
        <v>2.3110362890466973E-2</v>
      </c>
      <c r="AZ216" s="21">
        <f>AZ196-Baseline!AZ196</f>
        <v>2.3742816108645037E-2</v>
      </c>
      <c r="BA216" s="21">
        <f>BA196-Baseline!BA196</f>
        <v>2.4395546620840314E-2</v>
      </c>
      <c r="BB216" s="21">
        <f>BB196-Baseline!BB196</f>
        <v>0.22958692733672326</v>
      </c>
    </row>
    <row r="217" spans="1:54" outlineLevel="2">
      <c r="A217" s="479"/>
      <c r="B217" s="150" t="s">
        <v>294</v>
      </c>
      <c r="C217" s="19"/>
      <c r="D217" s="135"/>
      <c r="E217" s="21">
        <f>E197-Baseline!E197</f>
        <v>0</v>
      </c>
      <c r="F217" s="21">
        <f>F197-Baseline!F197</f>
        <v>0.73447666800001343</v>
      </c>
      <c r="G217" s="21">
        <f>G197-Baseline!G197</f>
        <v>1.4640428681481588</v>
      </c>
      <c r="H217" s="21">
        <f>H197-Baseline!H197</f>
        <v>2.1888596361486599</v>
      </c>
      <c r="I217" s="21">
        <f>I197-Baseline!I197</f>
        <v>2.9090878817120149</v>
      </c>
      <c r="J217" s="21">
        <f>J197-Baseline!J197</f>
        <v>3.6248889859878872</v>
      </c>
      <c r="K217" s="21">
        <f>K197-Baseline!K197</f>
        <v>3.6088868648405494</v>
      </c>
      <c r="L217" s="21">
        <f>L197-Baseline!L197</f>
        <v>3.5931564740647097</v>
      </c>
      <c r="M217" s="21">
        <f>M197-Baseline!M197</f>
        <v>3.5776973161028902</v>
      </c>
      <c r="N217" s="21">
        <f>N197-Baseline!N197</f>
        <v>3.5625090067865273</v>
      </c>
      <c r="O217" s="21">
        <f>O197-Baseline!O197</f>
        <v>3.5475911938477225</v>
      </c>
      <c r="P217" s="21">
        <f>P197-Baseline!P197</f>
        <v>3.5329435164154059</v>
      </c>
      <c r="Q217" s="21">
        <f>Q197-Baseline!Q197</f>
        <v>3.5185657407341058</v>
      </c>
      <c r="R217" s="21">
        <f>R197-Baseline!R197</f>
        <v>3.504457600468152</v>
      </c>
      <c r="S217" s="21">
        <f>S197-Baseline!S197</f>
        <v>3.4906189277249489</v>
      </c>
      <c r="T217" s="21">
        <f>T197-Baseline!T197</f>
        <v>3.4770495551930622</v>
      </c>
      <c r="U217" s="21">
        <f>U197-Baseline!U197</f>
        <v>3.4637494120322234</v>
      </c>
      <c r="V217" s="21">
        <f>V197-Baseline!V197</f>
        <v>3.4507184080473792</v>
      </c>
      <c r="W217" s="21">
        <f>W197-Baseline!W197</f>
        <v>3.4379565455143979</v>
      </c>
      <c r="X217" s="21">
        <f>X197-Baseline!X197</f>
        <v>3.4254638640315882</v>
      </c>
      <c r="Y217" s="21">
        <f>Y197-Baseline!Y197</f>
        <v>3.4132404151917068</v>
      </c>
      <c r="Z217" s="21">
        <f>Z197-Baseline!Z197</f>
        <v>3.4012863487159208</v>
      </c>
      <c r="AA217" s="21">
        <f>AA197-Baseline!AA197</f>
        <v>3.3896018059304627</v>
      </c>
      <c r="AB217" s="21">
        <f>AB197-Baseline!AB197</f>
        <v>3.3781870112375145</v>
      </c>
      <c r="AC217" s="21">
        <f>AC197-Baseline!AC197</f>
        <v>3.3670422076425801</v>
      </c>
      <c r="AD217" s="21">
        <f>AD197-Baseline!AD197</f>
        <v>3.3561677138047301</v>
      </c>
      <c r="AE217" s="21">
        <f>AE197-Baseline!AE197</f>
        <v>3.3455638546020197</v>
      </c>
      <c r="AF217" s="21">
        <f>AF197-Baseline!AF197</f>
        <v>3.335231037117186</v>
      </c>
      <c r="AG217" s="21">
        <f>AG197-Baseline!AG197</f>
        <v>3.3251697000760139</v>
      </c>
      <c r="AH217" s="21">
        <f>AH197-Baseline!AH197</f>
        <v>3.3153803264668262</v>
      </c>
      <c r="AI217" s="21">
        <f>AI197-Baseline!AI197</f>
        <v>3.3058634383017793</v>
      </c>
      <c r="AJ217" s="21">
        <f>AJ197-Baseline!AJ197</f>
        <v>3.3126226393387643</v>
      </c>
      <c r="AK217" s="21">
        <f>AK197-Baseline!AK197</f>
        <v>3.3196459099954758</v>
      </c>
      <c r="AL217" s="21">
        <f>AL197-Baseline!AL197</f>
        <v>3.3269376987968204</v>
      </c>
      <c r="AM217" s="21">
        <f>AM197-Baseline!AM197</f>
        <v>3.3345025230528815</v>
      </c>
      <c r="AN217" s="21">
        <f>AN197-Baseline!AN197</f>
        <v>3.342345013482209</v>
      </c>
      <c r="AO217" s="21">
        <f>AO197-Baseline!AO197</f>
        <v>3.3504699044444308</v>
      </c>
      <c r="AP217" s="21">
        <f>AP197-Baseline!AP197</f>
        <v>3.3588820136813169</v>
      </c>
      <c r="AQ217" s="21">
        <f>AQ197-Baseline!AQ197</f>
        <v>3.3675863051356618</v>
      </c>
      <c r="AR217" s="21">
        <f>AR197-Baseline!AR197</f>
        <v>3.3765878040462471</v>
      </c>
      <c r="AS217" s="21">
        <f>AS197-Baseline!AS197</f>
        <v>3.3858916998567494</v>
      </c>
      <c r="AT217" s="21">
        <f>AT197-Baseline!AT197</f>
        <v>3.3955032370463112</v>
      </c>
      <c r="AU217" s="21">
        <f>AU197-Baseline!AU197</f>
        <v>3.4054278169067835</v>
      </c>
      <c r="AV217" s="21">
        <f>AV197-Baseline!AV197</f>
        <v>3.4156709520567023</v>
      </c>
      <c r="AW217" s="21">
        <f>AW197-Baseline!AW197</f>
        <v>3.4262382542701246</v>
      </c>
      <c r="AX217" s="21">
        <f>AX197-Baseline!AX197</f>
        <v>3.4371354762788435</v>
      </c>
      <c r="AY217" s="21">
        <f>AY197-Baseline!AY197</f>
        <v>3.4483684933464236</v>
      </c>
      <c r="AZ217" s="21">
        <f>AZ197-Baseline!AZ197</f>
        <v>3.4599433046969832</v>
      </c>
      <c r="BA217" s="21">
        <f>BA197-Baseline!BA197</f>
        <v>3.4718660390208189</v>
      </c>
      <c r="BB217" s="21">
        <f>BB197-Baseline!BB197</f>
        <v>3.4838202572800707</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-0.19866487955554391</v>
      </c>
      <c r="F220" s="21">
        <f>F200-Baseline!F200</f>
        <v>0.10277944558102092</v>
      </c>
      <c r="G220" s="21">
        <f>G200-Baseline!G200</f>
        <v>0.40491498639462264</v>
      </c>
      <c r="H220" s="21">
        <f>H200-Baseline!H200</f>
        <v>0.6975790549721026</v>
      </c>
      <c r="I220" s="21">
        <f>I200-Baseline!I200</f>
        <v>0.99423433637234382</v>
      </c>
      <c r="J220" s="21">
        <f>J200-Baseline!J200</f>
        <v>1.5420013400823365</v>
      </c>
      <c r="K220" s="21">
        <f>K200-Baseline!K200</f>
        <v>2.0808457016280855</v>
      </c>
      <c r="L220" s="21">
        <f>L200-Baseline!L200</f>
        <v>2.5906310387030942</v>
      </c>
      <c r="M220" s="21">
        <f>M200-Baseline!M200</f>
        <v>3.061635944135972</v>
      </c>
      <c r="N220" s="21">
        <f>N200-Baseline!N200</f>
        <v>3.4849444781240067</v>
      </c>
      <c r="O220" s="21">
        <f>O200-Baseline!O200</f>
        <v>3.8853841994529148</v>
      </c>
      <c r="P220" s="21">
        <f>P200-Baseline!P200</f>
        <v>4.2535821465487231</v>
      </c>
      <c r="Q220" s="21">
        <f>Q200-Baseline!Q200</f>
        <v>4.5914962496049938</v>
      </c>
      <c r="R220" s="21">
        <f>R200-Baseline!R200</f>
        <v>4.9113512095716985</v>
      </c>
      <c r="S220" s="21">
        <f>S200-Baseline!S200</f>
        <v>5.1939663443319333</v>
      </c>
      <c r="T220" s="21">
        <f>T200-Baseline!T200</f>
        <v>5.4515789969017945</v>
      </c>
      <c r="U220" s="21">
        <f>U200-Baseline!U200</f>
        <v>5.6857647477607287</v>
      </c>
      <c r="V220" s="21">
        <f>V200-Baseline!V200</f>
        <v>5.907617831292729</v>
      </c>
      <c r="W220" s="21">
        <f>W200-Baseline!W200</f>
        <v>6.0991636563361951</v>
      </c>
      <c r="X220" s="21">
        <f>X200-Baseline!X200</f>
        <v>6.2807716269247464</v>
      </c>
      <c r="Y220" s="21">
        <f>Y200-Baseline!Y200</f>
        <v>6.4350394801344493</v>
      </c>
      <c r="Z220" s="21">
        <f>Z200-Baseline!Z200</f>
        <v>6.581491380956237</v>
      </c>
      <c r="AA220" s="21">
        <f>AA200-Baseline!AA200</f>
        <v>6.7120214905097164</v>
      </c>
      <c r="AB220" s="21">
        <f>AB200-Baseline!AB200</f>
        <v>6.8277084133437498</v>
      </c>
      <c r="AC220" s="21">
        <f>AC200-Baseline!AC200</f>
        <v>6.9276446678903945</v>
      </c>
      <c r="AD220" s="21">
        <f>AD200-Baseline!AD200</f>
        <v>6.9013786223804559</v>
      </c>
      <c r="AE220" s="21">
        <f>AE200-Baseline!AE200</f>
        <v>6.8760220118816804</v>
      </c>
      <c r="AF220" s="21">
        <f>AF200-Baseline!AF200</f>
        <v>6.8505164067669213</v>
      </c>
      <c r="AG220" s="21">
        <f>AG200-Baseline!AG200</f>
        <v>6.8249968742646416</v>
      </c>
      <c r="AH220" s="21">
        <f>AH200-Baseline!AH200</f>
        <v>6.7996159044773243</v>
      </c>
      <c r="AI220" s="21">
        <f>AI200-Baseline!AI200</f>
        <v>6.7745666630349248</v>
      </c>
      <c r="AJ220" s="21">
        <f>AJ200-Baseline!AJ200</f>
        <v>6.7824883064654529</v>
      </c>
      <c r="AK220" s="21">
        <f>AK200-Baseline!AK200</f>
        <v>6.7905322389789973</v>
      </c>
      <c r="AL220" s="21">
        <f>AL200-Baseline!AL200</f>
        <v>6.7987728810576513</v>
      </c>
      <c r="AM220" s="21">
        <f>AM200-Baseline!AM200</f>
        <v>6.8072541301871965</v>
      </c>
      <c r="AN220" s="21">
        <f>AN200-Baseline!AN200</f>
        <v>6.8159972366954094</v>
      </c>
      <c r="AO220" s="21">
        <f>AO200-Baseline!AO200</f>
        <v>6.8250139011602862</v>
      </c>
      <c r="AP220" s="21">
        <f>AP200-Baseline!AP200</f>
        <v>6.8343322084520004</v>
      </c>
      <c r="AQ220" s="21">
        <f>AQ200-Baseline!AQ200</f>
        <v>6.8439839207335851</v>
      </c>
      <c r="AR220" s="21">
        <f>AR200-Baseline!AR200</f>
        <v>6.8539932755019137</v>
      </c>
      <c r="AS220" s="21">
        <f>AS200-Baseline!AS200</f>
        <v>6.8643835480923201</v>
      </c>
      <c r="AT220" s="21">
        <f>AT200-Baseline!AT200</f>
        <v>6.8751793481642096</v>
      </c>
      <c r="AU220" s="21">
        <f>AU200-Baseline!AU200</f>
        <v>6.8864064683586541</v>
      </c>
      <c r="AV220" s="21">
        <f>AV200-Baseline!AV200</f>
        <v>6.8980897794136098</v>
      </c>
      <c r="AW220" s="21">
        <f>AW200-Baseline!AW200</f>
        <v>6.9102534639579041</v>
      </c>
      <c r="AX220" s="21">
        <f>AX200-Baseline!AX200</f>
        <v>6.922921908772345</v>
      </c>
      <c r="AY220" s="21">
        <f>AY200-Baseline!AY200</f>
        <v>6.9361197298721464</v>
      </c>
      <c r="AZ220" s="21">
        <f>AZ200-Baseline!AZ200</f>
        <v>6.9498712554764026</v>
      </c>
      <c r="BA220" s="21">
        <f>BA200-Baseline!BA200</f>
        <v>6.9642008512994309</v>
      </c>
      <c r="BB220" s="21">
        <f>BB200-Baseline!BB200</f>
        <v>7.1827219364014212</v>
      </c>
    </row>
    <row r="221" spans="1:54" outlineLevel="2">
      <c r="A221" s="479"/>
      <c r="B221" s="150" t="s">
        <v>501</v>
      </c>
      <c r="C221" s="19"/>
      <c r="D221" s="135" t="s">
        <v>391</v>
      </c>
      <c r="E221" s="21">
        <f>E201-Baseline!E201</f>
        <v>-0.19866487955554391</v>
      </c>
      <c r="F221" s="21">
        <f>F201-Baseline!F201</f>
        <v>-0.51424025912461957</v>
      </c>
      <c r="G221" s="21">
        <f>G201-Baseline!G201</f>
        <v>-0.82080985471540657</v>
      </c>
      <c r="H221" s="21">
        <f>H201-Baseline!H201</f>
        <v>-1.1283356378515919</v>
      </c>
      <c r="I221" s="21">
        <f>I201-Baseline!I201</f>
        <v>-1.4330935583440692</v>
      </c>
      <c r="J221" s="21">
        <f>J201-Baseline!J201</f>
        <v>-1.482360517590017</v>
      </c>
      <c r="K221" s="21">
        <f>K201-Baseline!K201</f>
        <v>-0.92109406199825727</v>
      </c>
      <c r="L221" s="21">
        <f>L201-Baseline!L201</f>
        <v>-0.4003516756798966</v>
      </c>
      <c r="M221" s="21">
        <f>M201-Baseline!M201</f>
        <v>8.2247181493272592E-2</v>
      </c>
      <c r="N221" s="21">
        <f>N201-Baseline!N201</f>
        <v>0.52895917729844655</v>
      </c>
      <c r="O221" s="21">
        <f>O201-Baseline!O201</f>
        <v>0.94192345468343319</v>
      </c>
      <c r="P221" s="21">
        <f>P201-Baseline!P201</f>
        <v>1.3231670362524888</v>
      </c>
      <c r="Q221" s="21">
        <f>Q201-Baseline!Q201</f>
        <v>1.6746104308105387</v>
      </c>
      <c r="R221" s="21">
        <f>R201-Baseline!R201</f>
        <v>1.9980727640218596</v>
      </c>
      <c r="S221" s="21">
        <f>S201-Baseline!S201</f>
        <v>2.2951325268563281</v>
      </c>
      <c r="T221" s="21">
        <f>T201-Baseline!T201</f>
        <v>2.5675660985784319</v>
      </c>
      <c r="U221" s="21">
        <f>U201-Baseline!U201</f>
        <v>2.8169171627684264</v>
      </c>
      <c r="V221" s="21">
        <f>V201-Baseline!V201</f>
        <v>3.0446464289360833</v>
      </c>
      <c r="W221" s="21">
        <f>W201-Baseline!W201</f>
        <v>3.2521359387616862</v>
      </c>
      <c r="X221" s="21">
        <f>X201-Baseline!X201</f>
        <v>3.4406926156636928</v>
      </c>
      <c r="Y221" s="21">
        <f>Y201-Baseline!Y201</f>
        <v>3.6115522088823084</v>
      </c>
      <c r="Z221" s="21">
        <f>Z201-Baseline!Z201</f>
        <v>3.7658829140849939</v>
      </c>
      <c r="AA221" s="21">
        <f>AA201-Baseline!AA201</f>
        <v>3.9047884748658959</v>
      </c>
      <c r="AB221" s="21">
        <f>AB201-Baseline!AB201</f>
        <v>4.0293117976427979</v>
      </c>
      <c r="AC221" s="21">
        <f>AC201-Baseline!AC201</f>
        <v>4.1400414016497997</v>
      </c>
      <c r="AD221" s="21">
        <f>AD201-Baseline!AD201</f>
        <v>4.1244064328462464</v>
      </c>
      <c r="AE221" s="21">
        <f>AE201-Baseline!AE201</f>
        <v>4.1091073152758604</v>
      </c>
      <c r="AF221" s="21">
        <f>AF201-Baseline!AF201</f>
        <v>4.0941185765367258</v>
      </c>
      <c r="AG221" s="21">
        <f>AG201-Baseline!AG201</f>
        <v>4.0794284869026853</v>
      </c>
      <c r="AH221" s="21">
        <f>AH201-Baseline!AH201</f>
        <v>4.0650426542049019</v>
      </c>
      <c r="AI221" s="21">
        <f>AI201-Baseline!AI201</f>
        <v>4.050990061327429</v>
      </c>
      <c r="AJ221" s="21">
        <f>AJ201-Baseline!AJ201</f>
        <v>4.0568183665793782</v>
      </c>
      <c r="AK221" s="21">
        <f>AK201-Baseline!AK201</f>
        <v>4.0629351286784825</v>
      </c>
      <c r="AL221" s="21">
        <f>AL201-Baseline!AL201</f>
        <v>4.0693496554949604</v>
      </c>
      <c r="AM221" s="21">
        <f>AM201-Baseline!AM201</f>
        <v>4.0760722332574275</v>
      </c>
      <c r="AN221" s="21">
        <f>AN201-Baseline!AN201</f>
        <v>4.0831115732485799</v>
      </c>
      <c r="AO221" s="21">
        <f>AO201-Baseline!AO201</f>
        <v>4.0904745677954608</v>
      </c>
      <c r="AP221" s="21">
        <f>AP201-Baseline!AP201</f>
        <v>4.0981697832617918</v>
      </c>
      <c r="AQ221" s="21">
        <f>AQ201-Baseline!AQ201</f>
        <v>4.1062062562554438</v>
      </c>
      <c r="AR221" s="21">
        <f>AR201-Baseline!AR201</f>
        <v>4.1145924792316677</v>
      </c>
      <c r="AS221" s="21">
        <f>AS201-Baseline!AS201</f>
        <v>4.1233370964421212</v>
      </c>
      <c r="AT221" s="21">
        <f>AT201-Baseline!AT201</f>
        <v>4.1324488124292209</v>
      </c>
      <c r="AU221" s="21">
        <f>AU201-Baseline!AU201</f>
        <v>4.1419365992331834</v>
      </c>
      <c r="AV221" s="21">
        <f>AV201-Baseline!AV201</f>
        <v>4.1518094335002793</v>
      </c>
      <c r="AW221" s="21">
        <f>AW201-Baseline!AW201</f>
        <v>4.1620763664233174</v>
      </c>
      <c r="AX221" s="21">
        <f>AX201-Baseline!AX201</f>
        <v>4.1727465807563036</v>
      </c>
      <c r="AY221" s="21">
        <f>AY201-Baseline!AY201</f>
        <v>4.1838294819341435</v>
      </c>
      <c r="AZ221" s="21">
        <f>AZ201-Baseline!AZ201</f>
        <v>4.1953343942853181</v>
      </c>
      <c r="BA221" s="21">
        <f>BA201-Baseline!BA201</f>
        <v>4.2072709669594701</v>
      </c>
      <c r="BB221" s="21">
        <f>BB201-Baseline!BB201</f>
        <v>4.4237198325977154</v>
      </c>
    </row>
    <row r="222" spans="1:54" outlineLevel="2">
      <c r="A222" s="480"/>
      <c r="B222" s="150" t="s">
        <v>502</v>
      </c>
      <c r="C222" s="19"/>
      <c r="D222" s="135" t="s">
        <v>391</v>
      </c>
      <c r="E222" s="21">
        <f>E202-Baseline!E202</f>
        <v>-0.1986648795555368</v>
      </c>
      <c r="F222" s="21">
        <f>F202-Baseline!F202</f>
        <v>-0.24153659852525777</v>
      </c>
      <c r="G222" s="21">
        <f>G202-Baseline!G202</f>
        <v>-0.27826664140636126</v>
      </c>
      <c r="H222" s="21">
        <f>H202-Baseline!H202</f>
        <v>-0.31873215165185087</v>
      </c>
      <c r="I222" s="21">
        <f>I202-Baseline!I202</f>
        <v>-0.35912414095180623</v>
      </c>
      <c r="J222" s="21">
        <f>J202-Baseline!J202</f>
        <v>-0.14663432843475732</v>
      </c>
      <c r="K222" s="21">
        <f>K202-Baseline!K202</f>
        <v>0.4080386210776652</v>
      </c>
      <c r="L222" s="21">
        <f>L202-Baseline!L202</f>
        <v>0.92232992652011347</v>
      </c>
      <c r="M222" s="21">
        <f>M202-Baseline!M202</f>
        <v>1.3986204854009188</v>
      </c>
      <c r="N222" s="21">
        <f>N202-Baseline!N202</f>
        <v>1.8391673973512752</v>
      </c>
      <c r="O222" s="21">
        <f>O202-Baseline!O202</f>
        <v>2.2461102526063002</v>
      </c>
      <c r="P222" s="21">
        <f>P202-Baseline!P202</f>
        <v>2.6214765834335125</v>
      </c>
      <c r="Q222" s="21">
        <f>Q202-Baseline!Q202</f>
        <v>2.9671874422780391</v>
      </c>
      <c r="R222" s="21">
        <f>R202-Baseline!R202</f>
        <v>3.2850625410361687</v>
      </c>
      <c r="S222" s="21">
        <f>S202-Baseline!S202</f>
        <v>3.5763926534990063</v>
      </c>
      <c r="T222" s="21">
        <f>T202-Baseline!T202</f>
        <v>3.8432456410422304</v>
      </c>
      <c r="U222" s="21">
        <f>U202-Baseline!U202</f>
        <v>4.0871658194983169</v>
      </c>
      <c r="V222" s="21">
        <f>V202-Baseline!V202</f>
        <v>4.3096145688501153</v>
      </c>
      <c r="W222" s="21">
        <f>W202-Baseline!W202</f>
        <v>4.511974663717595</v>
      </c>
      <c r="X222" s="21">
        <f>X202-Baseline!X202</f>
        <v>4.6955538011333289</v>
      </c>
      <c r="Y222" s="21">
        <f>Y202-Baseline!Y202</f>
        <v>4.8615885627083415</v>
      </c>
      <c r="Z222" s="21">
        <f>Z202-Baseline!Z202</f>
        <v>5.0112480237904151</v>
      </c>
      <c r="AA222" s="21">
        <f>AA202-Baseline!AA202</f>
        <v>5.1456368736184075</v>
      </c>
      <c r="AB222" s="21">
        <f>AB202-Baseline!AB202</f>
        <v>5.2657990037032221</v>
      </c>
      <c r="AC222" s="21">
        <f>AC202-Baseline!AC202</f>
        <v>5.3715315618255701</v>
      </c>
      <c r="AD222" s="21">
        <f>AD202-Baseline!AD202</f>
        <v>5.3509629349607764</v>
      </c>
      <c r="AE222" s="21">
        <f>AE202-Baseline!AE202</f>
        <v>5.3307173678904718</v>
      </c>
      <c r="AF222" s="21">
        <f>AF202-Baseline!AF202</f>
        <v>5.3107199535307146</v>
      </c>
      <c r="AG222" s="21">
        <f>AG202-Baseline!AG202</f>
        <v>5.2909368551147082</v>
      </c>
      <c r="AH222" s="21">
        <f>AH202-Baseline!AH202</f>
        <v>5.2713859144188291</v>
      </c>
      <c r="AI222" s="21">
        <f>AI202-Baseline!AI202</f>
        <v>5.2521554265527683</v>
      </c>
      <c r="AJ222" s="21">
        <f>AJ202-Baseline!AJ202</f>
        <v>5.2585833333421732</v>
      </c>
      <c r="AK222" s="21">
        <f>AK202-Baseline!AK202</f>
        <v>5.2652510523054303</v>
      </c>
      <c r="AL222" s="21">
        <f>AL202-Baseline!AL202</f>
        <v>5.2721780229041997</v>
      </c>
      <c r="AM222" s="21">
        <f>AM202-Baseline!AM202</f>
        <v>5.2793862937010516</v>
      </c>
      <c r="AN222" s="21">
        <f>AN202-Baseline!AN202</f>
        <v>5.2868930845779545</v>
      </c>
      <c r="AO222" s="21">
        <f>AO202-Baseline!AO202</f>
        <v>5.2947097009052442</v>
      </c>
      <c r="AP222" s="21">
        <f>AP202-Baseline!AP202</f>
        <v>5.3028524310548733</v>
      </c>
      <c r="AQ222" s="21">
        <f>AQ202-Baseline!AQ202</f>
        <v>5.3113383006148709</v>
      </c>
      <c r="AR222" s="21">
        <f>AR202-Baseline!AR202</f>
        <v>5.3201830718545651</v>
      </c>
      <c r="AS222" s="21">
        <f>AS202-Baseline!AS202</f>
        <v>5.3294021201396902</v>
      </c>
      <c r="AT222" s="21">
        <f>AT202-Baseline!AT202</f>
        <v>5.3390108932475187</v>
      </c>
      <c r="AU222" s="21">
        <f>AU202-Baseline!AU202</f>
        <v>5.3490253285878637</v>
      </c>
      <c r="AV222" s="21">
        <f>AV202-Baseline!AV202</f>
        <v>5.3594611589436099</v>
      </c>
      <c r="AW222" s="21">
        <f>AW202-Baseline!AW202</f>
        <v>5.3703340141157554</v>
      </c>
      <c r="AX222" s="21">
        <f>AX202-Baseline!AX202</f>
        <v>5.3816595826713893</v>
      </c>
      <c r="AY222" s="21">
        <f>AY202-Baseline!AY202</f>
        <v>5.3934537347207225</v>
      </c>
      <c r="AZ222" s="21">
        <f>AZ202-Baseline!AZ202</f>
        <v>5.4057321966601606</v>
      </c>
      <c r="BA222" s="21">
        <f>BA202-Baseline!BA202</f>
        <v>5.4185109225829819</v>
      </c>
      <c r="BB222" s="21">
        <f>BB202-Baseline!BB202</f>
        <v>5.6356651505485118</v>
      </c>
    </row>
    <row r="223" spans="1:54" outlineLevel="2">
      <c r="B223" s="19"/>
      <c r="C223" s="19"/>
      <c r="D223" s="19"/>
      <c r="E223" s="15"/>
    </row>
    <row r="224" spans="1:54" outlineLevel="2">
      <c r="A224" s="478" t="s">
        <v>503</v>
      </c>
      <c r="B224" s="150" t="s">
        <v>500</v>
      </c>
      <c r="C224" s="19"/>
      <c r="D224" s="135" t="s">
        <v>391</v>
      </c>
      <c r="E224" s="21">
        <f>E204-Baseline!E204</f>
        <v>-0.19866487955554391</v>
      </c>
      <c r="F224" s="21">
        <f>F204-Baseline!F204</f>
        <v>-9.5885433974530088E-2</v>
      </c>
      <c r="G224" s="21">
        <f>G204-Baseline!G204</f>
        <v>0.30902955242008545</v>
      </c>
      <c r="H224" s="21">
        <f>H204-Baseline!H204</f>
        <v>1.0066086073921952</v>
      </c>
      <c r="I224" s="21">
        <f>I204-Baseline!I204</f>
        <v>2.0008429437645248</v>
      </c>
      <c r="J224" s="21">
        <f>J204-Baseline!J204</f>
        <v>3.542844283846847</v>
      </c>
      <c r="K224" s="21">
        <f>K204-Baseline!K204</f>
        <v>5.6236899854749822</v>
      </c>
      <c r="L224" s="21">
        <f>L204-Baseline!L204</f>
        <v>8.2143210241781048</v>
      </c>
      <c r="M224" s="21">
        <f>M204-Baseline!M204</f>
        <v>11.275956968314063</v>
      </c>
      <c r="N224" s="21">
        <f>N204-Baseline!N204</f>
        <v>14.760901446438083</v>
      </c>
      <c r="O224" s="21">
        <f>O204-Baseline!O204</f>
        <v>18.646285645890998</v>
      </c>
      <c r="P224" s="21">
        <f>P204-Baseline!P204</f>
        <v>22.899867792439693</v>
      </c>
      <c r="Q224" s="21">
        <f>Q204-Baseline!Q204</f>
        <v>27.491364042044665</v>
      </c>
      <c r="R224" s="21">
        <f>R204-Baseline!R204</f>
        <v>32.402715251616428</v>
      </c>
      <c r="S224" s="21">
        <f>S204-Baseline!S204</f>
        <v>37.596681595948326</v>
      </c>
      <c r="T224" s="21">
        <f>T204-Baseline!T204</f>
        <v>43.04826059285017</v>
      </c>
      <c r="U224" s="21">
        <f>U204-Baseline!U204</f>
        <v>48.734025340610856</v>
      </c>
      <c r="V224" s="21">
        <f>V204-Baseline!V204</f>
        <v>54.641643171903638</v>
      </c>
      <c r="W224" s="21">
        <f>W204-Baseline!W204</f>
        <v>60.740806828239897</v>
      </c>
      <c r="X224" s="21">
        <f>X204-Baseline!X204</f>
        <v>67.021578455164558</v>
      </c>
      <c r="Y224" s="21">
        <f>Y204-Baseline!Y204</f>
        <v>73.45661793529905</v>
      </c>
      <c r="Z224" s="21">
        <f>Z204-Baseline!Z204</f>
        <v>80.038109316255259</v>
      </c>
      <c r="AA224" s="21">
        <f>AA204-Baseline!AA204</f>
        <v>86.750130806764901</v>
      </c>
      <c r="AB224" s="21">
        <f>AB204-Baseline!AB204</f>
        <v>93.577839220108672</v>
      </c>
      <c r="AC224" s="21">
        <f>AC204-Baseline!AC204</f>
        <v>100.50548388799905</v>
      </c>
      <c r="AD224" s="21">
        <f>AD204-Baseline!AD204</f>
        <v>107.4068625103796</v>
      </c>
      <c r="AE224" s="21">
        <f>AE204-Baseline!AE204</f>
        <v>114.28288452226116</v>
      </c>
      <c r="AF224" s="21">
        <f>AF204-Baseline!AF204</f>
        <v>121.1334009290282</v>
      </c>
      <c r="AG224" s="21">
        <f>AG204-Baseline!AG204</f>
        <v>127.95839780329288</v>
      </c>
      <c r="AH224" s="21">
        <f>AH204-Baseline!AH204</f>
        <v>134.75801370777026</v>
      </c>
      <c r="AI224" s="21">
        <f>AI204-Baseline!AI204</f>
        <v>141.53258037080514</v>
      </c>
      <c r="AJ224" s="21">
        <f>AJ204-Baseline!AJ204</f>
        <v>148.31506867727057</v>
      </c>
      <c r="AK224" s="21">
        <f>AK204-Baseline!AK204</f>
        <v>155.10560091624961</v>
      </c>
      <c r="AL224" s="21">
        <f>AL204-Baseline!AL204</f>
        <v>161.90437379730724</v>
      </c>
      <c r="AM224" s="21">
        <f>AM204-Baseline!AM204</f>
        <v>168.71162792749465</v>
      </c>
      <c r="AN224" s="21">
        <f>AN204-Baseline!AN204</f>
        <v>175.52762516419011</v>
      </c>
      <c r="AO224" s="21">
        <f>AO204-Baseline!AO204</f>
        <v>182.35263906535056</v>
      </c>
      <c r="AP224" s="21">
        <f>AP204-Baseline!AP204</f>
        <v>189.18697127380256</v>
      </c>
      <c r="AQ224" s="21">
        <f>AQ204-Baseline!AQ204</f>
        <v>196.03095519453609</v>
      </c>
      <c r="AR224" s="21">
        <f>AR204-Baseline!AR204</f>
        <v>202.88494847003813</v>
      </c>
      <c r="AS224" s="21">
        <f>AS204-Baseline!AS204</f>
        <v>209.74933201813064</v>
      </c>
      <c r="AT224" s="21">
        <f>AT204-Baseline!AT204</f>
        <v>216.62451136629488</v>
      </c>
      <c r="AU224" s="21">
        <f>AU204-Baseline!AU204</f>
        <v>223.51091783465358</v>
      </c>
      <c r="AV224" s="21">
        <f>AV204-Baseline!AV204</f>
        <v>230.40900761406715</v>
      </c>
      <c r="AW224" s="21">
        <f>AW204-Baseline!AW204</f>
        <v>237.31926107802497</v>
      </c>
      <c r="AX224" s="21">
        <f>AX204-Baseline!AX204</f>
        <v>244.24218298679739</v>
      </c>
      <c r="AY224" s="21">
        <f>AY204-Baseline!AY204</f>
        <v>251.17830271666958</v>
      </c>
      <c r="AZ224" s="21">
        <f>AZ204-Baseline!AZ204</f>
        <v>258.12817397214599</v>
      </c>
      <c r="BA224" s="21">
        <f>BA204-Baseline!BA204</f>
        <v>265.09237482344543</v>
      </c>
      <c r="BB224" s="21">
        <f>BB204-Baseline!BB204</f>
        <v>272.27509675984697</v>
      </c>
    </row>
    <row r="225" spans="1:54" outlineLevel="2">
      <c r="A225" s="479"/>
      <c r="B225" s="150" t="s">
        <v>501</v>
      </c>
      <c r="C225" s="19"/>
      <c r="D225" s="135" t="s">
        <v>391</v>
      </c>
      <c r="E225" s="21">
        <f>E205-Baseline!E205</f>
        <v>-0.19866487955554391</v>
      </c>
      <c r="F225" s="21">
        <f>F205-Baseline!F205</f>
        <v>-0.71290513868017058</v>
      </c>
      <c r="G225" s="21">
        <f>G205-Baseline!G205</f>
        <v>-1.5337149933955772</v>
      </c>
      <c r="H225" s="21">
        <f>H205-Baseline!H205</f>
        <v>-2.6620506312471548</v>
      </c>
      <c r="I225" s="21">
        <f>I205-Baseline!I205</f>
        <v>-4.0951441895912239</v>
      </c>
      <c r="J225" s="21">
        <f>J205-Baseline!J205</f>
        <v>-5.577504707181248</v>
      </c>
      <c r="K225" s="21">
        <f>K205-Baseline!K205</f>
        <v>-6.4985987691794946</v>
      </c>
      <c r="L225" s="21">
        <f>L205-Baseline!L205</f>
        <v>-6.8989504448593948</v>
      </c>
      <c r="M225" s="21">
        <f>M205-Baseline!M205</f>
        <v>-6.8167032633660938</v>
      </c>
      <c r="N225" s="21">
        <f>N205-Baseline!N205</f>
        <v>-6.2877440860676757</v>
      </c>
      <c r="O225" s="21">
        <f>O205-Baseline!O205</f>
        <v>-5.3458206313842425</v>
      </c>
      <c r="P225" s="21">
        <f>P205-Baseline!P205</f>
        <v>-4.0226535951317715</v>
      </c>
      <c r="Q225" s="21">
        <f>Q205-Baseline!Q205</f>
        <v>-2.3480431643212683</v>
      </c>
      <c r="R225" s="21">
        <f>R205-Baseline!R205</f>
        <v>-0.34997040029941218</v>
      </c>
      <c r="S225" s="21">
        <f>S205-Baseline!S205</f>
        <v>1.9451621265569088</v>
      </c>
      <c r="T225" s="21">
        <f>T205-Baseline!T205</f>
        <v>4.5127282251353336</v>
      </c>
      <c r="U225" s="21">
        <f>U205-Baseline!U205</f>
        <v>7.3296453879037244</v>
      </c>
      <c r="V225" s="21">
        <f>V205-Baseline!V205</f>
        <v>10.374291816839786</v>
      </c>
      <c r="W225" s="21">
        <f>W205-Baseline!W205</f>
        <v>13.626427755601526</v>
      </c>
      <c r="X225" s="21">
        <f>X205-Baseline!X205</f>
        <v>17.067120371265219</v>
      </c>
      <c r="Y225" s="21">
        <f>Y205-Baseline!Y205</f>
        <v>20.678672580147577</v>
      </c>
      <c r="Z225" s="21">
        <f>Z205-Baseline!Z205</f>
        <v>24.444555494232645</v>
      </c>
      <c r="AA225" s="21">
        <f>AA205-Baseline!AA205</f>
        <v>28.349343969098527</v>
      </c>
      <c r="AB225" s="21">
        <f>AB205-Baseline!AB205</f>
        <v>32.378655766741417</v>
      </c>
      <c r="AC225" s="21">
        <f>AC205-Baseline!AC205</f>
        <v>36.518697168391213</v>
      </c>
      <c r="AD225" s="21">
        <f>AD205-Baseline!AD205</f>
        <v>40.643103601237499</v>
      </c>
      <c r="AE225" s="21">
        <f>AE205-Baseline!AE205</f>
        <v>44.752210916513377</v>
      </c>
      <c r="AF225" s="21">
        <f>AF205-Baseline!AF205</f>
        <v>48.846329493050121</v>
      </c>
      <c r="AG225" s="21">
        <f>AG205-Baseline!AG205</f>
        <v>52.925757979952778</v>
      </c>
      <c r="AH225" s="21">
        <f>AH205-Baseline!AH205</f>
        <v>56.990800634157608</v>
      </c>
      <c r="AI225" s="21">
        <f>AI205-Baseline!AI205</f>
        <v>61.04179069548502</v>
      </c>
      <c r="AJ225" s="21">
        <f>AJ205-Baseline!AJ205</f>
        <v>65.098609062064384</v>
      </c>
      <c r="AK225" s="21">
        <f>AK205-Baseline!AK205</f>
        <v>69.161544190742802</v>
      </c>
      <c r="AL225" s="21">
        <f>AL205-Baseline!AL205</f>
        <v>73.230893846237791</v>
      </c>
      <c r="AM225" s="21">
        <f>AM205-Baseline!AM205</f>
        <v>77.306966079495282</v>
      </c>
      <c r="AN225" s="21">
        <f>AN205-Baseline!AN205</f>
        <v>81.390077652743912</v>
      </c>
      <c r="AO225" s="21">
        <f>AO205-Baseline!AO205</f>
        <v>85.48055222053938</v>
      </c>
      <c r="AP225" s="21">
        <f>AP205-Baseline!AP205</f>
        <v>89.578722003801204</v>
      </c>
      <c r="AQ225" s="21">
        <f>AQ205-Baseline!AQ205</f>
        <v>93.684928260056722</v>
      </c>
      <c r="AR225" s="21">
        <f>AR205-Baseline!AR205</f>
        <v>97.799520739288482</v>
      </c>
      <c r="AS225" s="21">
        <f>AS205-Baseline!AS205</f>
        <v>101.92285783573061</v>
      </c>
      <c r="AT225" s="21">
        <f>AT205-Baseline!AT205</f>
        <v>106.05530664816001</v>
      </c>
      <c r="AU225" s="21">
        <f>AU205-Baseline!AU205</f>
        <v>110.19724324739309</v>
      </c>
      <c r="AV225" s="21">
        <f>AV205-Baseline!AV205</f>
        <v>114.34905268089324</v>
      </c>
      <c r="AW225" s="21">
        <f>AW205-Baseline!AW205</f>
        <v>118.51112904731644</v>
      </c>
      <c r="AX225" s="21">
        <f>AX205-Baseline!AX205</f>
        <v>122.68387562807266</v>
      </c>
      <c r="AY225" s="21">
        <f>AY205-Baseline!AY205</f>
        <v>126.86770511000668</v>
      </c>
      <c r="AZ225" s="21">
        <f>AZ205-Baseline!AZ205</f>
        <v>131.06303950429196</v>
      </c>
      <c r="BA225" s="21">
        <f>BA205-Baseline!BA205</f>
        <v>135.27031047125138</v>
      </c>
      <c r="BB225" s="21">
        <f>BB205-Baseline!BB205</f>
        <v>139.6940303038491</v>
      </c>
    </row>
    <row r="226" spans="1:54" outlineLevel="2">
      <c r="A226" s="480"/>
      <c r="B226" s="150" t="s">
        <v>502</v>
      </c>
      <c r="C226" s="19"/>
      <c r="D226" s="135" t="s">
        <v>391</v>
      </c>
      <c r="E226" s="21">
        <f>E206-Baseline!E206</f>
        <v>-0.1986648795555368</v>
      </c>
      <c r="F226" s="21">
        <f>F206-Baseline!F206</f>
        <v>-0.44020147808079457</v>
      </c>
      <c r="G226" s="21">
        <f>G206-Baseline!G206</f>
        <v>-0.71846811948714162</v>
      </c>
      <c r="H226" s="21">
        <f>H206-Baseline!H206</f>
        <v>-1.0372002711389996</v>
      </c>
      <c r="I226" s="21">
        <f>I206-Baseline!I206</f>
        <v>-1.3963244120907916</v>
      </c>
      <c r="J226" s="21">
        <f>J206-Baseline!J206</f>
        <v>-1.5429587405255347</v>
      </c>
      <c r="K226" s="21">
        <f>K206-Baseline!K206</f>
        <v>-1.1349201194478837</v>
      </c>
      <c r="L226" s="21">
        <f>L206-Baseline!L206</f>
        <v>-0.21259019292779158</v>
      </c>
      <c r="M226" s="21">
        <f>M206-Baseline!M206</f>
        <v>1.1860302924731059</v>
      </c>
      <c r="N226" s="21">
        <f>N206-Baseline!N206</f>
        <v>3.0251976898243811</v>
      </c>
      <c r="O226" s="21">
        <f>O206-Baseline!O206</f>
        <v>5.2713079424307807</v>
      </c>
      <c r="P226" s="21">
        <f>P206-Baseline!P206</f>
        <v>7.8927845258643856</v>
      </c>
      <c r="Q226" s="21">
        <f>Q206-Baseline!Q206</f>
        <v>10.859971968142418</v>
      </c>
      <c r="R226" s="21">
        <f>R206-Baseline!R206</f>
        <v>14.145034509178572</v>
      </c>
      <c r="S226" s="21">
        <f>S206-Baseline!S206</f>
        <v>17.721427162677514</v>
      </c>
      <c r="T226" s="21">
        <f>T206-Baseline!T206</f>
        <v>21.564672803719759</v>
      </c>
      <c r="U226" s="21">
        <f>U206-Baseline!U206</f>
        <v>25.651838623218055</v>
      </c>
      <c r="V226" s="21">
        <f>V206-Baseline!V206</f>
        <v>29.961453192068234</v>
      </c>
      <c r="W226" s="21">
        <f>W206-Baseline!W206</f>
        <v>34.473427855785872</v>
      </c>
      <c r="X226" s="21">
        <f>X206-Baseline!X206</f>
        <v>39.1689816569193</v>
      </c>
      <c r="Y226" s="21">
        <f>Y206-Baseline!Y206</f>
        <v>44.030570219627634</v>
      </c>
      <c r="Z226" s="21">
        <f>Z206-Baseline!Z206</f>
        <v>49.041818243418106</v>
      </c>
      <c r="AA226" s="21">
        <f>AA206-Baseline!AA206</f>
        <v>54.187455117036507</v>
      </c>
      <c r="AB226" s="21">
        <f>AB206-Baseline!AB206</f>
        <v>59.453254120739757</v>
      </c>
      <c r="AC226" s="21">
        <f>AC206-Baseline!AC206</f>
        <v>64.824785682565334</v>
      </c>
      <c r="AD226" s="21">
        <f>AD206-Baseline!AD206</f>
        <v>70.175748617526096</v>
      </c>
      <c r="AE226" s="21">
        <f>AE206-Baseline!AE206</f>
        <v>75.506465985416526</v>
      </c>
      <c r="AF226" s="21">
        <f>AF206-Baseline!AF206</f>
        <v>80.817185938947205</v>
      </c>
      <c r="AG226" s="21">
        <f>AG206-Baseline!AG206</f>
        <v>86.108122794061728</v>
      </c>
      <c r="AH226" s="21">
        <f>AH206-Baseline!AH206</f>
        <v>91.379508708480444</v>
      </c>
      <c r="AI226" s="21">
        <f>AI206-Baseline!AI206</f>
        <v>96.631664135033134</v>
      </c>
      <c r="AJ226" s="21">
        <f>AJ206-Baseline!AJ206</f>
        <v>101.89024746837526</v>
      </c>
      <c r="AK226" s="21">
        <f>AK206-Baseline!AK206</f>
        <v>107.15549852068079</v>
      </c>
      <c r="AL226" s="21">
        <f>AL206-Baseline!AL206</f>
        <v>112.42767654358499</v>
      </c>
      <c r="AM226" s="21">
        <f>AM206-Baseline!AM206</f>
        <v>117.707062837286</v>
      </c>
      <c r="AN226" s="21">
        <f>AN206-Baseline!AN206</f>
        <v>122.99395592186397</v>
      </c>
      <c r="AO226" s="21">
        <f>AO206-Baseline!AO206</f>
        <v>128.28866562276926</v>
      </c>
      <c r="AP226" s="21">
        <f>AP206-Baseline!AP206</f>
        <v>133.59151805382407</v>
      </c>
      <c r="AQ226" s="21">
        <f>AQ206-Baseline!AQ206</f>
        <v>138.90285635443888</v>
      </c>
      <c r="AR226" s="21">
        <f>AR206-Baseline!AR206</f>
        <v>144.22303942629355</v>
      </c>
      <c r="AS226" s="21">
        <f>AS206-Baseline!AS206</f>
        <v>149.55244154643333</v>
      </c>
      <c r="AT226" s="21">
        <f>AT206-Baseline!AT206</f>
        <v>154.89145243968073</v>
      </c>
      <c r="AU226" s="21">
        <f>AU206-Baseline!AU206</f>
        <v>160.24047776826842</v>
      </c>
      <c r="AV226" s="21">
        <f>AV206-Baseline!AV206</f>
        <v>165.59993892721218</v>
      </c>
      <c r="AW226" s="21">
        <f>AW206-Baseline!AW206</f>
        <v>170.97027294132795</v>
      </c>
      <c r="AX226" s="21">
        <f>AX206-Baseline!AX206</f>
        <v>176.35193252399927</v>
      </c>
      <c r="AY226" s="21">
        <f>AY206-Baseline!AY206</f>
        <v>181.74538625871992</v>
      </c>
      <c r="AZ226" s="21">
        <f>AZ206-Baseline!AZ206</f>
        <v>187.15111845538013</v>
      </c>
      <c r="BA226" s="21">
        <f>BA206-Baseline!BA206</f>
        <v>192.56962937796288</v>
      </c>
      <c r="BB226" s="21">
        <f>BB206-Baseline!BB206</f>
        <v>198.20529452851133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t="s">
        <v>508</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19:B19"/>
    <mergeCell ref="I2:U2"/>
    <mergeCell ref="I3:N4"/>
    <mergeCell ref="P3:U4"/>
    <mergeCell ref="I5:N18"/>
    <mergeCell ref="P5:U18"/>
    <mergeCell ref="I20:N20"/>
    <mergeCell ref="P20:U20"/>
    <mergeCell ref="I21:N45"/>
    <mergeCell ref="P21:U45"/>
    <mergeCell ref="B23:G23"/>
    <mergeCell ref="D30:G30"/>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948AB29E-7447-4C0B-8100-EAF209AF4A3F}">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B154 B143 B145:B147 B149:B152 B158 B160:B162 B164:B169</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C56:C63</xm:sqref>
        </x14:dataValidation>
        <x14:dataValidation type="list" allowBlank="1" showInputMessage="1" showErrorMessage="1" xr:uid="{44981C67-D259-46AB-9ECC-8ADD27C4852B}">
          <x14:formula1>
            <xm:f>'Fixed Data'!$A$55:$A$78</xm:f>
          </x14:formula1>
          <xm:sqref>B56:B63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7"/>
  <sheetViews>
    <sheetView workbookViewId="0">
      <selection activeCell="A18" sqref="A18"/>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5" spans="1:19" ht="14" thickBot="1"/>
    <row r="6" spans="1:19" ht="16" thickBot="1">
      <c r="G6" s="481" t="s">
        <v>570</v>
      </c>
      <c r="H6" s="481"/>
      <c r="I6" s="481"/>
      <c r="J6" s="481"/>
      <c r="K6" s="482"/>
    </row>
    <row r="7" spans="1:19" ht="14.5">
      <c r="G7" s="316">
        <v>2027</v>
      </c>
      <c r="H7" s="317">
        <v>2028</v>
      </c>
      <c r="I7" s="317">
        <v>2029</v>
      </c>
      <c r="J7" s="317">
        <v>2030</v>
      </c>
      <c r="K7" s="318">
        <v>2031</v>
      </c>
    </row>
    <row r="8" spans="1:19">
      <c r="B8" s="319" t="s">
        <v>571</v>
      </c>
      <c r="C8" s="319" t="s">
        <v>572</v>
      </c>
      <c r="D8" s="319" t="s">
        <v>573</v>
      </c>
      <c r="E8" s="319" t="s">
        <v>574</v>
      </c>
      <c r="F8" s="319" t="s">
        <v>391</v>
      </c>
      <c r="G8" s="319">
        <v>10.081588200937594</v>
      </c>
      <c r="H8" s="319">
        <v>10.865754292287573</v>
      </c>
      <c r="I8" s="319">
        <v>11.769153275554228</v>
      </c>
      <c r="J8" s="319">
        <v>12.688319366904203</v>
      </c>
      <c r="K8" s="319">
        <v>13.494667725980324</v>
      </c>
    </row>
    <row r="9" spans="1:19">
      <c r="B9" s="319" t="s">
        <v>307</v>
      </c>
      <c r="C9" s="319" t="s">
        <v>572</v>
      </c>
      <c r="D9" s="319" t="s">
        <v>573</v>
      </c>
      <c r="E9" s="319" t="s">
        <v>574</v>
      </c>
      <c r="F9" s="319" t="s">
        <v>391</v>
      </c>
      <c r="G9" s="319">
        <v>0.45170480080322017</v>
      </c>
      <c r="H9" s="319">
        <v>0.49967346792709283</v>
      </c>
      <c r="I9" s="319">
        <v>0.55324653489572473</v>
      </c>
      <c r="J9" s="319">
        <v>0.6069534775023474</v>
      </c>
      <c r="K9" s="319">
        <v>0.65757370015280536</v>
      </c>
    </row>
    <row r="10" spans="1:19">
      <c r="B10" s="319" t="s">
        <v>571</v>
      </c>
      <c r="C10" s="319" t="s">
        <v>575</v>
      </c>
      <c r="D10" s="319" t="s">
        <v>576</v>
      </c>
      <c r="E10" s="319"/>
      <c r="F10" s="319" t="s">
        <v>577</v>
      </c>
      <c r="G10" s="321">
        <v>21.800000000000011</v>
      </c>
      <c r="H10" s="321">
        <v>21.800000000000015</v>
      </c>
      <c r="I10" s="321">
        <v>21.800000000000015</v>
      </c>
      <c r="J10" s="321">
        <v>21.800000000000015</v>
      </c>
      <c r="K10" s="321">
        <v>21.800000000000015</v>
      </c>
    </row>
    <row r="11" spans="1:19">
      <c r="B11" s="319" t="s">
        <v>307</v>
      </c>
      <c r="C11" s="319" t="s">
        <v>575</v>
      </c>
      <c r="D11" s="319" t="s">
        <v>576</v>
      </c>
      <c r="E11" s="319"/>
      <c r="F11" s="319" t="s">
        <v>577</v>
      </c>
      <c r="G11" s="321">
        <v>945.75197067029535</v>
      </c>
      <c r="H11" s="321">
        <v>945.75197067029637</v>
      </c>
      <c r="I11" s="321">
        <v>945.7519706702958</v>
      </c>
      <c r="J11" s="321">
        <v>945.75197067029558</v>
      </c>
      <c r="K11" s="321">
        <v>945.75197067029626</v>
      </c>
    </row>
    <row r="18" spans="1:19">
      <c r="A18" s="4" t="s">
        <v>511</v>
      </c>
    </row>
    <row r="22" spans="1:19">
      <c r="A22" s="4" t="s">
        <v>512</v>
      </c>
    </row>
    <row r="23" spans="1:19">
      <c r="A23" s="476" t="s">
        <v>513</v>
      </c>
      <c r="B23" s="476"/>
      <c r="C23" s="476"/>
      <c r="D23" s="476"/>
      <c r="E23" s="476"/>
      <c r="F23" s="476"/>
      <c r="G23" s="476"/>
      <c r="H23" s="476"/>
      <c r="I23" s="476"/>
      <c r="J23" s="476"/>
      <c r="K23" s="476"/>
      <c r="L23" s="476"/>
      <c r="M23" s="476"/>
      <c r="N23" s="476"/>
      <c r="O23" s="476"/>
      <c r="P23" s="476"/>
      <c r="Q23" s="476"/>
      <c r="R23" s="476"/>
      <c r="S23" s="476"/>
    </row>
    <row r="24" spans="1:19" ht="25.5" customHeight="1">
      <c r="A24" s="476"/>
      <c r="B24" s="476"/>
      <c r="C24" s="476"/>
      <c r="D24" s="476"/>
      <c r="E24" s="476"/>
      <c r="F24" s="476"/>
      <c r="G24" s="476"/>
      <c r="H24" s="476"/>
      <c r="I24" s="476"/>
      <c r="J24" s="476"/>
      <c r="K24" s="476"/>
      <c r="L24" s="476"/>
      <c r="M24" s="476"/>
      <c r="N24" s="476"/>
      <c r="O24" s="476"/>
      <c r="P24" s="476"/>
      <c r="Q24" s="476"/>
      <c r="R24" s="476"/>
      <c r="S24" s="476"/>
    </row>
    <row r="26" spans="1:19">
      <c r="A26" s="158" t="s">
        <v>494</v>
      </c>
      <c r="B26" s="477" t="s">
        <v>514</v>
      </c>
      <c r="C26" s="477"/>
      <c r="D26" s="477"/>
      <c r="E26" s="477"/>
      <c r="F26" s="477"/>
      <c r="G26" s="477"/>
      <c r="H26" s="477"/>
      <c r="I26" s="477"/>
      <c r="J26" s="477"/>
      <c r="K26" s="477"/>
      <c r="L26" s="477"/>
      <c r="M26" s="477"/>
      <c r="N26" s="477"/>
      <c r="O26" s="477"/>
      <c r="P26" s="477"/>
      <c r="Q26" s="477"/>
      <c r="R26" s="477"/>
      <c r="S26" s="477"/>
    </row>
    <row r="27" spans="1:19">
      <c r="A27" s="158" t="s">
        <v>495</v>
      </c>
      <c r="B27" s="477" t="s">
        <v>515</v>
      </c>
      <c r="C27" s="477"/>
      <c r="D27" s="477"/>
      <c r="E27" s="477"/>
      <c r="F27" s="477"/>
      <c r="G27" s="477"/>
      <c r="H27" s="477"/>
      <c r="I27" s="477"/>
      <c r="J27" s="477"/>
      <c r="K27" s="477"/>
      <c r="L27" s="477"/>
      <c r="M27" s="477"/>
      <c r="N27" s="477"/>
      <c r="O27" s="477"/>
      <c r="P27" s="477"/>
      <c r="Q27" s="477"/>
      <c r="R27" s="477"/>
      <c r="S27" s="477"/>
    </row>
    <row r="28" spans="1:19">
      <c r="A28" s="159" t="s">
        <v>397</v>
      </c>
      <c r="B28" s="477" t="s">
        <v>516</v>
      </c>
      <c r="C28" s="477"/>
      <c r="D28" s="477"/>
      <c r="E28" s="477"/>
      <c r="F28" s="477"/>
      <c r="G28" s="477"/>
      <c r="H28" s="477"/>
      <c r="I28" s="477"/>
      <c r="J28" s="477"/>
      <c r="K28" s="477"/>
      <c r="L28" s="477"/>
      <c r="M28" s="477"/>
      <c r="N28" s="477"/>
      <c r="O28" s="477"/>
      <c r="P28" s="477"/>
      <c r="Q28" s="477"/>
      <c r="R28" s="477"/>
      <c r="S28" s="477"/>
    </row>
    <row r="29" spans="1:19">
      <c r="A29" s="159" t="s">
        <v>473</v>
      </c>
      <c r="B29" s="477" t="s">
        <v>516</v>
      </c>
      <c r="C29" s="477"/>
      <c r="D29" s="477"/>
      <c r="E29" s="477"/>
      <c r="F29" s="477"/>
      <c r="G29" s="477"/>
      <c r="H29" s="477"/>
      <c r="I29" s="477"/>
      <c r="J29" s="477"/>
      <c r="K29" s="477"/>
      <c r="L29" s="477"/>
      <c r="M29" s="477"/>
      <c r="N29" s="477"/>
      <c r="O29" s="477"/>
      <c r="P29" s="477"/>
      <c r="Q29" s="477"/>
      <c r="R29" s="477"/>
      <c r="S29" s="477"/>
    </row>
    <row r="30" spans="1:19">
      <c r="A30" s="159" t="s">
        <v>474</v>
      </c>
      <c r="B30" s="477" t="s">
        <v>516</v>
      </c>
      <c r="C30" s="477"/>
      <c r="D30" s="477"/>
      <c r="E30" s="477"/>
      <c r="F30" s="477"/>
      <c r="G30" s="477"/>
      <c r="H30" s="477"/>
      <c r="I30" s="477"/>
      <c r="J30" s="477"/>
      <c r="K30" s="477"/>
      <c r="L30" s="477"/>
      <c r="M30" s="477"/>
      <c r="N30" s="477"/>
      <c r="O30" s="477"/>
      <c r="P30" s="477"/>
      <c r="Q30" s="477"/>
      <c r="R30" s="477"/>
      <c r="S30" s="477"/>
    </row>
    <row r="34" spans="1:1">
      <c r="A34" s="4" t="s">
        <v>517</v>
      </c>
    </row>
    <row r="35" spans="1:1">
      <c r="A35" t="s">
        <v>518</v>
      </c>
    </row>
    <row r="37" spans="1:1">
      <c r="A37" s="4" t="s">
        <v>519</v>
      </c>
    </row>
  </sheetData>
  <mergeCells count="8">
    <mergeCell ref="B29:S29"/>
    <mergeCell ref="B30:S30"/>
    <mergeCell ref="A2:S4"/>
    <mergeCell ref="A23:S24"/>
    <mergeCell ref="B26:S26"/>
    <mergeCell ref="B27:S27"/>
    <mergeCell ref="B28:S28"/>
    <mergeCell ref="G6: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topLeftCell="A130" zoomScale="70" zoomScaleNormal="70"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326" t="s">
        <v>172</v>
      </c>
      <c r="E4" s="53" t="s">
        <v>347</v>
      </c>
      <c r="F4" s="91">
        <v>45632</v>
      </c>
      <c r="G4" s="28"/>
      <c r="H4" s="10"/>
      <c r="I4" s="447"/>
      <c r="J4" s="448"/>
      <c r="K4" s="448"/>
      <c r="L4" s="448"/>
      <c r="M4" s="448"/>
      <c r="N4" s="449"/>
      <c r="P4" s="453"/>
      <c r="Q4" s="454"/>
      <c r="R4" s="454"/>
      <c r="S4" s="454"/>
      <c r="T4" s="454"/>
      <c r="U4" s="455"/>
    </row>
    <row r="5" spans="1:21" outlineLevel="1">
      <c r="A5" s="13" t="s">
        <v>348</v>
      </c>
      <c r="B5" s="88" t="s">
        <v>349</v>
      </c>
      <c r="E5" s="14"/>
      <c r="H5" s="10"/>
      <c r="I5" s="456" t="s">
        <v>173</v>
      </c>
      <c r="J5" s="457"/>
      <c r="K5" s="457"/>
      <c r="L5" s="457"/>
      <c r="M5" s="457"/>
      <c r="N5" s="458"/>
      <c r="P5" s="456" t="s">
        <v>578</v>
      </c>
      <c r="Q5" s="468"/>
      <c r="R5" s="468"/>
      <c r="S5" s="468"/>
      <c r="T5" s="468"/>
      <c r="U5" s="469"/>
    </row>
    <row r="6" spans="1:21" outlineLevel="1">
      <c r="A6" s="13" t="s">
        <v>351</v>
      </c>
      <c r="B6" s="88" t="s">
        <v>352</v>
      </c>
      <c r="E6" s="53" t="s">
        <v>353</v>
      </c>
      <c r="F6" s="90" t="s">
        <v>354</v>
      </c>
      <c r="H6" s="10"/>
      <c r="I6" s="459"/>
      <c r="J6" s="460"/>
      <c r="K6" s="460"/>
      <c r="L6" s="460"/>
      <c r="M6" s="460"/>
      <c r="N6" s="461"/>
      <c r="P6" s="470"/>
      <c r="Q6" s="471"/>
      <c r="R6" s="471"/>
      <c r="S6" s="471"/>
      <c r="T6" s="471"/>
      <c r="U6" s="472"/>
    </row>
    <row r="7" spans="1:21" outlineLevel="1">
      <c r="A7" s="13" t="s">
        <v>355</v>
      </c>
      <c r="B7" s="88" t="s">
        <v>356</v>
      </c>
      <c r="E7" s="14"/>
      <c r="H7" s="10"/>
      <c r="I7" s="459"/>
      <c r="J7" s="460"/>
      <c r="K7" s="460"/>
      <c r="L7" s="460"/>
      <c r="M7" s="460"/>
      <c r="N7" s="461"/>
      <c r="P7" s="470"/>
      <c r="Q7" s="471"/>
      <c r="R7" s="471"/>
      <c r="S7" s="471"/>
      <c r="T7" s="471"/>
      <c r="U7" s="472"/>
    </row>
    <row r="8" spans="1:21" ht="41" outlineLevel="1" thickBot="1">
      <c r="A8" s="34" t="s">
        <v>357</v>
      </c>
      <c r="B8" s="89" t="s">
        <v>358</v>
      </c>
      <c r="E8" s="14"/>
      <c r="H8" s="10"/>
      <c r="I8" s="459"/>
      <c r="J8" s="460"/>
      <c r="K8" s="460"/>
      <c r="L8" s="460"/>
      <c r="M8" s="460"/>
      <c r="N8" s="461"/>
      <c r="P8" s="470"/>
      <c r="Q8" s="471"/>
      <c r="R8" s="471"/>
      <c r="S8" s="471"/>
      <c r="T8" s="471"/>
      <c r="U8" s="472"/>
    </row>
    <row r="9" spans="1:21" outlineLevel="1">
      <c r="E9" s="14"/>
      <c r="H9" s="10"/>
      <c r="I9" s="459"/>
      <c r="J9" s="460"/>
      <c r="K9" s="460"/>
      <c r="L9" s="460"/>
      <c r="M9" s="460"/>
      <c r="N9" s="461"/>
      <c r="P9" s="470"/>
      <c r="Q9" s="471"/>
      <c r="R9" s="471"/>
      <c r="S9" s="471"/>
      <c r="T9" s="471"/>
      <c r="U9" s="472"/>
    </row>
    <row r="10" spans="1:21" ht="14" outlineLevel="1" thickBot="1">
      <c r="A10" s="32" t="s">
        <v>359</v>
      </c>
      <c r="B10" s="35">
        <f>Baseline!B10</f>
        <v>2027</v>
      </c>
      <c r="E10" s="14"/>
      <c r="H10" s="10"/>
      <c r="I10" s="459"/>
      <c r="J10" s="460"/>
      <c r="K10" s="460"/>
      <c r="L10" s="460"/>
      <c r="M10" s="460"/>
      <c r="N10" s="461"/>
      <c r="P10" s="470"/>
      <c r="Q10" s="471"/>
      <c r="R10" s="471"/>
      <c r="S10" s="471"/>
      <c r="T10" s="471"/>
      <c r="U10" s="472"/>
    </row>
    <row r="11" spans="1:21" outlineLevel="1">
      <c r="A11" s="16"/>
      <c r="H11" s="10"/>
      <c r="I11" s="459"/>
      <c r="J11" s="460"/>
      <c r="K11" s="460"/>
      <c r="L11" s="460"/>
      <c r="M11" s="460"/>
      <c r="N11" s="461"/>
      <c r="P11" s="470"/>
      <c r="Q11" s="471"/>
      <c r="R11" s="471"/>
      <c r="S11" s="471"/>
      <c r="T11" s="471"/>
      <c r="U11" s="472"/>
    </row>
    <row r="12" spans="1:21" ht="40.5" outlineLevel="1">
      <c r="A12" s="26" t="s">
        <v>360</v>
      </c>
      <c r="B12" s="26" t="s">
        <v>361</v>
      </c>
      <c r="C12" s="26" t="s">
        <v>362</v>
      </c>
      <c r="D12" s="26" t="s">
        <v>363</v>
      </c>
      <c r="E12" s="26" t="s">
        <v>364</v>
      </c>
      <c r="F12" s="26" t="s">
        <v>365</v>
      </c>
      <c r="G12" s="26" t="s">
        <v>366</v>
      </c>
      <c r="I12" s="459"/>
      <c r="J12" s="460"/>
      <c r="K12" s="460"/>
      <c r="L12" s="460"/>
      <c r="M12" s="460"/>
      <c r="N12" s="461"/>
      <c r="P12" s="470"/>
      <c r="Q12" s="471"/>
      <c r="R12" s="471"/>
      <c r="S12" s="471"/>
      <c r="T12" s="471"/>
      <c r="U12" s="472"/>
    </row>
    <row r="13" spans="1:21" outlineLevel="1">
      <c r="A13" s="58">
        <v>2035</v>
      </c>
      <c r="B13" s="21">
        <f t="shared" ref="B13:B18" si="0">INDEX($E$204:$AW$204,1,MATCH($A13,$E$53:$BB$53,0))</f>
        <v>-348.26893933314381</v>
      </c>
      <c r="C13" s="21">
        <f>B13-Baseline!B13</f>
        <v>12.422539981724128</v>
      </c>
      <c r="D13" s="21">
        <f t="shared" ref="D13:D18" si="1">INDEX($E$205:$AW$205,1,MATCH($A13,$E$53:$BB$53,0))</f>
        <v>-297.1190597415935</v>
      </c>
      <c r="E13" s="21">
        <f>D13-Baseline!D13</f>
        <v>-7.4793862612445992</v>
      </c>
      <c r="F13" s="21">
        <f t="shared" ref="F13:F18" si="2">INDEX($E$206:$AW$206,1,MATCH($A13,$E$53:$BB$53,0))</f>
        <v>-430.41782228414803</v>
      </c>
      <c r="G13" s="21">
        <f>F13-Baseline!F13</f>
        <v>1.3236206449292354</v>
      </c>
      <c r="I13" s="459"/>
      <c r="J13" s="460"/>
      <c r="K13" s="460"/>
      <c r="L13" s="460"/>
      <c r="M13" s="460"/>
      <c r="N13" s="461"/>
      <c r="P13" s="470"/>
      <c r="Q13" s="471"/>
      <c r="R13" s="471"/>
      <c r="S13" s="471"/>
      <c r="T13" s="471"/>
      <c r="U13" s="472"/>
    </row>
    <row r="14" spans="1:21" outlineLevel="1">
      <c r="A14" s="58">
        <v>2040</v>
      </c>
      <c r="B14" s="21">
        <f t="shared" si="0"/>
        <v>-516.56931447232284</v>
      </c>
      <c r="C14" s="21">
        <f>B14-Baseline!B14</f>
        <v>35.680933370126013</v>
      </c>
      <c r="D14" s="21">
        <f t="shared" si="1"/>
        <v>-443.45820099374367</v>
      </c>
      <c r="E14" s="21">
        <f>D14-Baseline!D14</f>
        <v>-0.34702083014059326</v>
      </c>
      <c r="F14" s="21">
        <f t="shared" si="2"/>
        <v>-645.89649663307659</v>
      </c>
      <c r="G14" s="21">
        <f>F14-Baseline!F14</f>
        <v>15.597484562846603</v>
      </c>
      <c r="I14" s="459"/>
      <c r="J14" s="460"/>
      <c r="K14" s="460"/>
      <c r="L14" s="460"/>
      <c r="M14" s="460"/>
      <c r="N14" s="461"/>
      <c r="P14" s="470"/>
      <c r="Q14" s="471"/>
      <c r="R14" s="471"/>
      <c r="S14" s="471"/>
      <c r="T14" s="471"/>
      <c r="U14" s="472"/>
    </row>
    <row r="15" spans="1:21" outlineLevel="1">
      <c r="A15" s="58">
        <v>2045</v>
      </c>
      <c r="B15" s="21">
        <f t="shared" si="0"/>
        <v>-671.9553126377009</v>
      </c>
      <c r="C15" s="21">
        <f>B15-Baseline!B15</f>
        <v>66.872292706721282</v>
      </c>
      <c r="D15" s="21">
        <f t="shared" si="1"/>
        <v>-577.3154904305627</v>
      </c>
      <c r="E15" s="21">
        <f>D15-Baseline!D15</f>
        <v>15.046475745042471</v>
      </c>
      <c r="F15" s="21">
        <f t="shared" si="2"/>
        <v>-847.3671006733108</v>
      </c>
      <c r="G15" s="21">
        <f>F15-Baseline!F15</f>
        <v>37.978175847192915</v>
      </c>
      <c r="I15" s="459"/>
      <c r="J15" s="460"/>
      <c r="K15" s="460"/>
      <c r="L15" s="460"/>
      <c r="M15" s="460"/>
      <c r="N15" s="461"/>
      <c r="P15" s="470"/>
      <c r="Q15" s="471"/>
      <c r="R15" s="471"/>
      <c r="S15" s="471"/>
      <c r="T15" s="471"/>
      <c r="U15" s="472"/>
    </row>
    <row r="16" spans="1:21" outlineLevel="1">
      <c r="A16" s="58">
        <v>2050</v>
      </c>
      <c r="B16" s="21">
        <f t="shared" si="0"/>
        <v>-818.25906542636915</v>
      </c>
      <c r="C16" s="21">
        <f>B16-Baseline!B16</f>
        <v>103.01309872592094</v>
      </c>
      <c r="D16" s="21">
        <f t="shared" si="1"/>
        <v>-702.51340127698597</v>
      </c>
      <c r="E16" s="21">
        <f>D16-Baseline!D16</f>
        <v>35.693996943801721</v>
      </c>
      <c r="F16" s="21">
        <f t="shared" si="2"/>
        <v>-1038.8241624686616</v>
      </c>
      <c r="G16" s="21">
        <f>F16-Baseline!F16</f>
        <v>65.47605512587279</v>
      </c>
      <c r="I16" s="459"/>
      <c r="J16" s="460"/>
      <c r="K16" s="460"/>
      <c r="L16" s="460"/>
      <c r="M16" s="460"/>
      <c r="N16" s="461"/>
      <c r="P16" s="470"/>
      <c r="Q16" s="471"/>
      <c r="R16" s="471"/>
      <c r="S16" s="471"/>
      <c r="T16" s="471"/>
      <c r="U16" s="472"/>
    </row>
    <row r="17" spans="1:21" outlineLevel="1">
      <c r="A17" s="58">
        <v>2060</v>
      </c>
      <c r="B17" s="21">
        <f t="shared" si="0"/>
        <v>-1099.5357672010796</v>
      </c>
      <c r="C17" s="21">
        <f>B17-Baseline!B17</f>
        <v>178.21489448528246</v>
      </c>
      <c r="D17" s="21">
        <f t="shared" si="1"/>
        <v>-942.56525367720712</v>
      </c>
      <c r="E17" s="21">
        <f>D17-Baseline!D17</f>
        <v>80.674066554540332</v>
      </c>
      <c r="F17" s="21">
        <f t="shared" si="2"/>
        <v>-1407.7702775824903</v>
      </c>
      <c r="G17" s="21">
        <f>F17-Baseline!F17</f>
        <v>123.79052751480276</v>
      </c>
      <c r="I17" s="459"/>
      <c r="J17" s="460"/>
      <c r="K17" s="460"/>
      <c r="L17" s="460"/>
      <c r="M17" s="460"/>
      <c r="N17" s="461"/>
      <c r="P17" s="470"/>
      <c r="Q17" s="471"/>
      <c r="R17" s="471"/>
      <c r="S17" s="471"/>
      <c r="T17" s="471"/>
      <c r="U17" s="472"/>
    </row>
    <row r="18" spans="1:21" outlineLevel="1">
      <c r="A18" s="58">
        <v>2070</v>
      </c>
      <c r="B18" s="21">
        <f t="shared" si="0"/>
        <v>-1384.9317476746064</v>
      </c>
      <c r="C18" s="21">
        <f>B18-Baseline!B18</f>
        <v>253.61826055818756</v>
      </c>
      <c r="D18" s="21">
        <f t="shared" si="1"/>
        <v>-1186.8072441142378</v>
      </c>
      <c r="E18" s="21">
        <f>D18-Baseline!D18</f>
        <v>125.95231015475883</v>
      </c>
      <c r="F18" s="21">
        <f t="shared" si="2"/>
        <v>-1780.0858305377324</v>
      </c>
      <c r="G18" s="21">
        <f>F18-Baseline!F18</f>
        <v>182.32828501553104</v>
      </c>
      <c r="I18" s="462"/>
      <c r="J18" s="463"/>
      <c r="K18" s="463"/>
      <c r="L18" s="463"/>
      <c r="M18" s="463"/>
      <c r="N18" s="464"/>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f>Baseline!B20</f>
        <v>1</v>
      </c>
      <c r="E20" s="154"/>
      <c r="I20" s="465" t="s">
        <v>368</v>
      </c>
      <c r="J20" s="466"/>
      <c r="K20" s="466"/>
      <c r="L20" s="466"/>
      <c r="M20" s="466"/>
      <c r="N20" s="467"/>
      <c r="P20" s="465" t="s">
        <v>369</v>
      </c>
      <c r="Q20" s="466"/>
      <c r="R20" s="466"/>
      <c r="S20" s="466"/>
      <c r="T20" s="466"/>
      <c r="U20" s="467"/>
    </row>
    <row r="21" spans="1:21" ht="12.75" customHeight="1" outlineLevel="1">
      <c r="A21" s="154"/>
      <c r="B21" s="155"/>
      <c r="I21" s="456" t="s">
        <v>370</v>
      </c>
      <c r="J21" s="468"/>
      <c r="K21" s="468"/>
      <c r="L21" s="468"/>
      <c r="M21" s="468"/>
      <c r="N21" s="469"/>
      <c r="P21" s="456" t="s">
        <v>174</v>
      </c>
      <c r="Q21" s="457"/>
      <c r="R21" s="457"/>
      <c r="S21" s="457"/>
      <c r="T21" s="457"/>
      <c r="U21" s="458"/>
    </row>
    <row r="22" spans="1:21" ht="12.75" customHeight="1" outlineLevel="1">
      <c r="A22" s="154"/>
      <c r="B22" s="155"/>
      <c r="I22" s="470"/>
      <c r="J22" s="471"/>
      <c r="K22" s="471"/>
      <c r="L22" s="471"/>
      <c r="M22" s="471"/>
      <c r="N22" s="472"/>
      <c r="P22" s="459"/>
      <c r="Q22" s="460"/>
      <c r="R22" s="460"/>
      <c r="S22" s="460"/>
      <c r="T22" s="460"/>
      <c r="U22" s="461"/>
    </row>
    <row r="23" spans="1:21" outlineLevel="1">
      <c r="A23" s="154"/>
      <c r="B23" s="410" t="s">
        <v>371</v>
      </c>
      <c r="C23" s="411"/>
      <c r="D23" s="411"/>
      <c r="E23" s="411"/>
      <c r="F23" s="411"/>
      <c r="G23" s="412"/>
      <c r="I23" s="470"/>
      <c r="J23" s="471"/>
      <c r="K23" s="471"/>
      <c r="L23" s="471"/>
      <c r="M23" s="471"/>
      <c r="N23" s="472"/>
      <c r="P23" s="459"/>
      <c r="Q23" s="460"/>
      <c r="R23" s="460"/>
      <c r="S23" s="460"/>
      <c r="T23" s="460"/>
      <c r="U23" s="461"/>
    </row>
    <row r="24" spans="1:21" outlineLevel="1">
      <c r="B24" s="17">
        <v>2027</v>
      </c>
      <c r="C24" s="17">
        <v>2028</v>
      </c>
      <c r="D24" s="17">
        <v>2029</v>
      </c>
      <c r="E24" s="17">
        <v>2030</v>
      </c>
      <c r="F24" s="17">
        <v>2031</v>
      </c>
      <c r="G24" s="17" t="s">
        <v>372</v>
      </c>
      <c r="I24" s="470"/>
      <c r="J24" s="471"/>
      <c r="K24" s="471"/>
      <c r="L24" s="471"/>
      <c r="M24" s="471"/>
      <c r="N24" s="472"/>
      <c r="P24" s="459"/>
      <c r="Q24" s="460"/>
      <c r="R24" s="460"/>
      <c r="S24" s="460"/>
      <c r="T24" s="460"/>
      <c r="U24" s="461"/>
    </row>
    <row r="25" spans="1:21" ht="14" outlineLevel="1" thickBot="1">
      <c r="B25" s="30" t="s">
        <v>373</v>
      </c>
      <c r="C25" s="30" t="s">
        <v>373</v>
      </c>
      <c r="D25" s="30" t="s">
        <v>373</v>
      </c>
      <c r="E25" s="30" t="s">
        <v>373</v>
      </c>
      <c r="F25" s="30" t="s">
        <v>373</v>
      </c>
      <c r="G25" s="30" t="s">
        <v>373</v>
      </c>
      <c r="I25" s="470"/>
      <c r="J25" s="471"/>
      <c r="K25" s="471"/>
      <c r="L25" s="471"/>
      <c r="M25" s="471"/>
      <c r="N25" s="472"/>
      <c r="P25" s="459"/>
      <c r="Q25" s="460"/>
      <c r="R25" s="460"/>
      <c r="S25" s="460"/>
      <c r="T25" s="460"/>
      <c r="U25" s="461"/>
    </row>
    <row r="26" spans="1:21" outlineLevel="1">
      <c r="A26" s="54" t="s">
        <v>374</v>
      </c>
      <c r="B26" s="21">
        <f>E64</f>
        <v>-11.586657087655478</v>
      </c>
      <c r="C26" s="21">
        <f>F64</f>
        <v>-12.502009016038869</v>
      </c>
      <c r="D26" s="21">
        <f>G64</f>
        <v>-13.554682396954099</v>
      </c>
      <c r="E26" s="21">
        <f>H64</f>
        <v>-14.624846870272524</v>
      </c>
      <c r="F26" s="21">
        <f>I64</f>
        <v>-15.567516208429938</v>
      </c>
      <c r="G26" s="21">
        <f>SUM(J64:BB64)</f>
        <v>0</v>
      </c>
      <c r="I26" s="470"/>
      <c r="J26" s="471"/>
      <c r="K26" s="471"/>
      <c r="L26" s="471"/>
      <c r="M26" s="471"/>
      <c r="N26" s="472"/>
      <c r="P26" s="459"/>
      <c r="Q26" s="460"/>
      <c r="R26" s="460"/>
      <c r="S26" s="460"/>
      <c r="T26" s="460"/>
      <c r="U26" s="461"/>
    </row>
    <row r="27" spans="1:21" outlineLevel="1">
      <c r="A27" s="54" t="s">
        <v>375</v>
      </c>
      <c r="B27" s="21">
        <f>E71+E77</f>
        <v>-2.6997677291592925</v>
      </c>
      <c r="C27" s="21">
        <f>F71+F77</f>
        <v>-2.6862079144501028</v>
      </c>
      <c r="D27" s="21">
        <f>G71+G77</f>
        <v>-2.6719386527337847</v>
      </c>
      <c r="E27" s="21">
        <f>H71+H77</f>
        <v>-2.6569375596296765</v>
      </c>
      <c r="F27" s="21">
        <f>I71+I77</f>
        <v>-2.6411813867853846</v>
      </c>
      <c r="G27" s="21">
        <f>SUM(J71:BB71)+SUM(J77:BB77)</f>
        <v>-170.83578790804609</v>
      </c>
      <c r="I27" s="470"/>
      <c r="J27" s="471"/>
      <c r="K27" s="471"/>
      <c r="L27" s="471"/>
      <c r="M27" s="471"/>
      <c r="N27" s="472"/>
      <c r="P27" s="459"/>
      <c r="Q27" s="460"/>
      <c r="R27" s="460"/>
      <c r="S27" s="460"/>
      <c r="T27" s="460"/>
      <c r="U27" s="461"/>
    </row>
    <row r="28" spans="1:21" outlineLevel="1">
      <c r="A28" s="154"/>
      <c r="B28" s="248"/>
      <c r="C28" s="248"/>
      <c r="D28" s="248"/>
      <c r="E28" s="248"/>
      <c r="F28" s="248"/>
      <c r="G28" s="248"/>
      <c r="I28" s="470"/>
      <c r="J28" s="471"/>
      <c r="K28" s="471"/>
      <c r="L28" s="471"/>
      <c r="M28" s="471"/>
      <c r="N28" s="472"/>
      <c r="P28" s="459"/>
      <c r="Q28" s="460"/>
      <c r="R28" s="460"/>
      <c r="S28" s="460"/>
      <c r="T28" s="460"/>
      <c r="U28" s="461"/>
    </row>
    <row r="29" spans="1:21" ht="14" outlineLevel="1" thickBot="1">
      <c r="A29" s="154"/>
      <c r="B29" s="248"/>
      <c r="C29" s="248"/>
      <c r="D29" s="248"/>
      <c r="E29" s="248"/>
      <c r="F29" s="248"/>
      <c r="G29" s="248"/>
      <c r="I29" s="470"/>
      <c r="J29" s="471"/>
      <c r="K29" s="471"/>
      <c r="L29" s="471"/>
      <c r="M29" s="471"/>
      <c r="N29" s="472"/>
      <c r="P29" s="459"/>
      <c r="Q29" s="460"/>
      <c r="R29" s="460"/>
      <c r="S29" s="460"/>
      <c r="T29" s="460"/>
      <c r="U29" s="461"/>
    </row>
    <row r="30" spans="1:21" ht="14" outlineLevel="1" thickBot="1">
      <c r="A30" s="308"/>
      <c r="B30" s="309" t="s">
        <v>376</v>
      </c>
      <c r="C30" s="310" t="s">
        <v>377</v>
      </c>
      <c r="D30" s="414" t="s">
        <v>329</v>
      </c>
      <c r="E30" s="415"/>
      <c r="F30" s="415"/>
      <c r="G30" s="416"/>
      <c r="I30" s="470"/>
      <c r="J30" s="471"/>
      <c r="K30" s="471"/>
      <c r="L30" s="471"/>
      <c r="M30" s="471"/>
      <c r="N30" s="472"/>
      <c r="P30" s="459"/>
      <c r="Q30" s="460"/>
      <c r="R30" s="460"/>
      <c r="S30" s="460"/>
      <c r="T30" s="460"/>
      <c r="U30" s="461"/>
    </row>
    <row r="31" spans="1:21" outlineLevel="1">
      <c r="A31" s="434" t="s">
        <v>378</v>
      </c>
      <c r="B31" s="327" t="s">
        <v>379</v>
      </c>
      <c r="C31" s="307">
        <f>24*5</f>
        <v>120</v>
      </c>
      <c r="D31" s="439" t="s">
        <v>521</v>
      </c>
      <c r="E31" s="439"/>
      <c r="F31" s="439"/>
      <c r="G31" s="440"/>
      <c r="I31" s="470"/>
      <c r="J31" s="471"/>
      <c r="K31" s="471"/>
      <c r="L31" s="471"/>
      <c r="M31" s="471"/>
      <c r="N31" s="472"/>
      <c r="P31" s="459"/>
      <c r="Q31" s="460"/>
      <c r="R31" s="460"/>
      <c r="S31" s="460"/>
      <c r="T31" s="460"/>
      <c r="U31" s="461"/>
    </row>
    <row r="32" spans="1:21" outlineLevel="1">
      <c r="A32" s="434"/>
      <c r="B32" s="312"/>
      <c r="C32" s="252"/>
      <c r="D32" s="419"/>
      <c r="E32" s="419"/>
      <c r="F32" s="419"/>
      <c r="G32" s="420"/>
      <c r="I32" s="470"/>
      <c r="J32" s="471"/>
      <c r="K32" s="471"/>
      <c r="L32" s="471"/>
      <c r="M32" s="471"/>
      <c r="N32" s="472"/>
      <c r="P32" s="459"/>
      <c r="Q32" s="460"/>
      <c r="R32" s="460"/>
      <c r="S32" s="460"/>
      <c r="T32" s="460"/>
      <c r="U32" s="461"/>
    </row>
    <row r="33" spans="1:21" outlineLevel="1">
      <c r="A33" s="434"/>
      <c r="B33" s="312"/>
      <c r="C33" s="252"/>
      <c r="D33" s="419"/>
      <c r="E33" s="419"/>
      <c r="F33" s="419"/>
      <c r="G33" s="420"/>
      <c r="I33" s="470"/>
      <c r="J33" s="471"/>
      <c r="K33" s="471"/>
      <c r="L33" s="471"/>
      <c r="M33" s="471"/>
      <c r="N33" s="472"/>
      <c r="P33" s="459"/>
      <c r="Q33" s="460"/>
      <c r="R33" s="460"/>
      <c r="S33" s="460"/>
      <c r="T33" s="460"/>
      <c r="U33" s="461"/>
    </row>
    <row r="34" spans="1:21" outlineLevel="1">
      <c r="A34" s="434"/>
      <c r="B34" s="312"/>
      <c r="C34" s="252"/>
      <c r="D34" s="419"/>
      <c r="E34" s="419"/>
      <c r="F34" s="419"/>
      <c r="G34" s="420"/>
      <c r="I34" s="470"/>
      <c r="J34" s="471"/>
      <c r="K34" s="471"/>
      <c r="L34" s="471"/>
      <c r="M34" s="471"/>
      <c r="N34" s="472"/>
      <c r="P34" s="459"/>
      <c r="Q34" s="460"/>
      <c r="R34" s="460"/>
      <c r="S34" s="460"/>
      <c r="T34" s="460"/>
      <c r="U34" s="461"/>
    </row>
    <row r="35" spans="1:21" outlineLevel="1">
      <c r="A35" s="434"/>
      <c r="B35" s="312"/>
      <c r="C35" s="252"/>
      <c r="D35" s="419"/>
      <c r="E35" s="419"/>
      <c r="F35" s="419"/>
      <c r="G35" s="420"/>
      <c r="I35" s="470"/>
      <c r="J35" s="471"/>
      <c r="K35" s="471"/>
      <c r="L35" s="471"/>
      <c r="M35" s="471"/>
      <c r="N35" s="472"/>
      <c r="P35" s="459"/>
      <c r="Q35" s="460"/>
      <c r="R35" s="460"/>
      <c r="S35" s="460"/>
      <c r="T35" s="460"/>
      <c r="U35" s="461"/>
    </row>
    <row r="36" spans="1:21" outlineLevel="1">
      <c r="A36" s="434"/>
      <c r="B36" s="312"/>
      <c r="C36" s="252"/>
      <c r="D36" s="419"/>
      <c r="E36" s="419"/>
      <c r="F36" s="419"/>
      <c r="G36" s="420"/>
      <c r="I36" s="470"/>
      <c r="J36" s="471"/>
      <c r="K36" s="471"/>
      <c r="L36" s="471"/>
      <c r="M36" s="471"/>
      <c r="N36" s="472"/>
      <c r="P36" s="459"/>
      <c r="Q36" s="460"/>
      <c r="R36" s="460"/>
      <c r="S36" s="460"/>
      <c r="T36" s="460"/>
      <c r="U36" s="461"/>
    </row>
    <row r="37" spans="1:21" outlineLevel="1">
      <c r="A37" s="434"/>
      <c r="B37" s="312"/>
      <c r="C37" s="252"/>
      <c r="D37" s="419"/>
      <c r="E37" s="419"/>
      <c r="F37" s="419"/>
      <c r="G37" s="420"/>
      <c r="I37" s="470"/>
      <c r="J37" s="471"/>
      <c r="K37" s="471"/>
      <c r="L37" s="471"/>
      <c r="M37" s="471"/>
      <c r="N37" s="472"/>
      <c r="P37" s="459"/>
      <c r="Q37" s="460"/>
      <c r="R37" s="460"/>
      <c r="S37" s="460"/>
      <c r="T37" s="460"/>
      <c r="U37" s="461"/>
    </row>
    <row r="38" spans="1:21" outlineLevel="1">
      <c r="A38" s="434"/>
      <c r="B38" s="312"/>
      <c r="C38" s="252"/>
      <c r="D38" s="419"/>
      <c r="E38" s="419"/>
      <c r="F38" s="419"/>
      <c r="G38" s="420"/>
      <c r="I38" s="470"/>
      <c r="J38" s="471"/>
      <c r="K38" s="471"/>
      <c r="L38" s="471"/>
      <c r="M38" s="471"/>
      <c r="N38" s="472"/>
      <c r="P38" s="459"/>
      <c r="Q38" s="460"/>
      <c r="R38" s="460"/>
      <c r="S38" s="460"/>
      <c r="T38" s="460"/>
      <c r="U38" s="461"/>
    </row>
    <row r="39" spans="1:21" outlineLevel="1">
      <c r="A39" s="434"/>
      <c r="B39" s="312"/>
      <c r="C39" s="252"/>
      <c r="D39" s="419"/>
      <c r="E39" s="419"/>
      <c r="F39" s="419"/>
      <c r="G39" s="420"/>
      <c r="I39" s="470"/>
      <c r="J39" s="471"/>
      <c r="K39" s="471"/>
      <c r="L39" s="471"/>
      <c r="M39" s="471"/>
      <c r="N39" s="472"/>
      <c r="P39" s="459"/>
      <c r="Q39" s="460"/>
      <c r="R39" s="460"/>
      <c r="S39" s="460"/>
      <c r="T39" s="460"/>
      <c r="U39" s="461"/>
    </row>
    <row r="40" spans="1:21" ht="14" outlineLevel="1" thickBot="1">
      <c r="A40" s="435"/>
      <c r="B40" s="313"/>
      <c r="C40" s="314"/>
      <c r="D40" s="417"/>
      <c r="E40" s="417"/>
      <c r="F40" s="417"/>
      <c r="G40" s="418"/>
      <c r="I40" s="470"/>
      <c r="J40" s="471"/>
      <c r="K40" s="471"/>
      <c r="L40" s="471"/>
      <c r="M40" s="471"/>
      <c r="N40" s="472"/>
      <c r="P40" s="459"/>
      <c r="Q40" s="460"/>
      <c r="R40" s="460"/>
      <c r="S40" s="460"/>
      <c r="T40" s="460"/>
      <c r="U40" s="461"/>
    </row>
    <row r="41" spans="1:21" outlineLevel="1">
      <c r="A41" s="154"/>
      <c r="B41" s="248"/>
      <c r="C41" s="248"/>
      <c r="D41" s="248"/>
      <c r="E41" s="248"/>
      <c r="F41" s="248"/>
      <c r="G41" s="248"/>
      <c r="I41" s="470"/>
      <c r="J41" s="471"/>
      <c r="K41" s="471"/>
      <c r="L41" s="471"/>
      <c r="M41" s="471"/>
      <c r="N41" s="472"/>
      <c r="P41" s="459"/>
      <c r="Q41" s="460"/>
      <c r="R41" s="460"/>
      <c r="S41" s="460"/>
      <c r="T41" s="460"/>
      <c r="U41" s="461"/>
    </row>
    <row r="42" spans="1:21" outlineLevel="1">
      <c r="A42" s="154"/>
      <c r="B42" s="248"/>
      <c r="C42" s="248"/>
      <c r="D42" s="248"/>
      <c r="E42" s="248"/>
      <c r="F42" s="248"/>
      <c r="G42" s="248"/>
      <c r="I42" s="470"/>
      <c r="J42" s="471"/>
      <c r="K42" s="471"/>
      <c r="L42" s="471"/>
      <c r="M42" s="471"/>
      <c r="N42" s="472"/>
      <c r="P42" s="459"/>
      <c r="Q42" s="460"/>
      <c r="R42" s="460"/>
      <c r="S42" s="460"/>
      <c r="T42" s="460"/>
      <c r="U42" s="461"/>
    </row>
    <row r="43" spans="1:21" outlineLevel="1">
      <c r="A43" s="154"/>
      <c r="B43" s="248"/>
      <c r="C43" s="248"/>
      <c r="D43" s="248"/>
      <c r="E43" s="248"/>
      <c r="F43" s="248"/>
      <c r="G43" s="248"/>
      <c r="I43" s="470"/>
      <c r="J43" s="471"/>
      <c r="K43" s="471"/>
      <c r="L43" s="471"/>
      <c r="M43" s="471"/>
      <c r="N43" s="472"/>
      <c r="P43" s="459"/>
      <c r="Q43" s="460"/>
      <c r="R43" s="460"/>
      <c r="S43" s="460"/>
      <c r="T43" s="460"/>
      <c r="U43" s="461"/>
    </row>
    <row r="44" spans="1:21" outlineLevel="1">
      <c r="A44" s="154"/>
      <c r="B44" s="248"/>
      <c r="C44" s="248"/>
      <c r="D44" s="248"/>
      <c r="E44" s="248"/>
      <c r="F44" s="248"/>
      <c r="G44" s="248"/>
      <c r="I44" s="470"/>
      <c r="J44" s="471"/>
      <c r="K44" s="471"/>
      <c r="L44" s="471"/>
      <c r="M44" s="471"/>
      <c r="N44" s="472"/>
      <c r="P44" s="459"/>
      <c r="Q44" s="460"/>
      <c r="R44" s="460"/>
      <c r="S44" s="460"/>
      <c r="T44" s="460"/>
      <c r="U44" s="461"/>
    </row>
    <row r="45" spans="1:21" outlineLevel="1">
      <c r="A45" s="154"/>
      <c r="B45" s="248"/>
      <c r="C45" s="248"/>
      <c r="D45" s="248"/>
      <c r="E45" s="248"/>
      <c r="F45" s="248"/>
      <c r="G45" s="248"/>
      <c r="I45" s="473"/>
      <c r="J45" s="474"/>
      <c r="K45" s="474"/>
      <c r="L45" s="474"/>
      <c r="M45" s="474"/>
      <c r="N45" s="475"/>
      <c r="P45" s="462"/>
      <c r="Q45" s="463"/>
      <c r="R45" s="463"/>
      <c r="S45" s="463"/>
      <c r="T45" s="463"/>
      <c r="U45" s="46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t="s">
        <v>289</v>
      </c>
      <c r="C54" s="127" t="s">
        <v>287</v>
      </c>
      <c r="D54" s="124" t="s">
        <v>391</v>
      </c>
      <c r="E54" s="242">
        <f>'Option_2 Workings'!G15*-1</f>
        <v>-11.089747021031357</v>
      </c>
      <c r="F54" s="242">
        <f>'Option_2 Workings'!H15*-1</f>
        <v>-11.952329721516332</v>
      </c>
      <c r="G54" s="242">
        <f>'Option_2 Workings'!I15*-1</f>
        <v>-12.946068603109651</v>
      </c>
      <c r="H54" s="242">
        <f>'Option_2 Workings'!J15*-1</f>
        <v>-13.957151303594626</v>
      </c>
      <c r="I54" s="242">
        <f>'Option_2 Workings'!K15*-1</f>
        <v>-14.844134498578359</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t="s">
        <v>307</v>
      </c>
      <c r="C55" s="121" t="s">
        <v>287</v>
      </c>
      <c r="D55" s="2" t="s">
        <v>391</v>
      </c>
      <c r="E55" s="241">
        <f>'Option_2 Workings'!G16*-1</f>
        <v>-0.49691006662412113</v>
      </c>
      <c r="F55" s="241">
        <f>'Option_2 Workings'!H16*-1</f>
        <v>-0.54967929452253683</v>
      </c>
      <c r="G55" s="241">
        <f>'Option_2 Workings'!I16*-1</f>
        <v>-0.60861379384444825</v>
      </c>
      <c r="H55" s="241">
        <f>'Option_2 Workings'!J16*-1</f>
        <v>-0.66769556667789853</v>
      </c>
      <c r="I55" s="241">
        <f>'Option_2 Workings'!K16*-1</f>
        <v>-0.72338170985157846</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-11.586657087655478</v>
      </c>
      <c r="F64" s="23">
        <f t="shared" ref="F64:BB64" si="3">SUM(F54:F63)</f>
        <v>-12.502009016038869</v>
      </c>
      <c r="G64" s="23">
        <f t="shared" si="3"/>
        <v>-13.554682396954099</v>
      </c>
      <c r="H64" s="23">
        <f t="shared" si="3"/>
        <v>-14.624846870272524</v>
      </c>
      <c r="I64" s="23">
        <f t="shared" si="3"/>
        <v>-15.567516208429938</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-2.6997677291592925</v>
      </c>
      <c r="F75" s="275">
        <f>-F158*'Fixed Data'!$B$27/10^2</f>
        <v>-2.6862079144501028</v>
      </c>
      <c r="G75" s="275">
        <f>-G158*'Fixed Data'!$B$27/10^2</f>
        <v>-2.6719386527337847</v>
      </c>
      <c r="H75" s="275">
        <f>-H158*'Fixed Data'!$B$27/10^2</f>
        <v>-2.6569375596296765</v>
      </c>
      <c r="I75" s="275">
        <f>-I158*'Fixed Data'!$B$27/10^2</f>
        <v>-2.6411813867853846</v>
      </c>
      <c r="J75" s="275">
        <f>-J158*'Fixed Data'!$B$27/10^2</f>
        <v>-2.6246459685359191</v>
      </c>
      <c r="K75" s="275">
        <f>-K158*'Fixed Data'!$B$27/10^2</f>
        <v>-2.6622765014973755</v>
      </c>
      <c r="L75" s="275">
        <f>-L158*'Fixed Data'!$B$27/10^2</f>
        <v>-2.7006736358255239</v>
      </c>
      <c r="M75" s="275">
        <f>-M158*'Fixed Data'!$B$27/10^2</f>
        <v>-2.7398593742509036</v>
      </c>
      <c r="N75" s="275">
        <f>-N158*'Fixed Data'!$B$27/10^2</f>
        <v>-2.7798565106016508</v>
      </c>
      <c r="O75" s="275">
        <f>-O158*'Fixed Data'!$B$27/10^2</f>
        <v>-2.8206886636110831</v>
      </c>
      <c r="P75" s="275">
        <f>-P158*'Fixed Data'!$B$27/10^2</f>
        <v>-2.8623803114765725</v>
      </c>
      <c r="Q75" s="275">
        <f>-Q158*'Fixed Data'!$B$27/10^2</f>
        <v>-2.9049568279209752</v>
      </c>
      <c r="R75" s="275">
        <f>-R158*'Fixed Data'!$B$27/10^2</f>
        <v>-2.9484445175027751</v>
      </c>
      <c r="S75" s="275">
        <f>-S158*'Fixed Data'!$B$27/10^2</f>
        <v>-2.9928706531800811</v>
      </c>
      <c r="T75" s="275">
        <f>-T158*'Fixed Data'!$B$27/10^2</f>
        <v>-3.038263522889963</v>
      </c>
      <c r="U75" s="275">
        <f>-U158*'Fixed Data'!$B$27/10^2</f>
        <v>-3.084652464107327</v>
      </c>
      <c r="V75" s="275">
        <f>-V158*'Fixed Data'!$B$27/10^2</f>
        <v>-3.1320679134293776</v>
      </c>
      <c r="W75" s="275">
        <f>-W158*'Fixed Data'!$B$27/10^2</f>
        <v>-3.1805414516524082</v>
      </c>
      <c r="X75" s="275">
        <f>-X158*'Fixed Data'!$B$27/10^2</f>
        <v>-3.2301058511024179</v>
      </c>
      <c r="Y75" s="275">
        <f>-Y158*'Fixed Data'!$B$27/10^2</f>
        <v>-3.2807951252195831</v>
      </c>
      <c r="Z75" s="275">
        <f>-Z158*'Fixed Data'!$B$27/10^2</f>
        <v>-3.3326445841529595</v>
      </c>
      <c r="AA75" s="275">
        <f>-AA158*'Fixed Data'!$B$27/10^2</f>
        <v>-3.3856908896039037</v>
      </c>
      <c r="AB75" s="275">
        <f>-AB158*'Fixed Data'!$B$27/10^2</f>
        <v>-3.4399721104207748</v>
      </c>
      <c r="AC75" s="275">
        <f>-AC158*'Fixed Data'!$B$27/10^2</f>
        <v>-3.4955277834525953</v>
      </c>
      <c r="AD75" s="275">
        <f>-AD158*'Fixed Data'!$B$27/10^2</f>
        <v>-3.5523989789103974</v>
      </c>
      <c r="AE75" s="275">
        <f>-AE158*'Fixed Data'!$B$27/10^2</f>
        <v>-3.6106283634747132</v>
      </c>
      <c r="AF75" s="275">
        <f>-AF158*'Fixed Data'!$B$27/10^2</f>
        <v>-3.6702602724184414</v>
      </c>
      <c r="AG75" s="275">
        <f>-AG158*'Fixed Data'!$B$27/10^2</f>
        <v>-3.7313407794758593</v>
      </c>
      <c r="AH75" s="275">
        <f>-AH158*'Fixed Data'!$B$27/10^2</f>
        <v>-3.7939177727218834</v>
      </c>
      <c r="AI75" s="275">
        <f>-AI158*'Fixed Data'!$B$27/10^2</f>
        <v>-3.858041034207722</v>
      </c>
      <c r="AJ75" s="275">
        <f>-AJ158*'Fixed Data'!$B$27/10^2</f>
        <v>-3.9237623248554905</v>
      </c>
      <c r="AK75" s="275">
        <f>-AK158*'Fixed Data'!$B$27/10^2</f>
        <v>-3.9911354655964266</v>
      </c>
      <c r="AL75" s="275">
        <f>-AL158*'Fixed Data'!$B$27/10^2</f>
        <v>-4.0602164342859774</v>
      </c>
      <c r="AM75" s="275">
        <f>-AM158*'Fixed Data'!$B$27/10^2</f>
        <v>-4.1310634558573751</v>
      </c>
      <c r="AN75" s="275">
        <f>-AN158*'Fixed Data'!$B$27/10^2</f>
        <v>-4.2037371029931228</v>
      </c>
      <c r="AO75" s="275">
        <f>-AO158*'Fixed Data'!$B$27/10^2</f>
        <v>-4.2783004028067246</v>
      </c>
      <c r="AP75" s="275">
        <f>-AP158*'Fixed Data'!$B$27/10^2</f>
        <v>-4.3548189397680117</v>
      </c>
      <c r="AQ75" s="275">
        <f>-AQ158*'Fixed Data'!$B$27/10^2</f>
        <v>-4.4333609759079033</v>
      </c>
      <c r="AR75" s="275">
        <f>-AR158*'Fixed Data'!$B$27/10^2</f>
        <v>-4.513997565012934</v>
      </c>
      <c r="AS75" s="275">
        <f>-AS158*'Fixed Data'!$B$27/10^2</f>
        <v>-4.5968026810940952</v>
      </c>
      <c r="AT75" s="275">
        <f>-AT158*'Fixed Data'!$B$27/10^2</f>
        <v>-4.6818533453531117</v>
      </c>
      <c r="AU75" s="275">
        <f>-AU158*'Fixed Data'!$B$27/10^2</f>
        <v>-4.7692297681743199</v>
      </c>
      <c r="AV75" s="275">
        <f>-AV158*'Fixed Data'!$B$27/10^2</f>
        <v>-4.8590154858575856</v>
      </c>
      <c r="AW75" s="275">
        <f>-AW158*'Fixed Data'!$B$27/10^2</f>
        <v>-4.9512975161332147</v>
      </c>
      <c r="AX75" s="275">
        <f>-AX158*'Fixed Data'!$B$27/10^2</f>
        <v>-5.0461665129255877</v>
      </c>
      <c r="AY75" s="275">
        <f>-AY158*'Fixed Data'!$B$27/10^2</f>
        <v>-5.1437169323859857</v>
      </c>
      <c r="AZ75" s="275">
        <f>-AZ158*'Fixed Data'!$B$27/10^2</f>
        <v>-5.2440472019305391</v>
      </c>
      <c r="BA75" s="275">
        <f>-BA158*'Fixed Data'!$B$27/10^2</f>
        <v>-5.347259905806327</v>
      </c>
      <c r="BB75" s="275">
        <f>-BB158*'Fixed Data'!$B$27/10^2</f>
        <v>-5.4525040296581668</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-2.6997677291592925</v>
      </c>
      <c r="F77" s="23">
        <f t="shared" si="5"/>
        <v>-2.6862079144501028</v>
      </c>
      <c r="G77" s="23">
        <f t="shared" si="5"/>
        <v>-2.6719386527337847</v>
      </c>
      <c r="H77" s="23">
        <f t="shared" si="5"/>
        <v>-2.6569375596296765</v>
      </c>
      <c r="I77" s="23">
        <f t="shared" si="5"/>
        <v>-2.6411813867853846</v>
      </c>
      <c r="J77" s="23">
        <f t="shared" si="5"/>
        <v>-2.6246459685359191</v>
      </c>
      <c r="K77" s="23">
        <f t="shared" si="5"/>
        <v>-2.6622765014973755</v>
      </c>
      <c r="L77" s="23">
        <f t="shared" si="5"/>
        <v>-2.7006736358255239</v>
      </c>
      <c r="M77" s="23">
        <f t="shared" si="5"/>
        <v>-2.7398593742509036</v>
      </c>
      <c r="N77" s="23">
        <f t="shared" si="5"/>
        <v>-2.7798565106016508</v>
      </c>
      <c r="O77" s="23">
        <f t="shared" si="5"/>
        <v>-2.8206886636110831</v>
      </c>
      <c r="P77" s="23">
        <f t="shared" si="5"/>
        <v>-2.8623803114765725</v>
      </c>
      <c r="Q77" s="23">
        <f t="shared" si="5"/>
        <v>-2.9049568279209752</v>
      </c>
      <c r="R77" s="23">
        <f t="shared" si="5"/>
        <v>-2.9484445175027751</v>
      </c>
      <c r="S77" s="23">
        <f t="shared" si="5"/>
        <v>-2.9928706531800811</v>
      </c>
      <c r="T77" s="23">
        <f t="shared" si="5"/>
        <v>-3.038263522889963</v>
      </c>
      <c r="U77" s="23">
        <f t="shared" si="5"/>
        <v>-3.084652464107327</v>
      </c>
      <c r="V77" s="23">
        <f t="shared" si="5"/>
        <v>-3.1320679134293776</v>
      </c>
      <c r="W77" s="23">
        <f t="shared" si="5"/>
        <v>-3.1805414516524082</v>
      </c>
      <c r="X77" s="23">
        <f t="shared" si="5"/>
        <v>-3.2301058511024179</v>
      </c>
      <c r="Y77" s="23">
        <f t="shared" si="5"/>
        <v>-3.2807951252195831</v>
      </c>
      <c r="Z77" s="23">
        <f t="shared" si="5"/>
        <v>-3.3326445841529595</v>
      </c>
      <c r="AA77" s="23">
        <f t="shared" si="5"/>
        <v>-3.3856908896039037</v>
      </c>
      <c r="AB77" s="23">
        <f t="shared" si="5"/>
        <v>-3.4399721104207748</v>
      </c>
      <c r="AC77" s="23">
        <f t="shared" si="5"/>
        <v>-3.4955277834525953</v>
      </c>
      <c r="AD77" s="23">
        <f t="shared" si="5"/>
        <v>-3.5523989789103974</v>
      </c>
      <c r="AE77" s="23">
        <f t="shared" si="5"/>
        <v>-3.6106283634747132</v>
      </c>
      <c r="AF77" s="23">
        <f t="shared" si="5"/>
        <v>-3.6702602724184414</v>
      </c>
      <c r="AG77" s="23">
        <f t="shared" si="5"/>
        <v>-3.7313407794758593</v>
      </c>
      <c r="AH77" s="23">
        <f t="shared" si="5"/>
        <v>-3.7939177727218834</v>
      </c>
      <c r="AI77" s="23">
        <f t="shared" si="5"/>
        <v>-3.858041034207722</v>
      </c>
      <c r="AJ77" s="23">
        <f t="shared" si="5"/>
        <v>-3.9237623248554905</v>
      </c>
      <c r="AK77" s="23">
        <f t="shared" ref="AK77:BB77" si="6">SUM(AK75:AK76)</f>
        <v>-3.9911354655964266</v>
      </c>
      <c r="AL77" s="23">
        <f t="shared" si="6"/>
        <v>-4.0602164342859774</v>
      </c>
      <c r="AM77" s="23">
        <f t="shared" si="6"/>
        <v>-4.1310634558573751</v>
      </c>
      <c r="AN77" s="23">
        <f t="shared" si="6"/>
        <v>-4.2037371029931228</v>
      </c>
      <c r="AO77" s="23">
        <f t="shared" si="6"/>
        <v>-4.2783004028067246</v>
      </c>
      <c r="AP77" s="23">
        <f t="shared" si="6"/>
        <v>-4.3548189397680117</v>
      </c>
      <c r="AQ77" s="23">
        <f t="shared" si="6"/>
        <v>-4.4333609759079033</v>
      </c>
      <c r="AR77" s="23">
        <f t="shared" si="6"/>
        <v>-4.513997565012934</v>
      </c>
      <c r="AS77" s="23">
        <f t="shared" si="6"/>
        <v>-4.5968026810940952</v>
      </c>
      <c r="AT77" s="23">
        <f t="shared" si="6"/>
        <v>-4.6818533453531117</v>
      </c>
      <c r="AU77" s="23">
        <f t="shared" si="6"/>
        <v>-4.7692297681743199</v>
      </c>
      <c r="AV77" s="23">
        <f t="shared" si="6"/>
        <v>-4.8590154858575856</v>
      </c>
      <c r="AW77" s="23">
        <f t="shared" si="6"/>
        <v>-4.9512975161332147</v>
      </c>
      <c r="AX77" s="23">
        <f t="shared" si="6"/>
        <v>-5.0461665129255877</v>
      </c>
      <c r="AY77" s="23">
        <f t="shared" si="6"/>
        <v>-5.1437169323859857</v>
      </c>
      <c r="AZ77" s="23">
        <f t="shared" si="6"/>
        <v>-5.2440472019305391</v>
      </c>
      <c r="BA77" s="23">
        <f t="shared" si="6"/>
        <v>-5.347259905806327</v>
      </c>
      <c r="BB77" s="255">
        <f t="shared" si="6"/>
        <v>-5.4525040296581668</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-11.586657087655478</v>
      </c>
      <c r="F82" s="21">
        <f t="shared" si="8"/>
        <v>-12.502009016038869</v>
      </c>
      <c r="G82" s="21">
        <f t="shared" si="8"/>
        <v>-13.554682396954099</v>
      </c>
      <c r="H82" s="21">
        <f t="shared" si="8"/>
        <v>-14.624846870272524</v>
      </c>
      <c r="I82" s="21">
        <f t="shared" si="8"/>
        <v>-15.567516208429938</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-0.96555475730462315</v>
      </c>
      <c r="G84" s="21">
        <f>IF($E$82&lt;0,(IF(2050-F$80&lt;=0,0,(2/(2050-F$80+1))*(1-(SUM($E84:F84)/$E$82))*$E$82*'Fixed Data'!D$52)),0)</f>
        <v>-0.92357411568268299</v>
      </c>
      <c r="H84" s="21">
        <f>IF($E$82&lt;0,(IF(2050-G$80&lt;=0,0,(2/(2050-G$80+1))*(1-(SUM($E84:G84)/$E$82))*$E$82*'Fixed Data'!E$52)),0)</f>
        <v>-0.88159347406074284</v>
      </c>
      <c r="I84" s="21">
        <f>IF($E$82&lt;0,(IF(2050-H$80&lt;=0,0,(2/(2050-H$80+1))*(1-(SUM($E84:H84)/$E$82))*$E$82*'Fixed Data'!F$52)),0)</f>
        <v>-0.8396128324388028</v>
      </c>
      <c r="J84" s="21">
        <f>IF($E$82&lt;0,(IF(2050-I$80&lt;=0,0,(2/(2050-I$80+1))*(1-(SUM($E84:I84)/$E$82))*$E$82*'Fixed Data'!G$52)),0)</f>
        <v>-0.79763219081686265</v>
      </c>
      <c r="K84" s="21">
        <f>IF($E$82&lt;0,(IF(2050-J$80&lt;=0,0,(2/(2050-J$80+1))*(1-(SUM($E84:J84)/$E$82))*$E$82*'Fixed Data'!H$52)),0)</f>
        <v>-0.7556515491949225</v>
      </c>
      <c r="L84" s="21">
        <f>IF($E$82&lt;0,(IF(2050-K$80&lt;=0,0,(2/(2050-K$80+1))*(1-(SUM($E84:K84)/$E$82))*$E$82*'Fixed Data'!I$52)),0)</f>
        <v>-0.71367090757298235</v>
      </c>
      <c r="M84" s="21">
        <f>IF($E$82&lt;0,(IF(2050-L$80&lt;=0,0,(2/(2050-L$80+1))*(1-(SUM($E84:L84)/$E$82))*$E$82*'Fixed Data'!J$52)),0)</f>
        <v>-0.67169026595104209</v>
      </c>
      <c r="N84" s="21">
        <f>IF($E$82&lt;0,(IF(2050-M$80&lt;=0,0,(2/(2050-M$80+1))*(1-(SUM($E84:M84)/$E$82))*$E$82*'Fixed Data'!K$52)),0)</f>
        <v>-0.62970962432910194</v>
      </c>
      <c r="O84" s="21">
        <f>IF($E$82&lt;0,(IF(2050-N$80&lt;=0,0,(2/(2050-N$80+1))*(1-(SUM($E84:N84)/$E$82))*$E$82*'Fixed Data'!L$52)),0)</f>
        <v>-0.58772898270716178</v>
      </c>
      <c r="P84" s="21">
        <f>IF($E$82&lt;0,(IF(2050-O$80&lt;=0,0,(2/(2050-O$80+1))*(1-(SUM($E84:O84)/$E$82))*$E$82*'Fixed Data'!M$52)),0)</f>
        <v>-0.54574834108522163</v>
      </c>
      <c r="Q84" s="21">
        <f>IF($E$82&lt;0,(IF(2050-P$80&lt;=0,0,(2/(2050-P$80+1))*(1-(SUM($E84:P84)/$E$82))*$E$82*'Fixed Data'!N$52)),0)</f>
        <v>-0.50376769946328159</v>
      </c>
      <c r="R84" s="21">
        <f>IF($E$82&lt;0,(IF(2050-Q$80&lt;=0,0,(2/(2050-Q$80+1))*(1-(SUM($E84:Q84)/$E$82))*$E$82*'Fixed Data'!O$52)),0)</f>
        <v>-0.46178705784134139</v>
      </c>
      <c r="S84" s="21">
        <f>IF($E$82&lt;0,(IF(2050-R$80&lt;=0,0,(2/(2050-R$80+1))*(1-(SUM($E84:R84)/$E$82))*$E$82*'Fixed Data'!P$52)),0)</f>
        <v>-0.41980641621940118</v>
      </c>
      <c r="T84" s="21">
        <f>IF($E$82&lt;0,(IF(2050-S$80&lt;=0,0,(2/(2050-S$80+1))*(1-(SUM($E84:S84)/$E$82))*$E$82*'Fixed Data'!Q$52)),0)</f>
        <v>-0.37782577459746114</v>
      </c>
      <c r="U84" s="21">
        <f>IF($E$82&lt;0,(IF(2050-T$80&lt;=0,0,(2/(2050-T$80+1))*(1-(SUM($E84:T84)/$E$82))*$E$82*'Fixed Data'!R$52)),0)</f>
        <v>-0.33584513297552088</v>
      </c>
      <c r="V84" s="21">
        <f>IF($E$82&lt;0,(IF(2050-U$80&lt;=0,0,(2/(2050-U$80+1))*(1-(SUM($E84:U84)/$E$82))*$E$82*'Fixed Data'!S$52)),0)</f>
        <v>-0.29386449135358067</v>
      </c>
      <c r="W84" s="21">
        <f>IF($E$82&lt;0,(IF(2050-V$80&lt;=0,0,(2/(2050-V$80+1))*(1-(SUM($E84:V84)/$E$82))*$E$82*'Fixed Data'!T$52)),0)</f>
        <v>-0.25188384973164046</v>
      </c>
      <c r="X84" s="21">
        <f>IF($E$82&lt;0,(IF(2050-W$80&lt;=0,0,(2/(2050-W$80+1))*(1-(SUM($E84:W84)/$E$82))*$E$82*'Fixed Data'!U$52)),0)</f>
        <v>-0.20990320810970034</v>
      </c>
      <c r="Y84" s="21">
        <f>IF($E$82&lt;0,(IF(2050-X$80&lt;=0,0,(2/(2050-X$80+1))*(1-(SUM($E84:X84)/$E$82))*$E$82*'Fixed Data'!V$52)),0)</f>
        <v>-0.16792256648775977</v>
      </c>
      <c r="Z84" s="21">
        <f>IF($E$82&lt;0,(IF(2050-Y$80&lt;=0,0,(2/(2050-Y$80+1))*(1-(SUM($E84:Y84)/$E$82))*$E$82*'Fixed Data'!W$52)),0)</f>
        <v>-0.12594192486581968</v>
      </c>
      <c r="AA84" s="21">
        <f>IF($E$82&lt;0,(IF(2050-Z$80&lt;=0,0,(2/(2050-Z$80+1))*(1-(SUM($E84:Z84)/$E$82))*$E$82*'Fixed Data'!X$52)),0)</f>
        <v>-8.3961283243878929E-2</v>
      </c>
      <c r="AB84" s="21">
        <f>IF($E$82&lt;0,(IF(2050-AA$80&lt;=0,0,(2/(2050-AA$80+1))*(1-(SUM($E84:AA84)/$E$82))*$E$82*'Fixed Data'!Y$52)),0)</f>
        <v>-4.1980641621940325E-2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-1.0871312187859885</v>
      </c>
      <c r="H85" s="21">
        <f>IF($F$82&lt;0,(IF(2050-G$80&lt;=0,0,(2/(2050-G$80+1))*(1-(SUM($E85:G85)/$F$82))*$F$82*'Fixed Data'!E$52)),0)</f>
        <v>-1.0377161633866256</v>
      </c>
      <c r="I85" s="21">
        <f>IF($F$82&lt;0,(IF(2050-H$80&lt;=0,0,(2/(2050-H$80+1))*(1-(SUM($E85:H85)/$F$82))*$F$82*'Fixed Data'!F$52)),0)</f>
        <v>-0.98830110798726223</v>
      </c>
      <c r="J85" s="21">
        <f>IF($F$82&lt;0,(IF(2050-I$80&lt;=0,0,(2/(2050-I$80+1))*(1-(SUM($E85:I85)/$F$82))*$F$82*'Fixed Data'!G$52)),0)</f>
        <v>-0.93888605258789937</v>
      </c>
      <c r="K85" s="21">
        <f>IF($F$82&lt;0,(IF(2050-J$80&lt;=0,0,(2/(2050-J$80+1))*(1-(SUM($E85:J85)/$F$82))*$F$82*'Fixed Data'!H$52)),0)</f>
        <v>-0.88947099718853617</v>
      </c>
      <c r="L85" s="21">
        <f>IF($F$82&lt;0,(IF(2050-K$80&lt;=0,0,(2/(2050-K$80+1))*(1-(SUM($E85:K85)/$F$82))*$F$82*'Fixed Data'!I$52)),0)</f>
        <v>-0.84005594178917298</v>
      </c>
      <c r="M85" s="21">
        <f>IF($F$82&lt;0,(IF(2050-L$80&lt;=0,0,(2/(2050-L$80+1))*(1-(SUM($E85:L85)/$F$82))*$F$82*'Fixed Data'!J$52)),0)</f>
        <v>-0.79064088638980989</v>
      </c>
      <c r="N85" s="21">
        <f>IF($F$82&lt;0,(IF(2050-M$80&lt;=0,0,(2/(2050-M$80+1))*(1-(SUM($E85:M85)/$F$82))*$F$82*'Fixed Data'!K$52)),0)</f>
        <v>-0.7412258309904467</v>
      </c>
      <c r="O85" s="21">
        <f>IF($F$82&lt;0,(IF(2050-N$80&lt;=0,0,(2/(2050-N$80+1))*(1-(SUM($E85:N85)/$F$82))*$F$82*'Fixed Data'!L$52)),0)</f>
        <v>-0.69181077559108362</v>
      </c>
      <c r="P85" s="21">
        <f>IF($F$82&lt;0,(IF(2050-O$80&lt;=0,0,(2/(2050-O$80+1))*(1-(SUM($E85:O85)/$F$82))*$F$82*'Fixed Data'!M$52)),0)</f>
        <v>-0.64239572019172053</v>
      </c>
      <c r="Q85" s="21">
        <f>IF($F$82&lt;0,(IF(2050-P$80&lt;=0,0,(2/(2050-P$80+1))*(1-(SUM($E85:P85)/$F$82))*$F$82*'Fixed Data'!N$52)),0)</f>
        <v>-0.59298066479235767</v>
      </c>
      <c r="R85" s="21">
        <f>IF($F$82&lt;0,(IF(2050-Q$80&lt;=0,0,(2/(2050-Q$80+1))*(1-(SUM($E85:Q85)/$F$82))*$F$82*'Fixed Data'!O$52)),0)</f>
        <v>-0.54356560939299436</v>
      </c>
      <c r="S85" s="21">
        <f>IF($F$82&lt;0,(IF(2050-R$80&lt;=0,0,(2/(2050-R$80+1))*(1-(SUM($E85:R85)/$F$82))*$F$82*'Fixed Data'!P$52)),0)</f>
        <v>-0.49415055399363139</v>
      </c>
      <c r="T85" s="21">
        <f>IF($F$82&lt;0,(IF(2050-S$80&lt;=0,0,(2/(2050-S$80+1))*(1-(SUM($E85:S85)/$F$82))*$F$82*'Fixed Data'!Q$52)),0)</f>
        <v>-0.44473549859426853</v>
      </c>
      <c r="U85" s="21">
        <f>IF($F$82&lt;0,(IF(2050-T$80&lt;=0,0,(2/(2050-T$80+1))*(1-(SUM($E85:T85)/$F$82))*$F$82*'Fixed Data'!R$52)),0)</f>
        <v>-0.39532044319490545</v>
      </c>
      <c r="V85" s="21">
        <f>IF($F$82&lt;0,(IF(2050-U$80&lt;=0,0,(2/(2050-U$80+1))*(1-(SUM($E85:U85)/$F$82))*$F$82*'Fixed Data'!S$52)),0)</f>
        <v>-0.34590538779554258</v>
      </c>
      <c r="W85" s="21">
        <f>IF($F$82&lt;0,(IF(2050-V$80&lt;=0,0,(2/(2050-V$80+1))*(1-(SUM($E85:V85)/$F$82))*$F$82*'Fixed Data'!T$52)),0)</f>
        <v>-0.29649033239617895</v>
      </c>
      <c r="X85" s="21">
        <f>IF($F$82&lt;0,(IF(2050-W$80&lt;=0,0,(2/(2050-W$80+1))*(1-(SUM($E85:W85)/$F$82))*$F$82*'Fixed Data'!U$52)),0)</f>
        <v>-0.247075276996816</v>
      </c>
      <c r="Y85" s="21">
        <f>IF($F$82&lt;0,(IF(2050-X$80&lt;=0,0,(2/(2050-X$80+1))*(1-(SUM($E85:X85)/$F$82))*$F$82*'Fixed Data'!V$52)),0)</f>
        <v>-0.19766022159745303</v>
      </c>
      <c r="Z85" s="21">
        <f>IF($F$82&lt;0,(IF(2050-Y$80&lt;=0,0,(2/(2050-Y$80+1))*(1-(SUM($E85:Y85)/$F$82))*$F$82*'Fixed Data'!W$52)),0)</f>
        <v>-0.14824516619808989</v>
      </c>
      <c r="AA85" s="21">
        <f>IF($F$82&lt;0,(IF(2050-Z$80&lt;=0,0,(2/(2050-Z$80+1))*(1-(SUM($E85:Z85)/$F$82))*$F$82*'Fixed Data'!X$52)),0)</f>
        <v>-9.8830110798727513E-2</v>
      </c>
      <c r="AB85" s="21">
        <f>IF($F$82&lt;0,(IF(2050-AA$80&lt;=0,0,(2/(2050-AA$80+1))*(1-(SUM($E85:AA85)/$F$82))*$F$82*'Fixed Data'!Y$52)),0)</f>
        <v>-4.9415055399362834E-2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-1.2322438542685545</v>
      </c>
      <c r="I86" s="21">
        <f>IF($G$82&lt;0,(IF(2050-H$80&lt;=0,0,(2/(2050-H$80+1))*(1-(SUM($E86:H86)/$G$82))*$G$82*'Fixed Data'!F$52)),0)</f>
        <v>-1.1735655754938614</v>
      </c>
      <c r="J86" s="21">
        <f>IF($G$82&lt;0,(IF(2050-I$80&lt;=0,0,(2/(2050-I$80+1))*(1-(SUM($E86:I86)/$G$82))*$G$82*'Fixed Data'!G$52)),0)</f>
        <v>-1.1148872967191683</v>
      </c>
      <c r="K86" s="21">
        <f>IF($G$82&lt;0,(IF(2050-J$80&lt;=0,0,(2/(2050-J$80+1))*(1-(SUM($E86:J86)/$G$82))*$G$82*'Fixed Data'!H$52)),0)</f>
        <v>-1.0562090179444752</v>
      </c>
      <c r="L86" s="21">
        <f>IF($G$82&lt;0,(IF(2050-K$80&lt;=0,0,(2/(2050-K$80+1))*(1-(SUM($E86:K86)/$G$82))*$G$82*'Fixed Data'!I$52)),0)</f>
        <v>-0.99753073916978208</v>
      </c>
      <c r="M86" s="21">
        <f>IF($G$82&lt;0,(IF(2050-L$80&lt;=0,0,(2/(2050-L$80+1))*(1-(SUM($E86:L86)/$G$82))*$G$82*'Fixed Data'!J$52)),0)</f>
        <v>-0.93885246039508918</v>
      </c>
      <c r="N86" s="21">
        <f>IF($G$82&lt;0,(IF(2050-M$80&lt;=0,0,(2/(2050-M$80+1))*(1-(SUM($E86:M86)/$G$82))*$G$82*'Fixed Data'!K$52)),0)</f>
        <v>-0.88017418162039618</v>
      </c>
      <c r="O86" s="21">
        <f>IF($G$82&lt;0,(IF(2050-N$80&lt;=0,0,(2/(2050-N$80+1))*(1-(SUM($E86:N86)/$G$82))*$G$82*'Fixed Data'!L$52)),0)</f>
        <v>-0.82149590284570306</v>
      </c>
      <c r="P86" s="21">
        <f>IF($G$82&lt;0,(IF(2050-O$80&lt;=0,0,(2/(2050-O$80+1))*(1-(SUM($E86:O86)/$G$82))*$G$82*'Fixed Data'!M$52)),0)</f>
        <v>-0.76281762407101006</v>
      </c>
      <c r="Q86" s="21">
        <f>IF($G$82&lt;0,(IF(2050-P$80&lt;=0,0,(2/(2050-P$80+1))*(1-(SUM($E86:P86)/$G$82))*$G$82*'Fixed Data'!N$52)),0)</f>
        <v>-0.70413934529631705</v>
      </c>
      <c r="R86" s="21">
        <f>IF($G$82&lt;0,(IF(2050-Q$80&lt;=0,0,(2/(2050-Q$80+1))*(1-(SUM($E86:Q86)/$G$82))*$G$82*'Fixed Data'!O$52)),0)</f>
        <v>-0.64546106652162372</v>
      </c>
      <c r="S86" s="21">
        <f>IF($G$82&lt;0,(IF(2050-R$80&lt;=0,0,(2/(2050-R$80+1))*(1-(SUM($E86:R86)/$G$82))*$G$82*'Fixed Data'!P$52)),0)</f>
        <v>-0.58678278774693082</v>
      </c>
      <c r="T86" s="21">
        <f>IF($G$82&lt;0,(IF(2050-S$80&lt;=0,0,(2/(2050-S$80+1))*(1-(SUM($E86:S86)/$G$82))*$G$82*'Fixed Data'!Q$52)),0)</f>
        <v>-0.52810450897223782</v>
      </c>
      <c r="U86" s="21">
        <f>IF($G$82&lt;0,(IF(2050-T$80&lt;=0,0,(2/(2050-T$80+1))*(1-(SUM($E86:T86)/$G$82))*$G$82*'Fixed Data'!R$52)),0)</f>
        <v>-0.46942623019754504</v>
      </c>
      <c r="V86" s="21">
        <f>IF($G$82&lt;0,(IF(2050-U$80&lt;=0,0,(2/(2050-U$80+1))*(1-(SUM($E86:U86)/$G$82))*$G$82*'Fixed Data'!S$52)),0)</f>
        <v>-0.41074795142285186</v>
      </c>
      <c r="W86" s="21">
        <f>IF($G$82&lt;0,(IF(2050-V$80&lt;=0,0,(2/(2050-V$80+1))*(1-(SUM($E86:V86)/$G$82))*$G$82*'Fixed Data'!T$52)),0)</f>
        <v>-0.35206967264815853</v>
      </c>
      <c r="X86" s="21">
        <f>IF($G$82&lt;0,(IF(2050-W$80&lt;=0,0,(2/(2050-W$80+1))*(1-(SUM($E86:W86)/$G$82))*$G$82*'Fixed Data'!U$52)),0)</f>
        <v>-0.29339139387346597</v>
      </c>
      <c r="Y86" s="21">
        <f>IF($G$82&lt;0,(IF(2050-X$80&lt;=0,0,(2/(2050-X$80+1))*(1-(SUM($E86:X86)/$G$82))*$G$82*'Fixed Data'!V$52)),0)</f>
        <v>-0.23471311509877277</v>
      </c>
      <c r="Z86" s="21">
        <f>IF($G$82&lt;0,(IF(2050-Y$80&lt;=0,0,(2/(2050-Y$80+1))*(1-(SUM($E86:Y86)/$G$82))*$G$82*'Fixed Data'!W$52)),0)</f>
        <v>-0.17603483632408001</v>
      </c>
      <c r="AA86" s="21">
        <f>IF($G$82&lt;0,(IF(2050-Z$80&lt;=0,0,(2/(2050-Z$80+1))*(1-(SUM($E86:Z86)/$G$82))*$G$82*'Fixed Data'!X$52)),0)</f>
        <v>-0.11735655754938616</v>
      </c>
      <c r="AB86" s="21">
        <f>IF($G$82&lt;0,(IF(2050-AA$80&lt;=0,0,(2/(2050-AA$80+1))*(1-(SUM($E86:AA86)/$G$82))*$G$82*'Fixed Data'!Y$52)),0)</f>
        <v>-5.8678278774694094E-2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-1.3928425590735736</v>
      </c>
      <c r="J87" s="21">
        <f>IF($H$82&lt;0,(IF(2050-I$80&lt;=0,0,(2/(2050-I$80+1))*(1-(SUM($E87:I87)/$H$82))*$H$82*'Fixed Data'!G$52)),0)</f>
        <v>-1.3232004311198953</v>
      </c>
      <c r="K87" s="21">
        <f>IF($H$82&lt;0,(IF(2050-J$80&lt;=0,0,(2/(2050-J$80+1))*(1-(SUM($E87:J87)/$H$82))*$H$82*'Fixed Data'!H$52)),0)</f>
        <v>-1.2535583031662163</v>
      </c>
      <c r="L87" s="21">
        <f>IF($H$82&lt;0,(IF(2050-K$80&lt;=0,0,(2/(2050-K$80+1))*(1-(SUM($E87:K87)/$H$82))*$H$82*'Fixed Data'!I$52)),0)</f>
        <v>-1.1839161752125378</v>
      </c>
      <c r="M87" s="21">
        <f>IF($H$82&lt;0,(IF(2050-L$80&lt;=0,0,(2/(2050-L$80+1))*(1-(SUM($E87:L87)/$H$82))*$H$82*'Fixed Data'!J$52)),0)</f>
        <v>-1.114274047258859</v>
      </c>
      <c r="N87" s="21">
        <f>IF($H$82&lt;0,(IF(2050-M$80&lt;=0,0,(2/(2050-M$80+1))*(1-(SUM($E87:M87)/$H$82))*$H$82*'Fixed Data'!K$52)),0)</f>
        <v>-1.0446319193051803</v>
      </c>
      <c r="O87" s="21">
        <f>IF($H$82&lt;0,(IF(2050-N$80&lt;=0,0,(2/(2050-N$80+1))*(1-(SUM($E87:N87)/$H$82))*$H$82*'Fixed Data'!L$52)),0)</f>
        <v>-0.97498979135150154</v>
      </c>
      <c r="P87" s="21">
        <f>IF($H$82&lt;0,(IF(2050-O$80&lt;=0,0,(2/(2050-O$80+1))*(1-(SUM($E87:O87)/$H$82))*$H$82*'Fixed Data'!M$52)),0)</f>
        <v>-0.90534766339782269</v>
      </c>
      <c r="Q87" s="21">
        <f>IF($H$82&lt;0,(IF(2050-P$80&lt;=0,0,(2/(2050-P$80+1))*(1-(SUM($E87:P87)/$H$82))*$H$82*'Fixed Data'!N$52)),0)</f>
        <v>-0.83570553544414405</v>
      </c>
      <c r="R87" s="21">
        <f>IF($H$82&lt;0,(IF(2050-Q$80&lt;=0,0,(2/(2050-Q$80+1))*(1-(SUM($E87:Q87)/$H$82))*$H$82*'Fixed Data'!O$52)),0)</f>
        <v>-0.76606340749046531</v>
      </c>
      <c r="S87" s="21">
        <f>IF($H$82&lt;0,(IF(2050-R$80&lt;=0,0,(2/(2050-R$80+1))*(1-(SUM($E87:R87)/$H$82))*$H$82*'Fixed Data'!P$52)),0)</f>
        <v>-0.69642127953678667</v>
      </c>
      <c r="T87" s="21">
        <f>IF($H$82&lt;0,(IF(2050-S$80&lt;=0,0,(2/(2050-S$80+1))*(1-(SUM($E87:S87)/$H$82))*$H$82*'Fixed Data'!Q$52)),0)</f>
        <v>-0.62677915158310793</v>
      </c>
      <c r="U87" s="21">
        <f>IF($H$82&lt;0,(IF(2050-T$80&lt;=0,0,(2/(2050-T$80+1))*(1-(SUM($E87:T87)/$H$82))*$H$82*'Fixed Data'!R$52)),0)</f>
        <v>-0.55713702362942918</v>
      </c>
      <c r="V87" s="21">
        <f>IF($H$82&lt;0,(IF(2050-U$80&lt;=0,0,(2/(2050-U$80+1))*(1-(SUM($E87:U87)/$H$82))*$H$82*'Fixed Data'!S$52)),0)</f>
        <v>-0.48749489567575027</v>
      </c>
      <c r="W87" s="21">
        <f>IF($H$82&lt;0,(IF(2050-V$80&lt;=0,0,(2/(2050-V$80+1))*(1-(SUM($E87:V87)/$H$82))*$H$82*'Fixed Data'!T$52)),0)</f>
        <v>-0.41785276772207153</v>
      </c>
      <c r="X87" s="21">
        <f>IF($H$82&lt;0,(IF(2050-W$80&lt;=0,0,(2/(2050-W$80+1))*(1-(SUM($E87:W87)/$H$82))*$H$82*'Fixed Data'!U$52)),0)</f>
        <v>-0.34821063976839328</v>
      </c>
      <c r="Y87" s="21">
        <f>IF($H$82&lt;0,(IF(2050-X$80&lt;=0,0,(2/(2050-X$80+1))*(1-(SUM($E87:X87)/$H$82))*$H$82*'Fixed Data'!V$52)),0)</f>
        <v>-0.27856851181471509</v>
      </c>
      <c r="Z87" s="21">
        <f>IF($H$82&lt;0,(IF(2050-Y$80&lt;=0,0,(2/(2050-Y$80+1))*(1-(SUM($E87:Y87)/$H$82))*$H$82*'Fixed Data'!W$52)),0)</f>
        <v>-0.20892638386103612</v>
      </c>
      <c r="AA87" s="21">
        <f>IF($H$82&lt;0,(IF(2050-Z$80&lt;=0,0,(2/(2050-Z$80+1))*(1-(SUM($E87:Z87)/$H$82))*$H$82*'Fixed Data'!X$52)),0)</f>
        <v>-0.13928425590735793</v>
      </c>
      <c r="AB87" s="21">
        <f>IF($H$82&lt;0,(IF(2050-AA$80&lt;=0,0,(2/(2050-AA$80+1))*(1-(SUM($E87:AA87)/$H$82))*$H$82*'Fixed Data'!Y$52)),0)</f>
        <v>-6.9642127953680064E-2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-1.5567516208429939</v>
      </c>
      <c r="K88" s="21">
        <f>IF($I$82&lt;0,(IF(2050-J$80&lt;=0,0,(2/(2050-J$80+1))*(1-(SUM($E88:J88)/$I$82))*$I$82*'Fixed Data'!H$52)),0)</f>
        <v>-1.4748173250091521</v>
      </c>
      <c r="L88" s="21">
        <f>IF($I$82&lt;0,(IF(2050-K$80&lt;=0,0,(2/(2050-K$80+1))*(1-(SUM($E88:K88)/$I$82))*$I$82*'Fixed Data'!I$52)),0)</f>
        <v>-1.39288302917531</v>
      </c>
      <c r="M88" s="21">
        <f>IF($I$82&lt;0,(IF(2050-L$80&lt;=0,0,(2/(2050-L$80+1))*(1-(SUM($E88:L88)/$I$82))*$I$82*'Fixed Data'!J$52)),0)</f>
        <v>-1.3109487333414684</v>
      </c>
      <c r="N88" s="21">
        <f>IF($I$82&lt;0,(IF(2050-M$80&lt;=0,0,(2/(2050-M$80+1))*(1-(SUM($E88:M88)/$I$82))*$I$82*'Fixed Data'!K$52)),0)</f>
        <v>-1.2290144375076266</v>
      </c>
      <c r="O88" s="21">
        <f>IF($I$82&lt;0,(IF(2050-N$80&lt;=0,0,(2/(2050-N$80+1))*(1-(SUM($E88:N88)/$I$82))*$I$82*'Fixed Data'!L$52)),0)</f>
        <v>-1.147080141673785</v>
      </c>
      <c r="P88" s="21">
        <f>IF($I$82&lt;0,(IF(2050-O$80&lt;=0,0,(2/(2050-O$80+1))*(1-(SUM($E88:O88)/$I$82))*$I$82*'Fixed Data'!M$52)),0)</f>
        <v>-1.0651458458399432</v>
      </c>
      <c r="Q88" s="21">
        <f>IF($I$82&lt;0,(IF(2050-P$80&lt;=0,0,(2/(2050-P$80+1))*(1-(SUM($E88:P88)/$I$82))*$I$82*'Fixed Data'!N$52)),0)</f>
        <v>-0.98321155000610161</v>
      </c>
      <c r="R88" s="21">
        <f>IF($I$82&lt;0,(IF(2050-Q$80&lt;=0,0,(2/(2050-Q$80+1))*(1-(SUM($E88:Q88)/$I$82))*$I$82*'Fixed Data'!O$52)),0)</f>
        <v>-0.90127725417225946</v>
      </c>
      <c r="S88" s="21">
        <f>IF($I$82&lt;0,(IF(2050-R$80&lt;=0,0,(2/(2050-R$80+1))*(1-(SUM($E88:R88)/$I$82))*$I$82*'Fixed Data'!P$52)),0)</f>
        <v>-0.81934295833841786</v>
      </c>
      <c r="T88" s="21">
        <f>IF($I$82&lt;0,(IF(2050-S$80&lt;=0,0,(2/(2050-S$80+1))*(1-(SUM($E88:S88)/$I$82))*$I$82*'Fixed Data'!Q$52)),0)</f>
        <v>-0.73740866250457626</v>
      </c>
      <c r="U88" s="21">
        <f>IF($I$82&lt;0,(IF(2050-T$80&lt;=0,0,(2/(2050-T$80+1))*(1-(SUM($E88:T88)/$I$82))*$I$82*'Fixed Data'!R$52)),0)</f>
        <v>-0.65547436667073466</v>
      </c>
      <c r="V88" s="21">
        <f>IF($I$82&lt;0,(IF(2050-U$80&lt;=0,0,(2/(2050-U$80+1))*(1-(SUM($E88:U88)/$I$82))*$I$82*'Fixed Data'!S$52)),0)</f>
        <v>-0.57354007083689296</v>
      </c>
      <c r="W88" s="21">
        <f>IF($I$82&lt;0,(IF(2050-V$80&lt;=0,0,(2/(2050-V$80+1))*(1-(SUM($E88:V88)/$I$82))*$I$82*'Fixed Data'!T$52)),0)</f>
        <v>-0.49160577500305069</v>
      </c>
      <c r="X88" s="21">
        <f>IF($I$82&lt;0,(IF(2050-W$80&lt;=0,0,(2/(2050-W$80+1))*(1-(SUM($E88:W88)/$I$82))*$I$82*'Fixed Data'!U$52)),0)</f>
        <v>-0.40967147916920899</v>
      </c>
      <c r="Y88" s="21">
        <f>IF($I$82&lt;0,(IF(2050-X$80&lt;=0,0,(2/(2050-X$80+1))*(1-(SUM($E88:X88)/$I$82))*$I$82*'Fixed Data'!V$52)),0)</f>
        <v>-0.3277371833353675</v>
      </c>
      <c r="Z88" s="21">
        <f>IF($I$82&lt;0,(IF(2050-Y$80&lt;=0,0,(2/(2050-Y$80+1))*(1-(SUM($E88:Y88)/$I$82))*$I$82*'Fixed Data'!W$52)),0)</f>
        <v>-0.2458028875015261</v>
      </c>
      <c r="AA88" s="21">
        <f>IF($I$82&lt;0,(IF(2050-Z$80&lt;=0,0,(2/(2050-Z$80+1))*(1-(SUM($E88:Z88)/$I$82))*$I$82*'Fixed Data'!X$52)),0)</f>
        <v>-0.16386859166768405</v>
      </c>
      <c r="AB88" s="21">
        <f>IF($I$82&lt;0,(IF(2050-AA$80&lt;=0,0,(2/(2050-AA$80+1))*(1-(SUM($E88:AA88)/$I$82))*$I$82*'Fixed Data'!Y$52)),0)</f>
        <v>-8.1934295833842027E-2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-0.96555475730462315</v>
      </c>
      <c r="G128" s="21">
        <f t="shared" si="10"/>
        <v>-2.0107053344686716</v>
      </c>
      <c r="H128" s="21">
        <f t="shared" si="10"/>
        <v>-3.1515534917159229</v>
      </c>
      <c r="I128" s="21">
        <f t="shared" si="10"/>
        <v>-4.3943220749935001</v>
      </c>
      <c r="J128" s="21">
        <f t="shared" si="10"/>
        <v>-5.7313575920868196</v>
      </c>
      <c r="K128" s="21">
        <f t="shared" si="10"/>
        <v>-5.4297071925033018</v>
      </c>
      <c r="L128" s="21">
        <f t="shared" si="10"/>
        <v>-5.1280567929197858</v>
      </c>
      <c r="M128" s="21">
        <f t="shared" si="10"/>
        <v>-4.8264063933362689</v>
      </c>
      <c r="N128" s="21">
        <f t="shared" si="10"/>
        <v>-4.5247559937527519</v>
      </c>
      <c r="O128" s="21">
        <f t="shared" si="10"/>
        <v>-4.223105594169235</v>
      </c>
      <c r="P128" s="21">
        <f t="shared" si="10"/>
        <v>-3.9214551945857181</v>
      </c>
      <c r="Q128" s="21">
        <f t="shared" si="10"/>
        <v>-3.6198047950022021</v>
      </c>
      <c r="R128" s="21">
        <f t="shared" si="10"/>
        <v>-3.3181543954186843</v>
      </c>
      <c r="S128" s="21">
        <f t="shared" si="10"/>
        <v>-3.0165039958351678</v>
      </c>
      <c r="T128" s="21">
        <f t="shared" si="10"/>
        <v>-2.7148535962516518</v>
      </c>
      <c r="U128" s="21">
        <f t="shared" si="10"/>
        <v>-2.4132031966681349</v>
      </c>
      <c r="V128" s="21">
        <f t="shared" si="10"/>
        <v>-2.1115527970846184</v>
      </c>
      <c r="W128" s="21">
        <f t="shared" si="10"/>
        <v>-1.8099023975011002</v>
      </c>
      <c r="X128" s="21">
        <f t="shared" si="10"/>
        <v>-1.5082519979175846</v>
      </c>
      <c r="Y128" s="21">
        <f t="shared" si="10"/>
        <v>-1.2066015983340681</v>
      </c>
      <c r="Z128" s="21">
        <f t="shared" si="10"/>
        <v>-0.90495119875055186</v>
      </c>
      <c r="AA128" s="21">
        <f t="shared" si="10"/>
        <v>-0.60330079916703461</v>
      </c>
      <c r="AB128" s="21">
        <f t="shared" si="10"/>
        <v>-0.30165039958351936</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-11.586657087655478</v>
      </c>
      <c r="G129" s="21">
        <f t="shared" ref="G129:AW129" si="11">F131</f>
        <v>-23.123111346389724</v>
      </c>
      <c r="H129" s="21">
        <f t="shared" si="11"/>
        <v>-34.667088408875152</v>
      </c>
      <c r="I129" s="21">
        <f t="shared" si="11"/>
        <v>-46.14038178743175</v>
      </c>
      <c r="J129" s="21">
        <f t="shared" si="11"/>
        <v>-57.313575920868189</v>
      </c>
      <c r="K129" s="21">
        <f t="shared" si="11"/>
        <v>-51.582218328781366</v>
      </c>
      <c r="L129" s="21">
        <f t="shared" si="11"/>
        <v>-46.152511136278065</v>
      </c>
      <c r="M129" s="21">
        <f t="shared" si="11"/>
        <v>-41.024454343358279</v>
      </c>
      <c r="N129" s="21">
        <f t="shared" si="11"/>
        <v>-36.198047950022008</v>
      </c>
      <c r="O129" s="21">
        <f t="shared" si="11"/>
        <v>-31.673291956269257</v>
      </c>
      <c r="P129" s="21">
        <f t="shared" si="11"/>
        <v>-27.45018636210002</v>
      </c>
      <c r="Q129" s="21">
        <f t="shared" si="11"/>
        <v>-23.528731167514302</v>
      </c>
      <c r="R129" s="21">
        <f t="shared" si="11"/>
        <v>-19.908926372512099</v>
      </c>
      <c r="S129" s="21">
        <f t="shared" si="11"/>
        <v>-16.590771977093414</v>
      </c>
      <c r="T129" s="21">
        <f t="shared" si="11"/>
        <v>-13.574267981258247</v>
      </c>
      <c r="U129" s="21">
        <f t="shared" si="11"/>
        <v>-10.859414385006595</v>
      </c>
      <c r="V129" s="21">
        <f t="shared" si="11"/>
        <v>-8.4462111883384594</v>
      </c>
      <c r="W129" s="21">
        <f t="shared" si="11"/>
        <v>-6.334658391253841</v>
      </c>
      <c r="X129" s="21">
        <f t="shared" si="11"/>
        <v>-4.5247559937527413</v>
      </c>
      <c r="Y129" s="21">
        <f t="shared" si="11"/>
        <v>-3.0165039958351567</v>
      </c>
      <c r="Z129" s="21">
        <f t="shared" si="11"/>
        <v>-1.8099023975010886</v>
      </c>
      <c r="AA129" s="21">
        <f t="shared" si="11"/>
        <v>-0.90495119875053676</v>
      </c>
      <c r="AB129" s="21">
        <f t="shared" si="11"/>
        <v>-0.30165039958350215</v>
      </c>
      <c r="AC129" s="21">
        <f t="shared" si="11"/>
        <v>1.7208456881689926E-14</v>
      </c>
      <c r="AD129" s="21">
        <f t="shared" si="11"/>
        <v>1.7208456881689926E-14</v>
      </c>
      <c r="AE129" s="21">
        <f t="shared" si="11"/>
        <v>1.7208456881689926E-14</v>
      </c>
      <c r="AF129" s="21">
        <f t="shared" si="11"/>
        <v>1.7208456881689926E-14</v>
      </c>
      <c r="AG129" s="21">
        <f t="shared" si="11"/>
        <v>1.7208456881689926E-14</v>
      </c>
      <c r="AH129" s="21">
        <f t="shared" si="11"/>
        <v>1.7208456881689926E-14</v>
      </c>
      <c r="AI129" s="21">
        <f t="shared" si="11"/>
        <v>1.7208456881689926E-14</v>
      </c>
      <c r="AJ129" s="21">
        <f t="shared" si="11"/>
        <v>1.7208456881689926E-14</v>
      </c>
      <c r="AK129" s="21">
        <f t="shared" si="11"/>
        <v>1.7208456881689926E-14</v>
      </c>
      <c r="AL129" s="21">
        <f t="shared" si="11"/>
        <v>1.7208456881689926E-14</v>
      </c>
      <c r="AM129" s="21">
        <f t="shared" si="11"/>
        <v>1.7208456881689926E-14</v>
      </c>
      <c r="AN129" s="21">
        <f t="shared" si="11"/>
        <v>1.7208456881689926E-14</v>
      </c>
      <c r="AO129" s="21">
        <f t="shared" si="11"/>
        <v>1.7208456881689926E-14</v>
      </c>
      <c r="AP129" s="21">
        <f t="shared" si="11"/>
        <v>1.7208456881689926E-14</v>
      </c>
      <c r="AQ129" s="21">
        <f t="shared" si="11"/>
        <v>1.7208456881689926E-14</v>
      </c>
      <c r="AR129" s="21">
        <f t="shared" si="11"/>
        <v>1.7208456881689926E-14</v>
      </c>
      <c r="AS129" s="21">
        <f t="shared" si="11"/>
        <v>1.7208456881689926E-14</v>
      </c>
      <c r="AT129" s="21">
        <f t="shared" si="11"/>
        <v>1.7208456881689926E-14</v>
      </c>
      <c r="AU129" s="21">
        <f t="shared" si="11"/>
        <v>1.7208456881689926E-14</v>
      </c>
      <c r="AV129" s="21">
        <f t="shared" si="11"/>
        <v>1.7208456881689926E-14</v>
      </c>
      <c r="AW129" s="21">
        <f t="shared" si="11"/>
        <v>1.7208456881689926E-14</v>
      </c>
      <c r="AX129" s="21">
        <f>AW131</f>
        <v>1.7208456881689926E-14</v>
      </c>
      <c r="AY129" s="21">
        <f>AX131</f>
        <v>1.7208456881689926E-14</v>
      </c>
      <c r="AZ129" s="21">
        <f>AY131</f>
        <v>1.7208456881689926E-14</v>
      </c>
      <c r="BA129" s="21">
        <f>AZ131</f>
        <v>1.7208456881689926E-14</v>
      </c>
      <c r="BB129" s="21">
        <f>BA131</f>
        <v>1.7208456881689926E-14</v>
      </c>
    </row>
    <row r="130" spans="1:54" ht="15" customHeight="1" outlineLevel="2">
      <c r="A130" s="8"/>
      <c r="B130" t="s">
        <v>459</v>
      </c>
      <c r="C130" t="s">
        <v>460</v>
      </c>
      <c r="D130" t="s">
        <v>391</v>
      </c>
      <c r="E130" s="21">
        <f>E131*(1/(1+'Fixed Data'!$B$10))</f>
        <v>-11.149593040469091</v>
      </c>
      <c r="F130" s="21">
        <f>F131*(1/(1+'Fixed Data'!$B$10))</f>
        <v>-22.250876969197197</v>
      </c>
      <c r="G130" s="21">
        <f>G131*(1/(1+'Fixed Data'!$B$10))</f>
        <v>-33.35939993155808</v>
      </c>
      <c r="H130" s="21">
        <f>H131*(1/(1+'Fixed Data'!$B$10))</f>
        <v>-44.399905492139872</v>
      </c>
      <c r="I130" s="21">
        <f>I131*(1/(1+'Fixed Data'!$B$10))</f>
        <v>-55.151631948487484</v>
      </c>
      <c r="J130" s="21">
        <f>J131*(1/(1+'Fixed Data'!$B$10))</f>
        <v>-49.636468753638731</v>
      </c>
      <c r="K130" s="21">
        <f>K131*(1/(1+'Fixed Data'!$B$10))</f>
        <v>-44.411577305887292</v>
      </c>
      <c r="L130" s="21">
        <f>L131*(1/(1+'Fixed Data'!$B$10))</f>
        <v>-39.476957605233146</v>
      </c>
      <c r="M130" s="21">
        <f>M131*(1/(1+'Fixed Data'!$B$10))</f>
        <v>-34.8326096516763</v>
      </c>
      <c r="N130" s="21">
        <f>N131*(1/(1+'Fixed Data'!$B$10))</f>
        <v>-30.478533445216762</v>
      </c>
      <c r="O130" s="21">
        <f>O131*(1/(1+'Fixed Data'!$B$10))</f>
        <v>-26.414728985854527</v>
      </c>
      <c r="P130" s="21">
        <f>P131*(1/(1+'Fixed Data'!$B$10))</f>
        <v>-22.641196273589593</v>
      </c>
      <c r="Q130" s="21">
        <f>Q131*(1/(1+'Fixed Data'!$B$10))</f>
        <v>-19.157935308421962</v>
      </c>
      <c r="R130" s="21">
        <f>R131*(1/(1+'Fixed Data'!$B$10))</f>
        <v>-15.964946090351633</v>
      </c>
      <c r="S130" s="21">
        <f>S131*(1/(1+'Fixed Data'!$B$10))</f>
        <v>-13.062228619378608</v>
      </c>
      <c r="T130" s="21">
        <f>T131*(1/(1+'Fixed Data'!$B$10))</f>
        <v>-10.449782895502883</v>
      </c>
      <c r="U130" s="21">
        <f>U131*(1/(1+'Fixed Data'!$B$10))</f>
        <v>-8.1276089187244622</v>
      </c>
      <c r="V130" s="21">
        <f>V131*(1/(1+'Fixed Data'!$B$10))</f>
        <v>-6.0957066890433431</v>
      </c>
      <c r="W130" s="21">
        <f>W131*(1/(1+'Fixed Data'!$B$10))</f>
        <v>-4.3540762064595286</v>
      </c>
      <c r="X130" s="21">
        <f>X131*(1/(1+'Fixed Data'!$B$10))</f>
        <v>-2.9027174709730148</v>
      </c>
      <c r="Y130" s="21">
        <f>Y131*(1/(1+'Fixed Data'!$B$10))</f>
        <v>-1.7416304825838038</v>
      </c>
      <c r="Z130" s="21">
        <f>Z131*(1/(1+'Fixed Data'!$B$10))</f>
        <v>-0.87081524129189458</v>
      </c>
      <c r="AA130" s="21">
        <f>AA131*(1/(1+'Fixed Data'!$B$10))</f>
        <v>-0.29027174709728848</v>
      </c>
      <c r="AB130" s="21">
        <f>AB131*(1/(1+'Fixed Data'!$B$10))</f>
        <v>1.6559331102472989E-14</v>
      </c>
      <c r="AC130" s="21">
        <f>AC131*(1/(1+'Fixed Data'!$B$10))</f>
        <v>1.6559331102472989E-14</v>
      </c>
      <c r="AD130" s="21">
        <f>AD131*(1/(1+'Fixed Data'!$B$10))</f>
        <v>1.6559331102472989E-14</v>
      </c>
      <c r="AE130" s="21">
        <f>AE131*(1/(1+'Fixed Data'!$B$10))</f>
        <v>1.6559331102472989E-14</v>
      </c>
      <c r="AF130" s="21">
        <f>AF131*(1/(1+'Fixed Data'!$B$10))</f>
        <v>1.6559331102472989E-14</v>
      </c>
      <c r="AG130" s="21">
        <f>AG131*(1/(1+'Fixed Data'!$B$10))</f>
        <v>1.6559331102472989E-14</v>
      </c>
      <c r="AH130" s="21">
        <f>AH131*(1/(1+'Fixed Data'!$B$10))</f>
        <v>1.6559331102472989E-14</v>
      </c>
      <c r="AI130" s="21">
        <f>AI131*(1/(1+'Fixed Data'!$B$10))</f>
        <v>1.6559331102472989E-14</v>
      </c>
      <c r="AJ130" s="21">
        <f>AJ131*(1/(1+'Fixed Data'!$B$10))</f>
        <v>1.6559331102472989E-14</v>
      </c>
      <c r="AK130" s="21">
        <f>AK131*(1/(1+'Fixed Data'!$B$10))</f>
        <v>1.6559331102472989E-14</v>
      </c>
      <c r="AL130" s="21">
        <f>AL131*(1/(1+'Fixed Data'!$B$10))</f>
        <v>1.6559331102472989E-14</v>
      </c>
      <c r="AM130" s="21">
        <f>AM131*(1/(1+'Fixed Data'!$B$10))</f>
        <v>1.6559331102472989E-14</v>
      </c>
      <c r="AN130" s="21">
        <f>AN131*(1/(1+'Fixed Data'!$B$10))</f>
        <v>1.6559331102472989E-14</v>
      </c>
      <c r="AO130" s="21">
        <f>AO131*(1/(1+'Fixed Data'!$B$10))</f>
        <v>1.6559331102472989E-14</v>
      </c>
      <c r="AP130" s="21">
        <f>AP131*(1/(1+'Fixed Data'!$B$10))</f>
        <v>1.6559331102472989E-14</v>
      </c>
      <c r="AQ130" s="21">
        <f>AQ131*(1/(1+'Fixed Data'!$B$10))</f>
        <v>1.6559331102472989E-14</v>
      </c>
      <c r="AR130" s="21">
        <f>AR131*(1/(1+'Fixed Data'!$B$10))</f>
        <v>1.6559331102472989E-14</v>
      </c>
      <c r="AS130" s="21">
        <f>AS131*(1/(1+'Fixed Data'!$B$10))</f>
        <v>1.6559331102472989E-14</v>
      </c>
      <c r="AT130" s="21">
        <f>AT131*(1/(1+'Fixed Data'!$B$10))</f>
        <v>1.6559331102472989E-14</v>
      </c>
      <c r="AU130" s="21">
        <f>AU131*(1/(1+'Fixed Data'!$B$10))</f>
        <v>1.6559331102472989E-14</v>
      </c>
      <c r="AV130" s="21">
        <f>AV131*(1/(1+'Fixed Data'!$B$10))</f>
        <v>1.6559331102472989E-14</v>
      </c>
      <c r="AW130" s="21">
        <f>AW131*(1/(1+'Fixed Data'!$B$10))</f>
        <v>1.6559331102472989E-14</v>
      </c>
      <c r="AX130" s="21">
        <f>AX131*(1/(1+'Fixed Data'!$B$10))</f>
        <v>1.6559331102472989E-14</v>
      </c>
      <c r="AY130" s="21">
        <f>AY131*(1/(1+'Fixed Data'!$B$10))</f>
        <v>1.6559331102472989E-14</v>
      </c>
      <c r="AZ130" s="21">
        <f>AZ131*(1/(1+'Fixed Data'!$B$10))</f>
        <v>1.6559331102472989E-14</v>
      </c>
      <c r="BA130" s="21">
        <f>BA131*(1/(1+'Fixed Data'!$B$10))</f>
        <v>1.6559331102472989E-14</v>
      </c>
      <c r="BB130" s="21">
        <f>BB131*(1/(1+'Fixed Data'!$B$10))</f>
        <v>1.6559331102472989E-14</v>
      </c>
    </row>
    <row r="131" spans="1:54" ht="13.9" customHeight="1" outlineLevel="2">
      <c r="A131" s="8"/>
      <c r="B131" t="s">
        <v>461</v>
      </c>
      <c r="C131" t="s">
        <v>462</v>
      </c>
      <c r="D131" t="s">
        <v>391</v>
      </c>
      <c r="E131" s="21">
        <f t="shared" ref="E131:BB131" si="12">E82-E128+E129</f>
        <v>-11.586657087655478</v>
      </c>
      <c r="F131" s="21">
        <f t="shared" si="12"/>
        <v>-23.123111346389724</v>
      </c>
      <c r="G131" s="21">
        <f t="shared" si="12"/>
        <v>-34.667088408875152</v>
      </c>
      <c r="H131" s="21">
        <f t="shared" si="12"/>
        <v>-46.14038178743175</v>
      </c>
      <c r="I131" s="21">
        <f t="shared" si="12"/>
        <v>-57.313575920868189</v>
      </c>
      <c r="J131" s="21">
        <f t="shared" si="12"/>
        <v>-51.582218328781366</v>
      </c>
      <c r="K131" s="21">
        <f t="shared" si="12"/>
        <v>-46.152511136278065</v>
      </c>
      <c r="L131" s="21">
        <f t="shared" si="12"/>
        <v>-41.024454343358279</v>
      </c>
      <c r="M131" s="21">
        <f t="shared" si="12"/>
        <v>-36.198047950022008</v>
      </c>
      <c r="N131" s="21">
        <f t="shared" si="12"/>
        <v>-31.673291956269257</v>
      </c>
      <c r="O131" s="21">
        <f t="shared" si="12"/>
        <v>-27.45018636210002</v>
      </c>
      <c r="P131" s="21">
        <f t="shared" si="12"/>
        <v>-23.528731167514302</v>
      </c>
      <c r="Q131" s="21">
        <f t="shared" si="12"/>
        <v>-19.908926372512099</v>
      </c>
      <c r="R131" s="21">
        <f t="shared" si="12"/>
        <v>-16.590771977093414</v>
      </c>
      <c r="S131" s="21">
        <f t="shared" si="12"/>
        <v>-13.574267981258247</v>
      </c>
      <c r="T131" s="21">
        <f t="shared" si="12"/>
        <v>-10.859414385006595</v>
      </c>
      <c r="U131" s="21">
        <f t="shared" si="12"/>
        <v>-8.4462111883384594</v>
      </c>
      <c r="V131" s="21">
        <f t="shared" si="12"/>
        <v>-6.334658391253841</v>
      </c>
      <c r="W131" s="21">
        <f t="shared" si="12"/>
        <v>-4.5247559937527413</v>
      </c>
      <c r="X131" s="21">
        <f t="shared" si="12"/>
        <v>-3.0165039958351567</v>
      </c>
      <c r="Y131" s="21">
        <f t="shared" si="12"/>
        <v>-1.8099023975010886</v>
      </c>
      <c r="Z131" s="21">
        <f t="shared" si="12"/>
        <v>-0.90495119875053676</v>
      </c>
      <c r="AA131" s="21">
        <f t="shared" si="12"/>
        <v>-0.30165039958350215</v>
      </c>
      <c r="AB131" s="21">
        <f t="shared" si="12"/>
        <v>1.7208456881689926E-14</v>
      </c>
      <c r="AC131" s="21">
        <f t="shared" si="12"/>
        <v>1.7208456881689926E-14</v>
      </c>
      <c r="AD131" s="21">
        <f t="shared" si="12"/>
        <v>1.7208456881689926E-14</v>
      </c>
      <c r="AE131" s="21">
        <f t="shared" si="12"/>
        <v>1.7208456881689926E-14</v>
      </c>
      <c r="AF131" s="21">
        <f t="shared" si="12"/>
        <v>1.7208456881689926E-14</v>
      </c>
      <c r="AG131" s="21">
        <f t="shared" si="12"/>
        <v>1.7208456881689926E-14</v>
      </c>
      <c r="AH131" s="21">
        <f t="shared" si="12"/>
        <v>1.7208456881689926E-14</v>
      </c>
      <c r="AI131" s="21">
        <f t="shared" si="12"/>
        <v>1.7208456881689926E-14</v>
      </c>
      <c r="AJ131" s="21">
        <f t="shared" si="12"/>
        <v>1.7208456881689926E-14</v>
      </c>
      <c r="AK131" s="21">
        <f t="shared" si="12"/>
        <v>1.7208456881689926E-14</v>
      </c>
      <c r="AL131" s="21">
        <f t="shared" si="12"/>
        <v>1.7208456881689926E-14</v>
      </c>
      <c r="AM131" s="21">
        <f t="shared" si="12"/>
        <v>1.7208456881689926E-14</v>
      </c>
      <c r="AN131" s="21">
        <f t="shared" si="12"/>
        <v>1.7208456881689926E-14</v>
      </c>
      <c r="AO131" s="21">
        <f t="shared" si="12"/>
        <v>1.7208456881689926E-14</v>
      </c>
      <c r="AP131" s="21">
        <f t="shared" si="12"/>
        <v>1.7208456881689926E-14</v>
      </c>
      <c r="AQ131" s="21">
        <f t="shared" si="12"/>
        <v>1.7208456881689926E-14</v>
      </c>
      <c r="AR131" s="21">
        <f t="shared" si="12"/>
        <v>1.7208456881689926E-14</v>
      </c>
      <c r="AS131" s="21">
        <f t="shared" si="12"/>
        <v>1.7208456881689926E-14</v>
      </c>
      <c r="AT131" s="21">
        <f t="shared" si="12"/>
        <v>1.7208456881689926E-14</v>
      </c>
      <c r="AU131" s="21">
        <f t="shared" si="12"/>
        <v>1.7208456881689926E-14</v>
      </c>
      <c r="AV131" s="21">
        <f t="shared" si="12"/>
        <v>1.7208456881689926E-14</v>
      </c>
      <c r="AW131" s="21">
        <f t="shared" si="12"/>
        <v>1.7208456881689926E-14</v>
      </c>
      <c r="AX131" s="21">
        <f t="shared" si="12"/>
        <v>1.7208456881689926E-14</v>
      </c>
      <c r="AY131" s="21">
        <f t="shared" si="12"/>
        <v>1.7208456881689926E-14</v>
      </c>
      <c r="AZ131" s="21">
        <f t="shared" si="12"/>
        <v>1.7208456881689926E-14</v>
      </c>
      <c r="BA131" s="21">
        <f t="shared" si="12"/>
        <v>1.7208456881689926E-14</v>
      </c>
      <c r="BB131" s="21">
        <f t="shared" si="12"/>
        <v>1.7208456881689926E-14</v>
      </c>
    </row>
    <row r="132" spans="1:54" ht="14.5" outlineLevel="2">
      <c r="A132" s="8"/>
      <c r="B132" t="s">
        <v>463</v>
      </c>
      <c r="C132" t="s">
        <v>464</v>
      </c>
      <c r="D132" t="s">
        <v>391</v>
      </c>
      <c r="E132" s="21">
        <f>AVERAGE(E129:E130)*'Fixed Data'!$B$10</f>
        <v>-0.21853202359319418</v>
      </c>
      <c r="F132" s="21">
        <f>AVERAGE(F129:F130)*'Fixed Data'!$B$10</f>
        <v>-0.66321566751431238</v>
      </c>
      <c r="G132" s="21">
        <f>AVERAGE(G129:G130)*'Fixed Data'!$B$10</f>
        <v>-1.1070572210477769</v>
      </c>
      <c r="H132" s="21">
        <f>AVERAGE(H129:H130)*'Fixed Data'!$B$10</f>
        <v>-1.5497130804598944</v>
      </c>
      <c r="I132" s="21">
        <f>AVERAGE(I129:I130)*'Fixed Data'!$B$10</f>
        <v>-1.9853234692240167</v>
      </c>
      <c r="J132" s="21">
        <f>AVERAGE(J129:J130)*'Fixed Data'!$B$10</f>
        <v>-2.0962208756203355</v>
      </c>
      <c r="K132" s="21">
        <f>AVERAGE(K129:K130)*'Fixed Data'!$B$10</f>
        <v>-1.8814783944395057</v>
      </c>
      <c r="L132" s="21">
        <f>AVERAGE(L129:L130)*'Fixed Data'!$B$10</f>
        <v>-1.6783375873336195</v>
      </c>
      <c r="M132" s="21">
        <f>AVERAGE(M129:M130)*'Fixed Data'!$B$10</f>
        <v>-1.4867984543026778</v>
      </c>
      <c r="N132" s="21">
        <f>AVERAGE(N129:N130)*'Fixed Data'!$B$10</f>
        <v>-1.3068609953466799</v>
      </c>
      <c r="O132" s="21">
        <f>AVERAGE(O129:O130)*'Fixed Data'!$B$10</f>
        <v>-1.138525210465626</v>
      </c>
      <c r="P132" s="21">
        <f>AVERAGE(P129:P130)*'Fixed Data'!$B$10</f>
        <v>-0.98179109965951639</v>
      </c>
      <c r="Q132" s="21">
        <f>AVERAGE(Q129:Q130)*'Fixed Data'!$B$10</f>
        <v>-0.83665866292835078</v>
      </c>
      <c r="R132" s="21">
        <f>AVERAGE(R129:R130)*'Fixed Data'!$B$10</f>
        <v>-0.70312790027212912</v>
      </c>
      <c r="S132" s="21">
        <f>AVERAGE(S129:S130)*'Fixed Data'!$B$10</f>
        <v>-0.58119881169085164</v>
      </c>
      <c r="T132" s="21">
        <f>AVERAGE(T129:T130)*'Fixed Data'!$B$10</f>
        <v>-0.47087139718451815</v>
      </c>
      <c r="U132" s="21">
        <f>AVERAGE(U129:U130)*'Fixed Data'!$B$10</f>
        <v>-0.37214565675312872</v>
      </c>
      <c r="V132" s="21">
        <f>AVERAGE(V129:V130)*'Fixed Data'!$B$10</f>
        <v>-0.28502159039668334</v>
      </c>
      <c r="W132" s="21">
        <f>AVERAGE(W129:W130)*'Fixed Data'!$B$10</f>
        <v>-0.20949919811518206</v>
      </c>
      <c r="X132" s="21">
        <f>AVERAGE(X129:X130)*'Fixed Data'!$B$10</f>
        <v>-0.1455784799086248</v>
      </c>
      <c r="Y132" s="21">
        <f>AVERAGE(Y129:Y130)*'Fixed Data'!$B$10</f>
        <v>-9.3259435777011623E-2</v>
      </c>
      <c r="Z132" s="21">
        <f>AVERAGE(Z129:Z130)*'Fixed Data'!$B$10</f>
        <v>-5.2542065720342472E-2</v>
      </c>
      <c r="AA132" s="21">
        <f>AVERAGE(AA129:AA130)*'Fixed Data'!$B$10</f>
        <v>-2.3426369738617371E-2</v>
      </c>
      <c r="AB132" s="21">
        <f>AVERAGE(AB129:AB130)*'Fixed Data'!$B$10</f>
        <v>-5.9123478318363178E-3</v>
      </c>
      <c r="AC132" s="21">
        <f>AVERAGE(AC129:AC130)*'Fixed Data'!$B$10</f>
        <v>6.6184864448959313E-16</v>
      </c>
      <c r="AD132" s="21">
        <f>AVERAGE(AD129:AD130)*'Fixed Data'!$B$10</f>
        <v>6.6184864448959313E-16</v>
      </c>
      <c r="AE132" s="21">
        <f>AVERAGE(AE129:AE130)*'Fixed Data'!$B$10</f>
        <v>6.6184864448959313E-16</v>
      </c>
      <c r="AF132" s="21">
        <f>AVERAGE(AF129:AF130)*'Fixed Data'!$B$10</f>
        <v>6.6184864448959313E-16</v>
      </c>
      <c r="AG132" s="21">
        <f>AVERAGE(AG129:AG130)*'Fixed Data'!$B$10</f>
        <v>6.6184864448959313E-16</v>
      </c>
      <c r="AH132" s="21">
        <f>AVERAGE(AH129:AH130)*'Fixed Data'!$B$10</f>
        <v>6.6184864448959313E-16</v>
      </c>
      <c r="AI132" s="21">
        <f>AVERAGE(AI129:AI130)*'Fixed Data'!$B$10</f>
        <v>6.6184864448959313E-16</v>
      </c>
      <c r="AJ132" s="21">
        <f>AVERAGE(AJ129:AJ130)*'Fixed Data'!$B$10</f>
        <v>6.6184864448959313E-16</v>
      </c>
      <c r="AK132" s="21">
        <f>AVERAGE(AK129:AK130)*'Fixed Data'!$B$10</f>
        <v>6.6184864448959313E-16</v>
      </c>
      <c r="AL132" s="21">
        <f>AVERAGE(AL129:AL130)*'Fixed Data'!$B$10</f>
        <v>6.6184864448959313E-16</v>
      </c>
      <c r="AM132" s="21">
        <f>AVERAGE(AM129:AM130)*'Fixed Data'!$B$10</f>
        <v>6.6184864448959313E-16</v>
      </c>
      <c r="AN132" s="21">
        <f>AVERAGE(AN129:AN130)*'Fixed Data'!$B$10</f>
        <v>6.6184864448959313E-16</v>
      </c>
      <c r="AO132" s="21">
        <f>AVERAGE(AO129:AO130)*'Fixed Data'!$B$10</f>
        <v>6.6184864448959313E-16</v>
      </c>
      <c r="AP132" s="21">
        <f>AVERAGE(AP129:AP130)*'Fixed Data'!$B$10</f>
        <v>6.6184864448959313E-16</v>
      </c>
      <c r="AQ132" s="21">
        <f>AVERAGE(AQ129:AQ130)*'Fixed Data'!$B$10</f>
        <v>6.6184864448959313E-16</v>
      </c>
      <c r="AR132" s="21">
        <f>AVERAGE(AR129:AR130)*'Fixed Data'!$B$10</f>
        <v>6.6184864448959313E-16</v>
      </c>
      <c r="AS132" s="21">
        <f>AVERAGE(AS129:AS130)*'Fixed Data'!$B$10</f>
        <v>6.6184864448959313E-16</v>
      </c>
      <c r="AT132" s="21">
        <f>AVERAGE(AT129:AT130)*'Fixed Data'!$B$10</f>
        <v>6.6184864448959313E-16</v>
      </c>
      <c r="AU132" s="21">
        <f>AVERAGE(AU129:AU130)*'Fixed Data'!$B$10</f>
        <v>6.6184864448959313E-16</v>
      </c>
      <c r="AV132" s="21">
        <f>AVERAGE(AV129:AV130)*'Fixed Data'!$B$10</f>
        <v>6.6184864448959313E-16</v>
      </c>
      <c r="AW132" s="21">
        <f>AVERAGE(AW129:AW130)*'Fixed Data'!$B$10</f>
        <v>6.6184864448959313E-16</v>
      </c>
      <c r="AX132" s="21">
        <f>AVERAGE(AX129:AX130)*'Fixed Data'!$B$10</f>
        <v>6.6184864448959313E-16</v>
      </c>
      <c r="AY132" s="21">
        <f>AVERAGE(AY129:AY130)*'Fixed Data'!$B$10</f>
        <v>6.6184864448959313E-16</v>
      </c>
      <c r="AZ132" s="21">
        <f>AVERAGE(AZ129:AZ130)*'Fixed Data'!$B$10</f>
        <v>6.6184864448959313E-16</v>
      </c>
      <c r="BA132" s="21">
        <f>AVERAGE(BA129:BA130)*'Fixed Data'!$B$10</f>
        <v>6.6184864448959313E-16</v>
      </c>
      <c r="BB132" s="21">
        <f>AVERAGE(BB129:BB130)*'Fixed Data'!$B$10</f>
        <v>6.6184864448959313E-16</v>
      </c>
    </row>
    <row r="133" spans="1:54" ht="14" outlineLevel="2" thickBot="1">
      <c r="A133" s="9"/>
      <c r="B133" s="3" t="s">
        <v>465</v>
      </c>
      <c r="C133" s="7" t="s">
        <v>466</v>
      </c>
      <c r="D133" s="7" t="s">
        <v>391</v>
      </c>
      <c r="E133" s="21">
        <f>E128+E132</f>
        <v>-0.21853202359319418</v>
      </c>
      <c r="F133" s="21">
        <f t="shared" ref="F133:BB133" si="13">F128+F132</f>
        <v>-1.6287704248189354</v>
      </c>
      <c r="G133" s="21">
        <f t="shared" si="13"/>
        <v>-3.1177625555164488</v>
      </c>
      <c r="H133" s="21">
        <f t="shared" si="13"/>
        <v>-4.7012665721758173</v>
      </c>
      <c r="I133" s="21">
        <f t="shared" si="13"/>
        <v>-6.3796455442175173</v>
      </c>
      <c r="J133" s="21">
        <f t="shared" si="13"/>
        <v>-7.8275784677071556</v>
      </c>
      <c r="K133" s="21">
        <f t="shared" si="13"/>
        <v>-7.3111855869428073</v>
      </c>
      <c r="L133" s="21">
        <f t="shared" si="13"/>
        <v>-6.8063943802534048</v>
      </c>
      <c r="M133" s="21">
        <f t="shared" si="13"/>
        <v>-6.3132048476389464</v>
      </c>
      <c r="N133" s="21">
        <f t="shared" si="13"/>
        <v>-5.831616989099432</v>
      </c>
      <c r="O133" s="21">
        <f t="shared" si="13"/>
        <v>-5.3616308046348609</v>
      </c>
      <c r="P133" s="21">
        <f t="shared" si="13"/>
        <v>-4.9032462942452346</v>
      </c>
      <c r="Q133" s="21">
        <f t="shared" si="13"/>
        <v>-4.4564634579305533</v>
      </c>
      <c r="R133" s="21">
        <f t="shared" si="13"/>
        <v>-4.0212822956908134</v>
      </c>
      <c r="S133" s="21">
        <f t="shared" si="13"/>
        <v>-3.5977028075260193</v>
      </c>
      <c r="T133" s="21">
        <f t="shared" si="13"/>
        <v>-3.1857249934361698</v>
      </c>
      <c r="U133" s="21">
        <f t="shared" si="13"/>
        <v>-2.7853488534212634</v>
      </c>
      <c r="V133" s="21">
        <f t="shared" si="13"/>
        <v>-2.3965743874813019</v>
      </c>
      <c r="W133" s="21">
        <f t="shared" si="13"/>
        <v>-2.0194015956162823</v>
      </c>
      <c r="X133" s="21">
        <f t="shared" si="13"/>
        <v>-1.6538304778262094</v>
      </c>
      <c r="Y133" s="21">
        <f t="shared" si="13"/>
        <v>-1.2998610341110797</v>
      </c>
      <c r="Z133" s="21">
        <f t="shared" si="13"/>
        <v>-0.95749326447089433</v>
      </c>
      <c r="AA133" s="21">
        <f t="shared" si="13"/>
        <v>-0.62672716890565194</v>
      </c>
      <c r="AB133" s="21">
        <f t="shared" si="13"/>
        <v>-0.30756274741535566</v>
      </c>
      <c r="AC133" s="21">
        <f t="shared" si="13"/>
        <v>6.6184864448959313E-16</v>
      </c>
      <c r="AD133" s="21">
        <f t="shared" si="13"/>
        <v>6.6184864448959313E-16</v>
      </c>
      <c r="AE133" s="21">
        <f t="shared" si="13"/>
        <v>6.6184864448959313E-16</v>
      </c>
      <c r="AF133" s="21">
        <f t="shared" si="13"/>
        <v>6.6184864448959313E-16</v>
      </c>
      <c r="AG133" s="21">
        <f t="shared" si="13"/>
        <v>6.6184864448959313E-16</v>
      </c>
      <c r="AH133" s="21">
        <f t="shared" si="13"/>
        <v>6.6184864448959313E-16</v>
      </c>
      <c r="AI133" s="21">
        <f t="shared" si="13"/>
        <v>6.6184864448959313E-16</v>
      </c>
      <c r="AJ133" s="21">
        <f t="shared" si="13"/>
        <v>6.6184864448959313E-16</v>
      </c>
      <c r="AK133" s="21">
        <f t="shared" si="13"/>
        <v>6.6184864448959313E-16</v>
      </c>
      <c r="AL133" s="21">
        <f t="shared" si="13"/>
        <v>6.6184864448959313E-16</v>
      </c>
      <c r="AM133" s="21">
        <f t="shared" si="13"/>
        <v>6.6184864448959313E-16</v>
      </c>
      <c r="AN133" s="21">
        <f t="shared" si="13"/>
        <v>6.6184864448959313E-16</v>
      </c>
      <c r="AO133" s="21">
        <f t="shared" si="13"/>
        <v>6.6184864448959313E-16</v>
      </c>
      <c r="AP133" s="21">
        <f t="shared" si="13"/>
        <v>6.6184864448959313E-16</v>
      </c>
      <c r="AQ133" s="21">
        <f t="shared" si="13"/>
        <v>6.6184864448959313E-16</v>
      </c>
      <c r="AR133" s="21">
        <f t="shared" si="13"/>
        <v>6.6184864448959313E-16</v>
      </c>
      <c r="AS133" s="21">
        <f t="shared" si="13"/>
        <v>6.6184864448959313E-16</v>
      </c>
      <c r="AT133" s="21">
        <f t="shared" si="13"/>
        <v>6.6184864448959313E-16</v>
      </c>
      <c r="AU133" s="21">
        <f t="shared" si="13"/>
        <v>6.6184864448959313E-16</v>
      </c>
      <c r="AV133" s="21">
        <f t="shared" si="13"/>
        <v>6.6184864448959313E-16</v>
      </c>
      <c r="AW133" s="21">
        <f t="shared" si="13"/>
        <v>6.6184864448959313E-16</v>
      </c>
      <c r="AX133" s="21">
        <f t="shared" si="13"/>
        <v>6.6184864448959313E-16</v>
      </c>
      <c r="AY133" s="21">
        <f t="shared" si="13"/>
        <v>6.6184864448959313E-16</v>
      </c>
      <c r="AZ133" s="21">
        <f t="shared" si="13"/>
        <v>6.6184864448959313E-16</v>
      </c>
      <c r="BA133" s="21">
        <f t="shared" si="13"/>
        <v>6.6184864448959313E-16</v>
      </c>
      <c r="BB133" s="21">
        <f t="shared" si="13"/>
        <v>6.6184864448959313E-16</v>
      </c>
    </row>
    <row r="134" spans="1:54" ht="14" outlineLevel="2" thickBot="1">
      <c r="A134" s="139"/>
      <c r="B134" s="142" t="s">
        <v>467</v>
      </c>
      <c r="C134" s="143"/>
      <c r="D134" s="243"/>
      <c r="E134" s="245">
        <f t="shared" ref="E134:AJ134" si="14">E83+E77+E71</f>
        <v>-2.6997677291592925</v>
      </c>
      <c r="F134" s="245">
        <f t="shared" si="14"/>
        <v>-2.6862079144501028</v>
      </c>
      <c r="G134" s="245">
        <f t="shared" si="14"/>
        <v>-2.6719386527337847</v>
      </c>
      <c r="H134" s="245">
        <f t="shared" si="14"/>
        <v>-2.6569375596296765</v>
      </c>
      <c r="I134" s="245">
        <f t="shared" si="14"/>
        <v>-2.6411813867853846</v>
      </c>
      <c r="J134" s="245">
        <f t="shared" si="14"/>
        <v>-2.6246459685359191</v>
      </c>
      <c r="K134" s="245">
        <f t="shared" si="14"/>
        <v>-2.6622765014973755</v>
      </c>
      <c r="L134" s="245">
        <f t="shared" si="14"/>
        <v>-2.7006736358255239</v>
      </c>
      <c r="M134" s="245">
        <f t="shared" si="14"/>
        <v>-2.7398593742509036</v>
      </c>
      <c r="N134" s="245">
        <f t="shared" si="14"/>
        <v>-2.7798565106016508</v>
      </c>
      <c r="O134" s="245">
        <f t="shared" si="14"/>
        <v>-2.8206886636110831</v>
      </c>
      <c r="P134" s="245">
        <f t="shared" si="14"/>
        <v>-2.8623803114765725</v>
      </c>
      <c r="Q134" s="245">
        <f t="shared" si="14"/>
        <v>-2.9049568279209752</v>
      </c>
      <c r="R134" s="245">
        <f t="shared" si="14"/>
        <v>-2.9484445175027751</v>
      </c>
      <c r="S134" s="245">
        <f t="shared" si="14"/>
        <v>-2.9928706531800811</v>
      </c>
      <c r="T134" s="245">
        <f t="shared" si="14"/>
        <v>-3.038263522889963</v>
      </c>
      <c r="U134" s="245">
        <f t="shared" si="14"/>
        <v>-3.084652464107327</v>
      </c>
      <c r="V134" s="245">
        <f t="shared" si="14"/>
        <v>-3.1320679134293776</v>
      </c>
      <c r="W134" s="245">
        <f t="shared" si="14"/>
        <v>-3.1805414516524082</v>
      </c>
      <c r="X134" s="245">
        <f t="shared" si="14"/>
        <v>-3.2301058511024179</v>
      </c>
      <c r="Y134" s="245">
        <f t="shared" si="14"/>
        <v>-3.2807951252195831</v>
      </c>
      <c r="Z134" s="245">
        <f t="shared" si="14"/>
        <v>-3.3326445841529595</v>
      </c>
      <c r="AA134" s="245">
        <f t="shared" si="14"/>
        <v>-3.3856908896039037</v>
      </c>
      <c r="AB134" s="245">
        <f t="shared" si="14"/>
        <v>-3.4399721104207748</v>
      </c>
      <c r="AC134" s="245">
        <f t="shared" si="14"/>
        <v>-3.4955277834525953</v>
      </c>
      <c r="AD134" s="245">
        <f t="shared" si="14"/>
        <v>-3.5523989789103974</v>
      </c>
      <c r="AE134" s="245">
        <f t="shared" si="14"/>
        <v>-3.6106283634747132</v>
      </c>
      <c r="AF134" s="245">
        <f t="shared" si="14"/>
        <v>-3.6702602724184414</v>
      </c>
      <c r="AG134" s="245">
        <f t="shared" si="14"/>
        <v>-3.7313407794758593</v>
      </c>
      <c r="AH134" s="245">
        <f t="shared" si="14"/>
        <v>-3.7939177727218834</v>
      </c>
      <c r="AI134" s="245">
        <f t="shared" si="14"/>
        <v>-3.858041034207722</v>
      </c>
      <c r="AJ134" s="245">
        <f t="shared" si="14"/>
        <v>-3.9237623248554905</v>
      </c>
      <c r="AK134" s="245">
        <f t="shared" ref="AK134:BB134" si="15">AK83+AK77+AK71</f>
        <v>-3.9911354655964266</v>
      </c>
      <c r="AL134" s="245">
        <f t="shared" si="15"/>
        <v>-4.0602164342859774</v>
      </c>
      <c r="AM134" s="245">
        <f t="shared" si="15"/>
        <v>-4.1310634558573751</v>
      </c>
      <c r="AN134" s="245">
        <f t="shared" si="15"/>
        <v>-4.2037371029931228</v>
      </c>
      <c r="AO134" s="245">
        <f t="shared" si="15"/>
        <v>-4.2783004028067246</v>
      </c>
      <c r="AP134" s="245">
        <f t="shared" si="15"/>
        <v>-4.3548189397680117</v>
      </c>
      <c r="AQ134" s="245">
        <f t="shared" si="15"/>
        <v>-4.4333609759079033</v>
      </c>
      <c r="AR134" s="245">
        <f t="shared" si="15"/>
        <v>-4.513997565012934</v>
      </c>
      <c r="AS134" s="245">
        <f t="shared" si="15"/>
        <v>-4.5968026810940952</v>
      </c>
      <c r="AT134" s="245">
        <f t="shared" si="15"/>
        <v>-4.6818533453531117</v>
      </c>
      <c r="AU134" s="245">
        <f t="shared" si="15"/>
        <v>-4.7692297681743199</v>
      </c>
      <c r="AV134" s="245">
        <f t="shared" si="15"/>
        <v>-4.8590154858575856</v>
      </c>
      <c r="AW134" s="245">
        <f t="shared" si="15"/>
        <v>-4.9512975161332147</v>
      </c>
      <c r="AX134" s="245">
        <f t="shared" si="15"/>
        <v>-5.0461665129255877</v>
      </c>
      <c r="AY134" s="245">
        <f t="shared" si="15"/>
        <v>-5.1437169323859857</v>
      </c>
      <c r="AZ134" s="245">
        <f t="shared" si="15"/>
        <v>-5.2440472019305391</v>
      </c>
      <c r="BA134" s="245">
        <f t="shared" si="15"/>
        <v>-5.347259905806327</v>
      </c>
      <c r="BB134" s="245">
        <f t="shared" si="15"/>
        <v>-5.4525040296581668</v>
      </c>
    </row>
    <row r="135" spans="1:54" ht="14" outlineLevel="2" thickBot="1">
      <c r="A135" s="138"/>
      <c r="B135" s="140" t="s">
        <v>468</v>
      </c>
      <c r="C135" s="141"/>
      <c r="D135" s="244"/>
      <c r="E135" s="245">
        <f>E133+E134</f>
        <v>-2.9182997527524868</v>
      </c>
      <c r="F135" s="245">
        <f t="shared" ref="F135:AW135" si="16">F133+F134</f>
        <v>-4.3149783392690377</v>
      </c>
      <c r="G135" s="245">
        <f t="shared" si="16"/>
        <v>-5.7897012082502339</v>
      </c>
      <c r="H135" s="245">
        <f t="shared" si="16"/>
        <v>-7.3582041318054934</v>
      </c>
      <c r="I135" s="245">
        <f t="shared" si="16"/>
        <v>-9.020826931002901</v>
      </c>
      <c r="J135" s="245">
        <f t="shared" si="16"/>
        <v>-10.452224436243075</v>
      </c>
      <c r="K135" s="245">
        <f t="shared" si="16"/>
        <v>-9.9734620884401828</v>
      </c>
      <c r="L135" s="245">
        <f t="shared" si="16"/>
        <v>-9.5070680160789287</v>
      </c>
      <c r="M135" s="245">
        <f t="shared" si="16"/>
        <v>-9.0530642218898496</v>
      </c>
      <c r="N135" s="245">
        <f t="shared" si="16"/>
        <v>-8.6114734997010824</v>
      </c>
      <c r="O135" s="245">
        <f t="shared" si="16"/>
        <v>-8.182319468245943</v>
      </c>
      <c r="P135" s="245">
        <f t="shared" si="16"/>
        <v>-7.7656266057218071</v>
      </c>
      <c r="Q135" s="245">
        <f t="shared" si="16"/>
        <v>-7.3614202858515281</v>
      </c>
      <c r="R135" s="245">
        <f t="shared" si="16"/>
        <v>-6.9697268131935886</v>
      </c>
      <c r="S135" s="245">
        <f t="shared" si="16"/>
        <v>-6.5905734607061</v>
      </c>
      <c r="T135" s="245">
        <f t="shared" si="16"/>
        <v>-6.2239885163261324</v>
      </c>
      <c r="U135" s="245">
        <f t="shared" si="16"/>
        <v>-5.8700013175285903</v>
      </c>
      <c r="V135" s="245">
        <f t="shared" si="16"/>
        <v>-5.5286423009106791</v>
      </c>
      <c r="W135" s="245">
        <f t="shared" si="16"/>
        <v>-5.1999430472686905</v>
      </c>
      <c r="X135" s="245">
        <f t="shared" si="16"/>
        <v>-4.8839363289286268</v>
      </c>
      <c r="Y135" s="245">
        <f t="shared" si="16"/>
        <v>-4.5806561593306627</v>
      </c>
      <c r="Z135" s="245">
        <f t="shared" si="16"/>
        <v>-4.2901378486238535</v>
      </c>
      <c r="AA135" s="245">
        <f t="shared" si="16"/>
        <v>-4.0124180585095557</v>
      </c>
      <c r="AB135" s="245">
        <f t="shared" si="16"/>
        <v>-3.7475348578361305</v>
      </c>
      <c r="AC135" s="245">
        <f t="shared" si="16"/>
        <v>-3.4955277834525948</v>
      </c>
      <c r="AD135" s="245">
        <f t="shared" si="16"/>
        <v>-3.5523989789103969</v>
      </c>
      <c r="AE135" s="245">
        <f t="shared" si="16"/>
        <v>-3.6106283634747127</v>
      </c>
      <c r="AF135" s="245">
        <f t="shared" si="16"/>
        <v>-3.670260272418441</v>
      </c>
      <c r="AG135" s="245">
        <f t="shared" si="16"/>
        <v>-3.7313407794758588</v>
      </c>
      <c r="AH135" s="245">
        <f t="shared" si="16"/>
        <v>-3.7939177727218829</v>
      </c>
      <c r="AI135" s="245">
        <f t="shared" si="16"/>
        <v>-3.8580410342077216</v>
      </c>
      <c r="AJ135" s="245">
        <f t="shared" si="16"/>
        <v>-3.92376232485549</v>
      </c>
      <c r="AK135" s="245">
        <f t="shared" si="16"/>
        <v>-3.9911354655964262</v>
      </c>
      <c r="AL135" s="245">
        <f t="shared" si="16"/>
        <v>-4.0602164342859766</v>
      </c>
      <c r="AM135" s="245">
        <f t="shared" si="16"/>
        <v>-4.1310634558573742</v>
      </c>
      <c r="AN135" s="245">
        <f t="shared" si="16"/>
        <v>-4.2037371029931219</v>
      </c>
      <c r="AO135" s="245">
        <f t="shared" si="16"/>
        <v>-4.2783004028067237</v>
      </c>
      <c r="AP135" s="245">
        <f t="shared" si="16"/>
        <v>-4.3548189397680108</v>
      </c>
      <c r="AQ135" s="245">
        <f t="shared" si="16"/>
        <v>-4.4333609759079025</v>
      </c>
      <c r="AR135" s="245">
        <f t="shared" si="16"/>
        <v>-4.5139975650129331</v>
      </c>
      <c r="AS135" s="245">
        <f t="shared" si="16"/>
        <v>-4.5968026810940943</v>
      </c>
      <c r="AT135" s="245">
        <f t="shared" si="16"/>
        <v>-4.6818533453531108</v>
      </c>
      <c r="AU135" s="245">
        <f t="shared" si="16"/>
        <v>-4.769229768174319</v>
      </c>
      <c r="AV135" s="245">
        <f t="shared" si="16"/>
        <v>-4.8590154858575847</v>
      </c>
      <c r="AW135" s="245">
        <f t="shared" si="16"/>
        <v>-4.9512975161332138</v>
      </c>
      <c r="AX135" s="245">
        <f>AX133+AX134</f>
        <v>-5.0461665129255868</v>
      </c>
      <c r="AY135" s="245">
        <f>AY133+AY134</f>
        <v>-5.1437169323859848</v>
      </c>
      <c r="AZ135" s="245">
        <f>AZ133+AZ134</f>
        <v>-5.2440472019305382</v>
      </c>
      <c r="BA135" s="245">
        <f>BA133+BA134</f>
        <v>-5.3472599058063262</v>
      </c>
      <c r="BB135" s="245">
        <f>BB133+BB134</f>
        <v>-5.4525040296581659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-16.097627330027944</v>
      </c>
      <c r="F143" s="21">
        <f>-(F$158*'Fixed Data'!$B$25*'Fixed Data'!F$47*'Fixed Data'!$B$24*'Fixed Data'!$B$23+F$158*'Fixed Data'!$B$26)*'Fixed Data'!M42/10^6</f>
        <v>-16.301771625108817</v>
      </c>
      <c r="G143" s="21">
        <f>-(G$158*'Fixed Data'!$B$25*'Fixed Data'!G$47*'Fixed Data'!$B$24*'Fixed Data'!$B$23+G$158*'Fixed Data'!$B$26)*'Fixed Data'!N42/10^6</f>
        <v>-16.441961530261633</v>
      </c>
      <c r="H143" s="21">
        <f>-(H$158*'Fixed Data'!$B$25*'Fixed Data'!H$47*'Fixed Data'!$B$24*'Fixed Data'!$B$23+H$158*'Fixed Data'!$B$26)*'Fixed Data'!O42/10^6</f>
        <v>-16.575163684884149</v>
      </c>
      <c r="I143" s="21">
        <f>-(I$158*'Fixed Data'!$B$25*'Fixed Data'!I$47*'Fixed Data'!$B$24*'Fixed Data'!$B$23+I$158*'Fixed Data'!$B$26)*'Fixed Data'!P42/10^6</f>
        <v>-16.757088509820594</v>
      </c>
      <c r="J143" s="21">
        <f>-(J$158*'Fixed Data'!$B$25*'Fixed Data'!J$47*'Fixed Data'!$B$24*'Fixed Data'!$B$23+J$158*'Fixed Data'!$B$26)*'Fixed Data'!Q42/10^6</f>
        <v>-16.930643369124233</v>
      </c>
      <c r="K143" s="21">
        <f>-(K$158*'Fixed Data'!$B$25*'Fixed Data'!K$47*'Fixed Data'!$B$24*'Fixed Data'!$B$23+K$158*'Fixed Data'!$B$26)*'Fixed Data'!R42/10^6</f>
        <v>-17.399349932204064</v>
      </c>
      <c r="L143" s="21">
        <f>-(L$158*'Fixed Data'!$B$25*'Fixed Data'!L$47*'Fixed Data'!$B$24*'Fixed Data'!$B$23+L$158*'Fixed Data'!$B$26)*'Fixed Data'!S42/10^6</f>
        <v>-17.936825770395934</v>
      </c>
      <c r="M143" s="21">
        <f>-(M$158*'Fixed Data'!$B$25*'Fixed Data'!M$47*'Fixed Data'!$B$24*'Fixed Data'!$B$23+M$158*'Fixed Data'!$B$26)*'Fixed Data'!T42/10^6</f>
        <v>-18.487770445971673</v>
      </c>
      <c r="N143" s="21">
        <f>-(N$158*'Fixed Data'!$B$25*'Fixed Data'!N$47*'Fixed Data'!$B$24*'Fixed Data'!$B$23+N$158*'Fixed Data'!$B$26)*'Fixed Data'!U42/10^6</f>
        <v>-18.993604836237065</v>
      </c>
      <c r="O143" s="21">
        <f>-(O$158*'Fixed Data'!$B$25*'Fixed Data'!O$47*'Fixed Data'!$B$24*'Fixed Data'!$B$23+O$158*'Fixed Data'!$B$26)*'Fixed Data'!V42/10^6</f>
        <v>-19.571857858461264</v>
      </c>
      <c r="P143" s="21">
        <f>-(P$158*'Fixed Data'!$B$25*'Fixed Data'!P$47*'Fixed Data'!$B$24*'Fixed Data'!$B$23+P$158*'Fixed Data'!$B$26)*'Fixed Data'!W42/10^6</f>
        <v>-20.164830089035163</v>
      </c>
      <c r="Q143" s="21">
        <f>-(Q$158*'Fixed Data'!$B$25*'Fixed Data'!Q$47*'Fixed Data'!$B$24*'Fixed Data'!$B$23+Q$158*'Fixed Data'!$B$26)*'Fixed Data'!X42/10^6</f>
        <v>-20.772976539208976</v>
      </c>
      <c r="R143" s="21">
        <f>-(R$158*'Fixed Data'!$B$25*'Fixed Data'!R$47*'Fixed Data'!$B$24*'Fixed Data'!$B$23+R$158*'Fixed Data'!$B$26)*'Fixed Data'!Y42/10^6</f>
        <v>-21.459333397704174</v>
      </c>
      <c r="S143" s="21">
        <f>-(S$158*'Fixed Data'!$B$25*'Fixed Data'!S$47*'Fixed Data'!$B$24*'Fixed Data'!$B$23+S$158*'Fixed Data'!$B$26)*'Fixed Data'!Z42/10^6</f>
        <v>-22.100206871570901</v>
      </c>
      <c r="T143" s="21">
        <f>-(T$158*'Fixed Data'!$B$25*'Fixed Data'!T$47*'Fixed Data'!$B$24*'Fixed Data'!$B$23+T$158*'Fixed Data'!$B$26)*'Fixed Data'!AA42/10^6</f>
        <v>-22.757748424374292</v>
      </c>
      <c r="U143" s="21">
        <f>-(U$158*'Fixed Data'!$B$25*'Fixed Data'!U$47*'Fixed Data'!$B$24*'Fixed Data'!$B$23+U$158*'Fixed Data'!$B$26)*'Fixed Data'!AB42/10^6</f>
        <v>-23.432488617482001</v>
      </c>
      <c r="V143" s="21">
        <f>-(V$158*'Fixed Data'!$B$25*'Fixed Data'!V$47*'Fixed Data'!$B$24*'Fixed Data'!$B$23+V$158*'Fixed Data'!$B$26)*'Fixed Data'!AC42/10^6</f>
        <v>-24.191438925738147</v>
      </c>
      <c r="W143" s="21">
        <f>-(W$158*'Fixed Data'!$B$25*'Fixed Data'!W$47*'Fixed Data'!$B$24*'Fixed Data'!$B$23+W$158*'Fixed Data'!$B$26)*'Fixed Data'!AD42/10^6</f>
        <v>-24.903281254356955</v>
      </c>
      <c r="X143" s="21">
        <f>-(X$158*'Fixed Data'!$B$25*'Fixed Data'!X$47*'Fixed Data'!$B$24*'Fixed Data'!$B$23+X$158*'Fixed Data'!$B$26)*'Fixed Data'!AE42/10^6</f>
        <v>-25.702606624233301</v>
      </c>
      <c r="Y143" s="21">
        <f>-(Y$158*'Fixed Data'!$B$25*'Fixed Data'!Y$47*'Fixed Data'!$B$24*'Fixed Data'!$B$23+Y$158*'Fixed Data'!$B$26)*'Fixed Data'!AF42/10^6</f>
        <v>-26.45403079983712</v>
      </c>
      <c r="Z143" s="21">
        <f>-(Z$158*'Fixed Data'!$B$25*'Fixed Data'!Z$47*'Fixed Data'!$B$24*'Fixed Data'!$B$23+Z$158*'Fixed Data'!$B$26)*'Fixed Data'!AG42/10^6</f>
        <v>-27.29640491994272</v>
      </c>
      <c r="AA143" s="21">
        <f>-(AA$158*'Fixed Data'!$B$25*'Fixed Data'!AA$47*'Fixed Data'!$B$24*'Fixed Data'!$B$23+AA$158*'Fixed Data'!$B$26)*'Fixed Data'!AH42/10^6</f>
        <v>-28.161936777281039</v>
      </c>
      <c r="AB143" s="21">
        <f>-(AB$158*'Fixed Data'!$B$25*'Fixed Data'!AB$47*'Fixed Data'!$B$24*'Fixed Data'!$B$23+AB$158*'Fixed Data'!$B$26)*'Fixed Data'!AI42/10^6</f>
        <v>-29.051405002987984</v>
      </c>
      <c r="AC143" s="21">
        <f>-(AC$158*'Fixed Data'!$B$25*'Fixed Data'!AC$47*'Fixed Data'!$B$24*'Fixed Data'!$B$23+AC$158*'Fixed Data'!$B$26)*'Fixed Data'!AJ42/10^6</f>
        <v>-29.948666524906344</v>
      </c>
      <c r="AD143" s="21">
        <f>-(AD$158*'Fixed Data'!$B$25*'Fixed Data'!AD$47*'Fixed Data'!$B$24*'Fixed Data'!$B$23+AD$158*'Fixed Data'!$B$26)*'Fixed Data'!AK42/10^6</f>
        <v>-30.874967139382978</v>
      </c>
      <c r="AE143" s="21">
        <f>-(AE$158*'Fixed Data'!$B$25*'Fixed Data'!AE$47*'Fixed Data'!$B$24*'Fixed Data'!$B$23+AE$158*'Fixed Data'!$B$26)*'Fixed Data'!AL42/10^6</f>
        <v>-31.834820565432832</v>
      </c>
      <c r="AF143" s="21">
        <f>-(AF$158*'Fixed Data'!$B$25*'Fixed Data'!AF$47*'Fixed Data'!$B$24*'Fixed Data'!$B$23+AF$158*'Fixed Data'!$B$26)*'Fixed Data'!AM42/10^6</f>
        <v>-32.819311761393287</v>
      </c>
      <c r="AG143" s="21">
        <f>-(AG$158*'Fixed Data'!$B$25*'Fixed Data'!AG$47*'Fixed Data'!$B$24*'Fixed Data'!$B$23+AG$158*'Fixed Data'!$B$26)*'Fixed Data'!AN42/10^6</f>
        <v>-33.830195020055768</v>
      </c>
      <c r="AH143" s="21">
        <f>-(AH$158*'Fixed Data'!$B$25*'Fixed Data'!AH$47*'Fixed Data'!$B$24*'Fixed Data'!$B$23+AH$158*'Fixed Data'!$B$26)*'Fixed Data'!AO42/10^6</f>
        <v>-34.869587287325928</v>
      </c>
      <c r="AI143" s="21">
        <f>-(AI$158*'Fixed Data'!$B$25*'Fixed Data'!AI$47*'Fixed Data'!$B$24*'Fixed Data'!$B$23+AI$158*'Fixed Data'!$B$26)*'Fixed Data'!AP42/10^6</f>
        <v>-35.94027018780023</v>
      </c>
      <c r="AJ143" s="21">
        <f>-(AJ$158*'Fixed Data'!$B$25*'Fixed Data'!AJ$47*'Fixed Data'!$B$24*'Fixed Data'!$B$23+AJ$158*'Fixed Data'!$B$26)*'Fixed Data'!AQ42/10^6</f>
        <v>-37.042223246265962</v>
      </c>
      <c r="AK143" s="21">
        <f>-(AK$158*'Fixed Data'!$B$25*'Fixed Data'!AK$47*'Fixed Data'!$B$24*'Fixed Data'!$B$23+AK$158*'Fixed Data'!$B$26)*'Fixed Data'!AR42/10^6</f>
        <v>-38.175797575766822</v>
      </c>
      <c r="AL143" s="21">
        <f>-(AL$158*'Fixed Data'!$B$25*'Fixed Data'!AL$47*'Fixed Data'!$B$24*'Fixed Data'!$B$23+AL$158*'Fixed Data'!$B$26)*'Fixed Data'!AS42/10^6</f>
        <v>-39.342663966677016</v>
      </c>
      <c r="AM143" s="21">
        <f>-(AM$158*'Fixed Data'!$B$25*'Fixed Data'!AM$47*'Fixed Data'!$B$24*'Fixed Data'!$B$23+AM$158*'Fixed Data'!$B$26)*'Fixed Data'!AT42/10^6</f>
        <v>-40.544238891618946</v>
      </c>
      <c r="AN143" s="21">
        <f>-(AN$158*'Fixed Data'!$B$25*'Fixed Data'!AN$47*'Fixed Data'!$B$24*'Fixed Data'!$B$23+AN$158*'Fixed Data'!$B$26)*'Fixed Data'!AU42/10^6</f>
        <v>-41.781737207935684</v>
      </c>
      <c r="AO143" s="21">
        <f>-(AO$158*'Fixed Data'!$B$25*'Fixed Data'!AO$47*'Fixed Data'!$B$24*'Fixed Data'!$B$23+AO$158*'Fixed Data'!$B$26)*'Fixed Data'!AV42/10^6</f>
        <v>-43.056300987317798</v>
      </c>
      <c r="AP143" s="21">
        <f>-(AP$158*'Fixed Data'!$B$25*'Fixed Data'!AP$47*'Fixed Data'!$B$24*'Fixed Data'!$B$23+AP$158*'Fixed Data'!$B$26)*'Fixed Data'!AW42/10^6</f>
        <v>-44.369330646944945</v>
      </c>
      <c r="AQ143" s="21">
        <f>-(AQ$158*'Fixed Data'!$B$25*'Fixed Data'!AQ$47*'Fixed Data'!$B$24*'Fixed Data'!$B$23+AQ$158*'Fixed Data'!$B$26)*'Fixed Data'!AX42/10^6</f>
        <v>-45.72234078984723</v>
      </c>
      <c r="AR143" s="21">
        <f>-(AR$158*'Fixed Data'!$B$25*'Fixed Data'!AR$47*'Fixed Data'!$B$24*'Fixed Data'!$B$23+AR$158*'Fixed Data'!$B$26)*'Fixed Data'!AY42/10^6</f>
        <v>-47.116820417094729</v>
      </c>
      <c r="AS143" s="21">
        <f>-(AS$158*'Fixed Data'!$B$25*'Fixed Data'!AS$47*'Fixed Data'!$B$24*'Fixed Data'!$B$23+AS$158*'Fixed Data'!$B$26)*'Fixed Data'!AZ42/10^6</f>
        <v>-48.554308139698428</v>
      </c>
      <c r="AT143" s="21">
        <f>-(AT$158*'Fixed Data'!$B$25*'Fixed Data'!AT$47*'Fixed Data'!$B$24*'Fixed Data'!$B$23+AT$158*'Fixed Data'!$B$26)*'Fixed Data'!BA42/10^6</f>
        <v>-50.036432485044003</v>
      </c>
      <c r="AU143" s="21">
        <f>-(AU$158*'Fixed Data'!$B$25*'Fixed Data'!AU$47*'Fixed Data'!$B$24*'Fixed Data'!$B$23+AU$158*'Fixed Data'!$B$26)*'Fixed Data'!BB42/10^6</f>
        <v>-51.564914410951779</v>
      </c>
      <c r="AV143" s="21">
        <f>-(AV$158*'Fixed Data'!$B$25*'Fixed Data'!AV$47*'Fixed Data'!$B$24*'Fixed Data'!$B$23+AV$158*'Fixed Data'!$B$26)*'Fixed Data'!BC42/10^6</f>
        <v>-53.141541052623019</v>
      </c>
      <c r="AW143" s="21">
        <f>-(AW$158*'Fixed Data'!$B$25*'Fixed Data'!AW$47*'Fixed Data'!$B$24*'Fixed Data'!$B$23+AW$158*'Fixed Data'!$B$26)*'Fixed Data'!BD42/10^6</f>
        <v>-54.768170432817463</v>
      </c>
      <c r="AX143" s="21">
        <f>-(AX$158*'Fixed Data'!$B$25*'Fixed Data'!AX$47*'Fixed Data'!$B$24*'Fixed Data'!$B$23+AX$158*'Fixed Data'!$B$26)*'Fixed Data'!BE42/10^6</f>
        <v>-56.446748595521392</v>
      </c>
      <c r="AY143" s="21">
        <f>-(AY$158*'Fixed Data'!$B$25*'Fixed Data'!AY$47*'Fixed Data'!$B$24*'Fixed Data'!$B$23+AY$158*'Fixed Data'!$B$26)*'Fixed Data'!BF42/10^6</f>
        <v>-58.17931341413361</v>
      </c>
      <c r="AZ143" s="21">
        <f>-(AZ$158*'Fixed Data'!$B$25*'Fixed Data'!AZ$47*'Fixed Data'!$B$24*'Fixed Data'!$B$23+AZ$158*'Fixed Data'!$B$26)*'Fixed Data'!BG42/10^6</f>
        <v>-59.967994777056447</v>
      </c>
      <c r="BA143" s="21">
        <f>-(BA$158*'Fixed Data'!$B$25*'Fixed Data'!BA$47*'Fixed Data'!$B$24*'Fixed Data'!$B$23+BA$158*'Fixed Data'!$B$26)*'Fixed Data'!BH42/10^6</f>
        <v>-61.815017685855132</v>
      </c>
      <c r="BB143" s="21">
        <f>-(BB$158*'Fixed Data'!$B$25*'Fixed Data'!BB$47*'Fixed Data'!$B$24*'Fixed Data'!$B$23+BB$158*'Fixed Data'!$B$26)*'Fixed Data'!BI42/10^6</f>
        <v>-63.711515759162438</v>
      </c>
    </row>
    <row r="144" spans="1:54" outlineLevel="2">
      <c r="A144" s="426"/>
      <c r="B144" s="135" t="s">
        <v>288</v>
      </c>
      <c r="C144" s="135" t="s">
        <v>564</v>
      </c>
      <c r="D144" s="135" t="s">
        <v>391</v>
      </c>
      <c r="E144" s="279">
        <f>(Option_2!E143-Baseline!E143)*1.76</f>
        <v>0</v>
      </c>
      <c r="F144" s="279">
        <f>(Option_2!F143-Baseline!F143)*1.76</f>
        <v>0.54694773204119884</v>
      </c>
      <c r="G144" s="279">
        <f>(Option_2!G143-Baseline!G143)*1.76</f>
        <v>1.1248581000011171</v>
      </c>
      <c r="H144" s="279">
        <f>(Option_2!H143-Baseline!H143)*1.76</f>
        <v>1.734849030241312</v>
      </c>
      <c r="I144" s="279">
        <f>(Option_2!I143-Baseline!I143)*1.76</f>
        <v>2.3860617049766826</v>
      </c>
      <c r="J144" s="279">
        <f>(Option_2!J143-Baseline!J143)*1.76</f>
        <v>3.0759988772702025</v>
      </c>
      <c r="K144" s="279">
        <f>(Option_2!K143-Baseline!K143)*1.76</f>
        <v>3.1614824998295235</v>
      </c>
      <c r="L144" s="279">
        <f>(Option_2!L143-Baseline!L143)*1.76</f>
        <v>3.2594772824542702</v>
      </c>
      <c r="M144" s="279">
        <f>(Option_2!M143-Baseline!M143)*1.76</f>
        <v>3.3599365392762679</v>
      </c>
      <c r="N144" s="279">
        <f>(Option_2!N143-Baseline!N143)*1.76</f>
        <v>3.4522136060184216</v>
      </c>
      <c r="O144" s="279">
        <f>(Option_2!O143-Baseline!O143)*1.76</f>
        <v>3.5576695091465655</v>
      </c>
      <c r="P144" s="279">
        <f>(Option_2!P143-Baseline!P143)*1.76</f>
        <v>3.6658185553065423</v>
      </c>
      <c r="Q144" s="279">
        <f>(Option_2!Q143-Baseline!Q143)*1.76</f>
        <v>3.7767439234178051</v>
      </c>
      <c r="R144" s="279">
        <f>(Option_2!R143-Baseline!R143)*1.76</f>
        <v>3.9019078312074362</v>
      </c>
      <c r="S144" s="279">
        <f>(Option_2!S143-Baseline!S143)*1.76</f>
        <v>4.0188209075839918</v>
      </c>
      <c r="T144" s="279">
        <f>(Option_2!T143-Baseline!T143)*1.76</f>
        <v>4.1387834340455036</v>
      </c>
      <c r="U144" s="279">
        <f>(Option_2!U143-Baseline!U143)*1.76</f>
        <v>4.2618924258373827</v>
      </c>
      <c r="V144" s="279">
        <f>(Option_2!V143-Baseline!V143)*1.76</f>
        <v>4.4003375413117505</v>
      </c>
      <c r="W144" s="279">
        <f>(Option_2!W143-Baseline!W143)*1.76</f>
        <v>4.5302341300086502</v>
      </c>
      <c r="X144" s="279">
        <f>(Option_2!X143-Baseline!X143)*1.76</f>
        <v>4.6760655301121083</v>
      </c>
      <c r="Y144" s="279">
        <f>(Option_2!Y143-Baseline!Y143)*1.76</f>
        <v>4.8132030455880637</v>
      </c>
      <c r="Z144" s="279">
        <f>(Option_2!Z143-Baseline!Z143)*1.76</f>
        <v>4.9669095407577091</v>
      </c>
      <c r="AA144" s="279">
        <f>(Option_2!AA143-Baseline!AA143)*1.76</f>
        <v>5.1248522682881346</v>
      </c>
      <c r="AB144" s="279">
        <f>(Option_2!AB143-Baseline!AB143)*1.76</f>
        <v>5.2871735337485459</v>
      </c>
      <c r="AC144" s="279">
        <f>(Option_2!AC143-Baseline!AC143)*1.76</f>
        <v>5.4509358258494549</v>
      </c>
      <c r="AD144" s="279">
        <f>(Option_2!AD143-Baseline!AD143)*1.76</f>
        <v>5.62000623322613</v>
      </c>
      <c r="AE144" s="279">
        <f>(Option_2!AE143-Baseline!AE143)*1.76</f>
        <v>5.7952072943822843</v>
      </c>
      <c r="AF144" s="279">
        <f>(Option_2!AF143-Baseline!AF143)*1.76</f>
        <v>5.9749169391136192</v>
      </c>
      <c r="AG144" s="279">
        <f>(Option_2!AG143-Baseline!AG143)*1.76</f>
        <v>6.1594551367122214</v>
      </c>
      <c r="AH144" s="279">
        <f>(Option_2!AH143-Baseline!AH143)*1.76</f>
        <v>6.3492079689011067</v>
      </c>
      <c r="AI144" s="279">
        <f>(Option_2!AI143-Baseline!AI143)*1.76</f>
        <v>6.5446826269237057</v>
      </c>
      <c r="AJ144" s="279">
        <f>(Option_2!AJ143-Baseline!AJ143)*1.76</f>
        <v>6.7458761111209835</v>
      </c>
      <c r="AK144" s="279">
        <f>(Option_2!AK143-Baseline!AK143)*1.76</f>
        <v>6.9528531280102497</v>
      </c>
      <c r="AL144" s="279">
        <f>(Option_2!AL143-Baseline!AL143)*1.76</f>
        <v>7.1659186351210966</v>
      </c>
      <c r="AM144" s="279">
        <f>(Option_2!AM143-Baseline!AM143)*1.76</f>
        <v>7.3853314021304515</v>
      </c>
      <c r="AN144" s="279">
        <f>(Option_2!AN143-Baseline!AN143)*1.76</f>
        <v>7.6113134927298374</v>
      </c>
      <c r="AO144" s="279">
        <f>(Option_2!AO143-Baseline!AO143)*1.76</f>
        <v>7.8440736680820873</v>
      </c>
      <c r="AP144" s="279">
        <f>(Option_2!AP143-Baseline!AP143)*1.76</f>
        <v>8.083867864671701</v>
      </c>
      <c r="AQ144" s="279">
        <f>(Option_2!AQ143-Baseline!AQ143)*1.76</f>
        <v>8.3309727891973413</v>
      </c>
      <c r="AR144" s="279">
        <f>(Option_2!AR143-Baseline!AR143)*1.76</f>
        <v>8.5856605604784431</v>
      </c>
      <c r="AS144" s="279">
        <f>(Option_2!AS143-Baseline!AS143)*1.76</f>
        <v>8.8482123196669402</v>
      </c>
      <c r="AT144" s="279">
        <f>(Option_2!AT143-Baseline!AT143)*1.76</f>
        <v>9.118925678838778</v>
      </c>
      <c r="AU144" s="279">
        <f>(Option_2!AU143-Baseline!AU143)*1.76</f>
        <v>9.3981150334649719</v>
      </c>
      <c r="AV144" s="279">
        <f>(Option_2!AV143-Baseline!AV143)*1.76</f>
        <v>9.6861069784669702</v>
      </c>
      <c r="AW144" s="279">
        <f>(Option_2!AW143-Baseline!AW143)*1.76</f>
        <v>9.983240976617008</v>
      </c>
      <c r="AX144" s="279">
        <f>(Option_2!AX143-Baseline!AX143)*1.76</f>
        <v>10.289872620177846</v>
      </c>
      <c r="AY144" s="279">
        <f>(Option_2!AY143-Baseline!AY143)*1.76</f>
        <v>10.606374196252434</v>
      </c>
      <c r="AZ144" s="279">
        <f>(Option_2!AZ143-Baseline!AZ143)*1.76</f>
        <v>10.933134909230652</v>
      </c>
      <c r="BA144" s="279">
        <f>(Option_2!BA143-Baseline!BA143)*1.76</f>
        <v>11.270561229575701</v>
      </c>
      <c r="BB144" s="279">
        <f>(Option_2!BB143-Baseline!BB143)*1.76</f>
        <v>11.617049658117315</v>
      </c>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-1.6614967730992181</v>
      </c>
      <c r="F146" s="21">
        <f>-F$161*'Fixed Data'!$B$20*'Fixed Data'!$B$22</f>
        <v>-1.717109207349776</v>
      </c>
      <c r="G146" s="21">
        <f>-G$161*'Fixed Data'!$B$20*'Fixed Data'!$B$22</f>
        <v>-1.7746344838360284</v>
      </c>
      <c r="H146" s="21">
        <f>-H$161*'Fixed Data'!$B$20*'Fixed Data'!$B$22</f>
        <v>-1.8340770380562557</v>
      </c>
      <c r="I146" s="21">
        <f>-I$161*'Fixed Data'!$B$20*'Fixed Data'!$B$22</f>
        <v>-1.8954348314733696</v>
      </c>
      <c r="J146" s="21">
        <f>-J$161*'Fixed Data'!$B$20*'Fixed Data'!$B$22</f>
        <v>-1.9586986346667057</v>
      </c>
      <c r="K146" s="21">
        <f>-K$161*'Fixed Data'!$B$20*'Fixed Data'!$B$22</f>
        <v>-2.0259479346785647</v>
      </c>
      <c r="L146" s="21">
        <f>-L$161*'Fixed Data'!$B$20*'Fixed Data'!$B$22</f>
        <v>-2.095799998522283</v>
      </c>
      <c r="M146" s="21">
        <f>-M$161*'Fixed Data'!$B$20*'Fixed Data'!$B$22</f>
        <v>-2.1683648399961193</v>
      </c>
      <c r="N146" s="21">
        <f>-N$161*'Fixed Data'!$B$20*'Fixed Data'!$B$22</f>
        <v>-2.2437574460327676</v>
      </c>
      <c r="O146" s="21">
        <f>-O$161*'Fixed Data'!$B$20*'Fixed Data'!$B$22</f>
        <v>-2.3220980231159292</v>
      </c>
      <c r="P146" s="21">
        <f>-P$161*'Fixed Data'!$B$20*'Fixed Data'!$B$22</f>
        <v>-2.4035121988938686</v>
      </c>
      <c r="Q146" s="21">
        <f>-Q$161*'Fixed Data'!$B$20*'Fixed Data'!$B$22</f>
        <v>-2.4881313133990024</v>
      </c>
      <c r="R146" s="21">
        <f>-R$161*'Fixed Data'!$B$20*'Fixed Data'!$B$22</f>
        <v>-2.5760927326689842</v>
      </c>
      <c r="S146" s="21">
        <f>-S$161*'Fixed Data'!$B$20*'Fixed Data'!$B$22</f>
        <v>-2.6675400503602664</v>
      </c>
      <c r="T146" s="21">
        <f>-T$161*'Fixed Data'!$B$20*'Fixed Data'!$B$22</f>
        <v>-2.7626234461722019</v>
      </c>
      <c r="U146" s="21">
        <f>-U$161*'Fixed Data'!$B$20*'Fixed Data'!$B$22</f>
        <v>-2.8614999546651241</v>
      </c>
      <c r="V146" s="21">
        <f>-V$161*'Fixed Data'!$B$20*'Fixed Data'!$B$22</f>
        <v>-2.9643338236844476</v>
      </c>
      <c r="W146" s="21">
        <f>-W$161*'Fixed Data'!$B$20*'Fixed Data'!$B$22</f>
        <v>-3.0712968951862791</v>
      </c>
      <c r="X146" s="21">
        <f>-X$161*'Fixed Data'!$B$20*'Fixed Data'!$B$22</f>
        <v>-3.1825688516539881</v>
      </c>
      <c r="Y146" s="21">
        <f>-Y$161*'Fixed Data'!$B$20*'Fixed Data'!$B$22</f>
        <v>-3.298337708931351</v>
      </c>
      <c r="Z146" s="21">
        <f>-Z$161*'Fixed Data'!$B$20*'Fixed Data'!$B$22</f>
        <v>-3.4188001970481596</v>
      </c>
      <c r="AA146" s="21">
        <f>-AA$161*'Fixed Data'!$B$20*'Fixed Data'!$B$22</f>
        <v>-3.5441620962428177</v>
      </c>
      <c r="AB146" s="21">
        <f>-AB$161*'Fixed Data'!$B$20*'Fixed Data'!$B$22</f>
        <v>-3.6746387970000045</v>
      </c>
      <c r="AC146" s="21">
        <f>-AC$161*'Fixed Data'!$B$20*'Fixed Data'!$B$22</f>
        <v>-3.8104556136717624</v>
      </c>
      <c r="AD146" s="21">
        <f>-AD$161*'Fixed Data'!$B$20*'Fixed Data'!$B$22</f>
        <v>-3.951848456522693</v>
      </c>
      <c r="AE146" s="21">
        <f>-AE$161*'Fixed Data'!$B$20*'Fixed Data'!$B$22</f>
        <v>-4.0990641005480359</v>
      </c>
      <c r="AF146" s="21">
        <f>-AF$161*'Fixed Data'!$B$20*'Fixed Data'!$B$22</f>
        <v>-4.2523609695263911</v>
      </c>
      <c r="AG146" s="21">
        <f>-AG$161*'Fixed Data'!$B$20*'Fixed Data'!$B$22</f>
        <v>-4.4120094944438266</v>
      </c>
      <c r="AH146" s="21">
        <f>-AH$161*'Fixed Data'!$B$20*'Fixed Data'!$B$22</f>
        <v>-4.5782927855390696</v>
      </c>
      <c r="AI146" s="21">
        <f>-AI$161*'Fixed Data'!$B$20*'Fixed Data'!$B$22</f>
        <v>-4.75150725954569</v>
      </c>
      <c r="AJ146" s="21">
        <f>-AJ$161*'Fixed Data'!$B$20*'Fixed Data'!$B$22</f>
        <v>-4.9319631997297568</v>
      </c>
      <c r="AK146" s="21">
        <f>-AK$161*'Fixed Data'!$B$20*'Fixed Data'!$B$22</f>
        <v>-5.1199855623440813</v>
      </c>
      <c r="AL146" s="21">
        <f>-AL$161*'Fixed Data'!$B$20*'Fixed Data'!$B$22</f>
        <v>-5.3159145814688777</v>
      </c>
      <c r="AM146" s="21">
        <f>-AM$161*'Fixed Data'!$B$20*'Fixed Data'!$B$22</f>
        <v>-5.5201065082614909</v>
      </c>
      <c r="AN146" s="21">
        <f>-AN$161*'Fixed Data'!$B$20*'Fixed Data'!$B$22</f>
        <v>-5.7329344846151367</v>
      </c>
      <c r="AO146" s="21">
        <f>-AO$161*'Fixed Data'!$B$20*'Fixed Data'!$B$22</f>
        <v>-5.9547893048101299</v>
      </c>
      <c r="AP146" s="21">
        <f>-AP$161*'Fixed Data'!$B$20*'Fixed Data'!$B$22</f>
        <v>-6.1860802443696183</v>
      </c>
      <c r="AQ146" s="21">
        <f>-AQ$161*'Fixed Data'!$B$20*'Fixed Data'!$B$22</f>
        <v>-6.4272360233243617</v>
      </c>
      <c r="AR146" s="21">
        <f>-AR$161*'Fixed Data'!$B$20*'Fixed Data'!$B$22</f>
        <v>-6.6787057246745052</v>
      </c>
      <c r="AS146" s="21">
        <f>-AS$161*'Fixed Data'!$B$20*'Fixed Data'!$B$22</f>
        <v>-6.9409598024573533</v>
      </c>
      <c r="AT146" s="21">
        <f>-AT$161*'Fixed Data'!$B$20*'Fixed Data'!$B$22</f>
        <v>-7.2144911122166864</v>
      </c>
      <c r="AU146" s="21">
        <f>-AU$161*'Fixed Data'!$B$20*'Fixed Data'!$B$22</f>
        <v>-7.4998160534795746</v>
      </c>
      <c r="AV146" s="21">
        <f>-AV$161*'Fixed Data'!$B$20*'Fixed Data'!$B$22</f>
        <v>-7.7974756002256846</v>
      </c>
      <c r="AW146" s="21">
        <f>-AW$161*'Fixed Data'!$B$20*'Fixed Data'!$B$22</f>
        <v>-8.1080367121821872</v>
      </c>
      <c r="AX146" s="21">
        <f>-AX$161*'Fixed Data'!$B$20*'Fixed Data'!$B$22</f>
        <v>-8.4320934100960603</v>
      </c>
      <c r="AY146" s="21">
        <f>-AY$161*'Fixed Data'!$B$20*'Fixed Data'!$B$22</f>
        <v>-8.7702681870290071</v>
      </c>
      <c r="AZ146" s="21">
        <f>-AZ$161*'Fixed Data'!$B$20*'Fixed Data'!$B$22</f>
        <v>-9.1232134644553646</v>
      </c>
      <c r="BA146" s="21">
        <f>-BA$161*'Fixed Data'!$B$20*'Fixed Data'!$B$22</f>
        <v>-9.4916129363524977</v>
      </c>
      <c r="BB146" s="21">
        <f>-BB$161*'Fixed Data'!$B$20*'Fixed Data'!$B$22</f>
        <v>-9.8748885449774253</v>
      </c>
    </row>
    <row r="147" spans="1:54" outlineLevel="2">
      <c r="A147" s="426"/>
      <c r="B147" s="135" t="s">
        <v>291</v>
      </c>
      <c r="C147" s="135" t="s">
        <v>474</v>
      </c>
      <c r="D147" s="135" t="s">
        <v>391</v>
      </c>
      <c r="E147" s="21">
        <f>-E$162*'Fixed Data'!$B$21*'Fixed Data'!$B$22</f>
        <v>-2.4833822031056049E-2</v>
      </c>
      <c r="F147" s="21">
        <f>-F$162*'Fixed Data'!$B$21*'Fixed Data'!$B$22</f>
        <v>-2.5665042219130751E-2</v>
      </c>
      <c r="G147" s="21">
        <f>-G$162*'Fixed Data'!$B$21*'Fixed Data'!$B$22</f>
        <v>-2.6524852652110614E-2</v>
      </c>
      <c r="H147" s="21">
        <f>-H$162*'Fixed Data'!$B$21*'Fixed Data'!$B$22</f>
        <v>-2.7413319927211188E-2</v>
      </c>
      <c r="I147" s="21">
        <f>-I$162*'Fixed Data'!$B$21*'Fixed Data'!$B$22</f>
        <v>-2.8330413909945805E-2</v>
      </c>
      <c r="J147" s="21">
        <f>-J$162*'Fixed Data'!$B$21*'Fixed Data'!$B$22</f>
        <v>-2.9275996433693052E-2</v>
      </c>
      <c r="K147" s="21">
        <f>-K$162*'Fixed Data'!$B$21*'Fixed Data'!$B$22</f>
        <v>-3.0281148660026638E-2</v>
      </c>
      <c r="L147" s="21">
        <f>-L$162*'Fixed Data'!$B$21*'Fixed Data'!$B$22</f>
        <v>-3.1325203453950366E-2</v>
      </c>
      <c r="M147" s="21">
        <f>-M$162*'Fixed Data'!$B$21*'Fixed Data'!$B$22</f>
        <v>-3.240980525440209E-2</v>
      </c>
      <c r="N147" s="21">
        <f>-N$162*'Fixed Data'!$B$21*'Fixed Data'!$B$22</f>
        <v>-3.3536672631156866E-2</v>
      </c>
      <c r="O147" s="21">
        <f>-O$162*'Fixed Data'!$B$21*'Fixed Data'!$B$22</f>
        <v>-3.4707602202310256E-2</v>
      </c>
      <c r="P147" s="21">
        <f>-P$162*'Fixed Data'!$B$21*'Fixed Data'!$B$22</f>
        <v>-3.5924471949071834E-2</v>
      </c>
      <c r="Q147" s="21">
        <f>-Q$162*'Fixed Data'!$B$21*'Fixed Data'!$B$22</f>
        <v>-3.7189244982576017E-2</v>
      </c>
      <c r="R147" s="21">
        <f>-R$162*'Fixed Data'!$B$21*'Fixed Data'!$B$22</f>
        <v>-3.8503974214727545E-2</v>
      </c>
      <c r="S147" s="21">
        <f>-S$162*'Fixed Data'!$B$21*'Fixed Data'!$B$22</f>
        <v>-3.987080582366738E-2</v>
      </c>
      <c r="T147" s="21">
        <f>-T$162*'Fixed Data'!$B$21*'Fixed Data'!$B$22</f>
        <v>-4.1291984677980384E-2</v>
      </c>
      <c r="U147" s="21">
        <f>-U$162*'Fixed Data'!$B$21*'Fixed Data'!$B$22</f>
        <v>-4.2769857802161193E-2</v>
      </c>
      <c r="V147" s="21">
        <f>-V$162*'Fixed Data'!$B$21*'Fixed Data'!$B$22</f>
        <v>-4.4306880554184108E-2</v>
      </c>
      <c r="W147" s="21">
        <f>-W$162*'Fixed Data'!$B$21*'Fixed Data'!$B$22</f>
        <v>-4.590562054298622E-2</v>
      </c>
      <c r="X147" s="21">
        <f>-X$162*'Fixed Data'!$B$21*'Fixed Data'!$B$22</f>
        <v>-4.7568764258054633E-2</v>
      </c>
      <c r="Y147" s="21">
        <f>-Y$162*'Fixed Data'!$B$21*'Fixed Data'!$B$22</f>
        <v>-4.929912189094416E-2</v>
      </c>
      <c r="Z147" s="21">
        <f>-Z$162*'Fixed Data'!$B$21*'Fixed Data'!$B$22</f>
        <v>-5.1099633211502377E-2</v>
      </c>
      <c r="AA147" s="21">
        <f>-AA$162*'Fixed Data'!$B$21*'Fixed Data'!$B$22</f>
        <v>-5.297337464947393E-2</v>
      </c>
      <c r="AB147" s="21">
        <f>-AB$162*'Fixed Data'!$B$21*'Fixed Data'!$B$22</f>
        <v>-5.4923564869380555E-2</v>
      </c>
      <c r="AC147" s="21">
        <f>-AC$162*'Fixed Data'!$B$21*'Fixed Data'!$B$22</f>
        <v>-5.6953572454815166E-2</v>
      </c>
      <c r="AD147" s="21">
        <f>-AD$162*'Fixed Data'!$B$21*'Fixed Data'!$B$22</f>
        <v>-5.9066922538029018E-2</v>
      </c>
      <c r="AE147" s="21">
        <f>-AE$162*'Fixed Data'!$B$21*'Fixed Data'!$B$22</f>
        <v>-6.1267304634898129E-2</v>
      </c>
      <c r="AF147" s="21">
        <f>-AF$162*'Fixed Data'!$B$21*'Fixed Data'!$B$22</f>
        <v>-6.3558580178545002E-2</v>
      </c>
      <c r="AG147" s="21">
        <f>-AG$162*'Fixed Data'!$B$21*'Fixed Data'!$B$22</f>
        <v>-6.59447918610295E-2</v>
      </c>
      <c r="AH147" s="21">
        <f>-AH$162*'Fixed Data'!$B$21*'Fixed Data'!$B$22</f>
        <v>-6.8430171317642938E-2</v>
      </c>
      <c r="AI147" s="21">
        <f>-AI$162*'Fixed Data'!$B$21*'Fixed Data'!$B$22</f>
        <v>-7.1019148317926509E-2</v>
      </c>
      <c r="AJ147" s="21">
        <f>-AJ$162*'Fixed Data'!$B$21*'Fixed Data'!$B$22</f>
        <v>-7.3716361614086498E-2</v>
      </c>
      <c r="AK147" s="21">
        <f>-AK$162*'Fixed Data'!$B$21*'Fixed Data'!$B$22</f>
        <v>-7.6526667227978143E-2</v>
      </c>
      <c r="AL147" s="21">
        <f>-AL$162*'Fixed Data'!$B$21*'Fixed Data'!$B$22</f>
        <v>-7.945515095691752E-2</v>
      </c>
      <c r="AM147" s="21">
        <f>-AM$162*'Fixed Data'!$B$21*'Fixed Data'!$B$22</f>
        <v>-8.2507137715372492E-2</v>
      </c>
      <c r="AN147" s="21">
        <f>-AN$162*'Fixed Data'!$B$21*'Fixed Data'!$B$22</f>
        <v>-8.5688204492792006E-2</v>
      </c>
      <c r="AO147" s="21">
        <f>-AO$162*'Fixed Data'!$B$21*'Fixed Data'!$B$22</f>
        <v>-8.9004192256728204E-2</v>
      </c>
      <c r="AP147" s="21">
        <f>-AP$162*'Fixed Data'!$B$21*'Fixed Data'!$B$22</f>
        <v>-9.2461218609320966E-2</v>
      </c>
      <c r="AQ147" s="21">
        <f>-AQ$162*'Fixed Data'!$B$21*'Fixed Data'!$B$22</f>
        <v>-9.6065691197144393E-2</v>
      </c>
      <c r="AR147" s="21">
        <f>-AR$162*'Fixed Data'!$B$21*'Fixed Data'!$B$22</f>
        <v>-9.9824322477105293E-2</v>
      </c>
      <c r="AS147" s="21">
        <f>-AS$162*'Fixed Data'!$B$21*'Fixed Data'!$B$22</f>
        <v>-0.10374414433166919</v>
      </c>
      <c r="AT147" s="21">
        <f>-AT$162*'Fixed Data'!$B$21*'Fixed Data'!$B$22</f>
        <v>-0.10783252298543139</v>
      </c>
      <c r="AU147" s="21">
        <f>-AU$162*'Fixed Data'!$B$21*'Fixed Data'!$B$22</f>
        <v>-0.11209717678446383</v>
      </c>
      <c r="AV147" s="21">
        <f>-AV$162*'Fixed Data'!$B$21*'Fixed Data'!$B$22</f>
        <v>-0.11654619216759332</v>
      </c>
      <c r="AW147" s="21">
        <f>-AW$162*'Fixed Data'!$B$21*'Fixed Data'!$B$22</f>
        <v>-0.12118804234978305</v>
      </c>
      <c r="AX147" s="21">
        <f>-AX$162*'Fixed Data'!$B$21*'Fixed Data'!$B$22</f>
        <v>-0.12603160645753178</v>
      </c>
      <c r="AY147" s="21">
        <f>-AY$162*'Fixed Data'!$B$21*'Fixed Data'!$B$22</f>
        <v>-0.13108618896561763</v>
      </c>
      <c r="AZ147" s="21">
        <f>-AZ$162*'Fixed Data'!$B$21*'Fixed Data'!$B$22</f>
        <v>-0.13636154079123891</v>
      </c>
      <c r="BA147" s="21">
        <f>-BA$162*'Fixed Data'!$B$21*'Fixed Data'!$B$22</f>
        <v>-0.14186788129218911</v>
      </c>
      <c r="BB147" s="21">
        <f>-BB$162*'Fixed Data'!$B$21*'Fixed Data'!$B$22</f>
        <v>-0.14759657030531123</v>
      </c>
    </row>
    <row r="148" spans="1:54" outlineLevel="2">
      <c r="A148" s="426"/>
      <c r="B148" s="135" t="s">
        <v>291</v>
      </c>
      <c r="C148" s="135" t="s">
        <v>565</v>
      </c>
      <c r="D148" s="135" t="s">
        <v>391</v>
      </c>
      <c r="E148" s="279">
        <f>(SUM(Option_2!E146:E147)-SUM(Baseline!E146:E147))*1.76</f>
        <v>0</v>
      </c>
      <c r="F148" s="279">
        <f>(SUM(Option_2!F146:F147)-SUM(Baseline!F146:F147))*1.76</f>
        <v>4.2428877263613887E-4</v>
      </c>
      <c r="G148" s="279">
        <f>(SUM(Option_2!G146:G147)-SUM(Baseline!G146:G147))*1.76</f>
        <v>1.2265686910749097E-3</v>
      </c>
      <c r="H148" s="279">
        <f>(SUM(Option_2!H146:H147)-SUM(Baseline!H146:H147))*1.76</f>
        <v>2.5570593000345809E-3</v>
      </c>
      <c r="I148" s="279">
        <f>(SUM(Option_2!I146:I147)-SUM(Baseline!I146:I147))*1.76</f>
        <v>4.5845872064753839E-3</v>
      </c>
      <c r="J148" s="279">
        <f>(SUM(Option_2!J146:J147)-SUM(Baseline!J146:J147))*1.76</f>
        <v>7.4982679869465586E-3</v>
      </c>
      <c r="K148" s="279">
        <f>(SUM(Option_2!K146:K147)-SUM(Baseline!K146:K147))*1.76</f>
        <v>7.7638139063357413E-3</v>
      </c>
      <c r="L148" s="279">
        <f>(SUM(Option_2!L146:L147)-SUM(Baseline!L146:L147))*1.76</f>
        <v>8.0396841170988151E-3</v>
      </c>
      <c r="M148" s="279">
        <f>(SUM(Option_2!M146:M147)-SUM(Baseline!M146:M147))*1.76</f>
        <v>8.3263184116229641E-3</v>
      </c>
      <c r="N148" s="279">
        <f>(SUM(Option_2!N146:N147)-SUM(Baseline!N146:N147))*1.76</f>
        <v>8.6241968044959809E-3</v>
      </c>
      <c r="O148" s="279">
        <f>(SUM(Option_2!O146:O147)-SUM(Baseline!O146:O147))*1.76</f>
        <v>8.9337204570006882E-3</v>
      </c>
      <c r="P148" s="279">
        <f>(SUM(Option_2!P146:P147)-SUM(Baseline!P146:P147))*1.76</f>
        <v>9.2554487673950098E-3</v>
      </c>
      <c r="Q148" s="279">
        <f>(SUM(Option_2!Q146:Q147)-SUM(Baseline!Q146:Q147))*1.76</f>
        <v>9.5899416643012367E-3</v>
      </c>
      <c r="R148" s="279">
        <f>(SUM(Option_2!R146:R147)-SUM(Baseline!R146:R147))*1.76</f>
        <v>9.937640266024915E-3</v>
      </c>
      <c r="S148" s="279">
        <f>(SUM(Option_2!S146:S147)-SUM(Baseline!S146:S147))*1.76</f>
        <v>1.0299184415223621E-2</v>
      </c>
      <c r="T148" s="279">
        <f>(SUM(Option_2!T146:T147)-SUM(Baseline!T146:T147))*1.76</f>
        <v>1.0675134305706919E-2</v>
      </c>
      <c r="U148" s="279">
        <f>(SUM(Option_2!U146:U147)-SUM(Baseline!U146:U147))*1.76</f>
        <v>1.1066130575684809E-2</v>
      </c>
      <c r="V148" s="279">
        <f>(SUM(Option_2!V146:V147)-SUM(Baseline!V146:V147))*1.76</f>
        <v>1.1472852494467745E-2</v>
      </c>
      <c r="W148" s="279">
        <f>(SUM(Option_2!W146:W147)-SUM(Baseline!W146:W147))*1.76</f>
        <v>1.1895941230634009E-2</v>
      </c>
      <c r="X148" s="279">
        <f>(SUM(Option_2!X146:X147)-SUM(Baseline!X146:X147))*1.76</f>
        <v>1.2336116806067636E-2</v>
      </c>
      <c r="Y148" s="279">
        <f>(SUM(Option_2!Y146:Y147)-SUM(Baseline!Y146:Y147))*1.76</f>
        <v>1.2794138934481865E-2</v>
      </c>
      <c r="Z148" s="279">
        <f>(SUM(Option_2!Z146:Z147)-SUM(Baseline!Z146:Z147))*1.76</f>
        <v>1.3270769185875012E-2</v>
      </c>
      <c r="AA148" s="279">
        <f>(SUM(Option_2!AA146:AA147)-SUM(Baseline!AA146:AA147))*1.76</f>
        <v>1.376684692281927E-2</v>
      </c>
      <c r="AB148" s="279">
        <f>(SUM(Option_2!AB146:AB147)-SUM(Baseline!AB146:AB147))*1.76</f>
        <v>1.4283212568614801E-2</v>
      </c>
      <c r="AC148" s="279">
        <f>(SUM(Option_2!AC146:AC147)-SUM(Baseline!AC146:AC147))*1.76</f>
        <v>1.4820786460600957E-2</v>
      </c>
      <c r="AD148" s="279">
        <f>(SUM(Option_2!AD146:AD147)-SUM(Baseline!AD146:AD147))*1.76</f>
        <v>1.538041008281681E-2</v>
      </c>
      <c r="AE148" s="279">
        <f>(SUM(Option_2!AE146:AE147)-SUM(Baseline!AE146:AE147))*1.76</f>
        <v>1.5963201701407571E-2</v>
      </c>
      <c r="AF148" s="279">
        <f>(SUM(Option_2!AF146:AF147)-SUM(Baseline!AF146:AF147))*1.76</f>
        <v>1.6570083775180253E-2</v>
      </c>
      <c r="AG148" s="279">
        <f>(SUM(Option_2!AG146:AG147)-SUM(Baseline!AG146:AG147))*1.76</f>
        <v>1.7202135939181174E-2</v>
      </c>
      <c r="AH148" s="279">
        <f>(SUM(Option_2!AH146:AH147)-SUM(Baseline!AH146:AH147))*1.76</f>
        <v>1.7860557699507638E-2</v>
      </c>
      <c r="AI148" s="279">
        <f>(SUM(Option_2!AI146:AI147)-SUM(Baseline!AI146:AI147))*1.76</f>
        <v>1.8546391916391371E-2</v>
      </c>
      <c r="AJ148" s="279">
        <f>(SUM(Option_2!AJ146:AJ147)-SUM(Baseline!AJ146:AJ147))*1.76</f>
        <v>1.9261036024747255E-2</v>
      </c>
      <c r="AK148" s="279">
        <f>(SUM(Option_2!AK146:AK147)-SUM(Baseline!AK146:AK147))*1.76</f>
        <v>2.0005653021031976E-2</v>
      </c>
      <c r="AL148" s="279">
        <f>(SUM(Option_2!AL146:AL147)-SUM(Baseline!AL146:AL147))*1.76</f>
        <v>2.0781602504612379E-2</v>
      </c>
      <c r="AM148" s="279">
        <f>(SUM(Option_2!AM146:AM147)-SUM(Baseline!AM146:AM147))*1.76</f>
        <v>2.1590364476262069E-2</v>
      </c>
      <c r="AN148" s="279">
        <f>(SUM(Option_2!AN146:AN147)-SUM(Baseline!AN146:AN147))*1.76</f>
        <v>2.2433380305662779E-2</v>
      </c>
      <c r="AO148" s="279">
        <f>(SUM(Option_2!AO146:AO147)-SUM(Baseline!AO146:AO147))*1.76</f>
        <v>2.3312170746160918E-2</v>
      </c>
      <c r="AP148" s="279">
        <f>(SUM(Option_2!AP146:AP147)-SUM(Baseline!AP146:AP147))*1.76</f>
        <v>2.4228376156976737E-2</v>
      </c>
      <c r="AQ148" s="279">
        <f>(SUM(Option_2!AQ146:AQ147)-SUM(Baseline!AQ146:AQ147))*1.76</f>
        <v>2.5183756503210617E-2</v>
      </c>
      <c r="AR148" s="279">
        <f>(SUM(Option_2!AR146:AR147)-SUM(Baseline!AR146:AR147))*1.76</f>
        <v>2.61799939573703E-2</v>
      </c>
      <c r="AS148" s="279">
        <f>(SUM(Option_2!AS146:AS147)-SUM(Baseline!AS146:AS147))*1.76</f>
        <v>2.721900804744962E-2</v>
      </c>
      <c r="AT148" s="279">
        <f>(SUM(Option_2!AT146:AT147)-SUM(Baseline!AT146:AT147))*1.76</f>
        <v>2.8302759849537153E-2</v>
      </c>
      <c r="AU148" s="279">
        <f>(SUM(Option_2!AU146:AU147)-SUM(Baseline!AU146:AU147))*1.76</f>
        <v>2.9433250661949444E-2</v>
      </c>
      <c r="AV148" s="279">
        <f>(SUM(Option_2!AV146:AV147)-SUM(Baseline!AV146:AV147))*1.76</f>
        <v>3.0612720199174107E-2</v>
      </c>
      <c r="AW148" s="279">
        <f>(SUM(Option_2!AW146:AW147)-SUM(Baseline!AW146:AW147))*1.76</f>
        <v>3.1843330648322309E-2</v>
      </c>
      <c r="AX148" s="279">
        <f>(SUM(Option_2!AX146:AX147)-SUM(Baseline!AX146:AX147))*1.76</f>
        <v>3.312740296384703E-2</v>
      </c>
      <c r="AY148" s="279">
        <f>(SUM(Option_2!AY146:AY147)-SUM(Baseline!AY146:AY147))*1.76</f>
        <v>3.4467536473398182E-2</v>
      </c>
      <c r="AZ148" s="279">
        <f>(SUM(Option_2!AZ146:AZ147)-SUM(Baseline!AZ146:AZ147))*1.76</f>
        <v>3.5866174389140894E-2</v>
      </c>
      <c r="BA148" s="279">
        <f>(SUM(Option_2!BA146:BA147)-SUM(Baseline!BA146:BA147))*1.76</f>
        <v>3.7326116354196019E-2</v>
      </c>
      <c r="BB148" s="279">
        <f>(SUM(Option_2!BB146:BB147)-SUM(Baseline!BB146:BB147))*1.76</f>
        <v>3.884548186136897E-2</v>
      </c>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475</v>
      </c>
      <c r="D150" s="135" t="s">
        <v>391</v>
      </c>
      <c r="E150" s="279">
        <v>-18.905494659999999</v>
      </c>
      <c r="F150" s="279">
        <v>-19.079533949999998</v>
      </c>
      <c r="G150" s="279">
        <v>-19.250413579999996</v>
      </c>
      <c r="H150" s="279">
        <v>-19.417774619999999</v>
      </c>
      <c r="I150" s="279">
        <v>-19.581237469999998</v>
      </c>
      <c r="J150" s="279">
        <v>-19.740400380000001</v>
      </c>
      <c r="K150" s="279">
        <v>-20.24380687</v>
      </c>
      <c r="L150" s="279">
        <v>-20.763310699999998</v>
      </c>
      <c r="M150" s="279">
        <v>-21.29947207</v>
      </c>
      <c r="N150" s="279">
        <v>-21.852872399999999</v>
      </c>
      <c r="O150" s="279">
        <v>-22.424115140000001</v>
      </c>
      <c r="P150" s="279">
        <v>-23.01382675</v>
      </c>
      <c r="Q150" s="279">
        <v>-23.6226576</v>
      </c>
      <c r="R150" s="279">
        <v>-24.251282960000001</v>
      </c>
      <c r="S150" s="279">
        <v>-24.900404050000002</v>
      </c>
      <c r="T150" s="279">
        <v>-25.570749129999999</v>
      </c>
      <c r="U150" s="279">
        <v>-26.263074579999998</v>
      </c>
      <c r="V150" s="279">
        <v>-26.978166139999999</v>
      </c>
      <c r="W150" s="279">
        <v>-27.71684007</v>
      </c>
      <c r="X150" s="279">
        <v>-28.479944499999998</v>
      </c>
      <c r="Y150" s="279">
        <v>-29.268360739999999</v>
      </c>
      <c r="Z150" s="279">
        <v>-30.083004670000001</v>
      </c>
      <c r="AA150" s="279">
        <v>-30.92482824</v>
      </c>
      <c r="AB150" s="279">
        <v>-31.794820959999999</v>
      </c>
      <c r="AC150" s="279">
        <v>-32.694011539999998</v>
      </c>
      <c r="AD150" s="279">
        <v>-33.623469549999996</v>
      </c>
      <c r="AE150" s="279">
        <v>-34.58430714</v>
      </c>
      <c r="AF150" s="279">
        <v>-35.57768093</v>
      </c>
      <c r="AG150" s="279">
        <v>-36.60479385</v>
      </c>
      <c r="AH150" s="279">
        <v>-37.666897210000002</v>
      </c>
      <c r="AI150" s="279">
        <v>-38.765292719999998</v>
      </c>
      <c r="AJ150" s="279">
        <v>-39.901334740000003</v>
      </c>
      <c r="AK150" s="279">
        <v>-41.076432509999997</v>
      </c>
      <c r="AL150" s="279">
        <v>-42.292052590000004</v>
      </c>
      <c r="AM150" s="279">
        <v>-43.549721340000005</v>
      </c>
      <c r="AN150" s="279">
        <v>-44.851027520000002</v>
      </c>
      <c r="AO150" s="279">
        <v>-46.197625049999999</v>
      </c>
      <c r="AP150" s="279">
        <v>-47.591235879999999</v>
      </c>
      <c r="AQ150" s="279">
        <v>-49.033652969999999</v>
      </c>
      <c r="AR150" s="279">
        <v>-50.526743409999995</v>
      </c>
      <c r="AS150" s="279">
        <v>-52.07245176</v>
      </c>
      <c r="AT150" s="279">
        <v>-53.672803409999993</v>
      </c>
      <c r="AU150" s="279">
        <v>-55.329908250000003</v>
      </c>
      <c r="AV150" s="279">
        <v>-57.045964359999999</v>
      </c>
      <c r="AW150" s="279">
        <v>-58.823262</v>
      </c>
      <c r="AX150" s="279">
        <v>-60.664187720000001</v>
      </c>
      <c r="AY150" s="279">
        <v>-62.571228679999997</v>
      </c>
      <c r="AZ150" s="279">
        <v>-64.546977139999996</v>
      </c>
      <c r="BA150" s="279">
        <v>-66.594135229999992</v>
      </c>
      <c r="BB150" s="279">
        <v>-68.706220547131991</v>
      </c>
    </row>
    <row r="151" spans="1:54" outlineLevel="2">
      <c r="A151" s="426"/>
      <c r="B151" s="135" t="s">
        <v>294</v>
      </c>
      <c r="C151" s="135" t="s">
        <v>476</v>
      </c>
      <c r="D151" s="135" t="s">
        <v>391</v>
      </c>
      <c r="E151" s="279">
        <v>-1.5395036089999998</v>
      </c>
      <c r="F151" s="279">
        <v>-1.5761227520000001</v>
      </c>
      <c r="G151" s="279">
        <v>-1.612994107</v>
      </c>
      <c r="H151" s="279">
        <v>-1.6500752400000001</v>
      </c>
      <c r="I151" s="279">
        <v>-1.6873198309999999</v>
      </c>
      <c r="J151" s="279">
        <v>-1.724677411</v>
      </c>
      <c r="K151" s="279">
        <v>-1.7697485589999999</v>
      </c>
      <c r="L151" s="279">
        <v>-1.816297912</v>
      </c>
      <c r="M151" s="279">
        <v>-1.8643785740000001</v>
      </c>
      <c r="N151" s="279">
        <v>-1.914045727</v>
      </c>
      <c r="O151" s="279">
        <v>-1.965356718</v>
      </c>
      <c r="P151" s="279">
        <v>-2.018371149</v>
      </c>
      <c r="Q151" s="279">
        <v>-2.0731509790000002</v>
      </c>
      <c r="R151" s="279">
        <v>-2.1297606150000004</v>
      </c>
      <c r="S151" s="279">
        <v>-2.1882670269999998</v>
      </c>
      <c r="T151" s="279">
        <v>-2.248739848</v>
      </c>
      <c r="U151" s="279">
        <v>-2.311251495</v>
      </c>
      <c r="V151" s="279">
        <v>-2.3758772880000003</v>
      </c>
      <c r="W151" s="279">
        <v>-2.4426955709999998</v>
      </c>
      <c r="X151" s="279">
        <v>-2.5117878480000004</v>
      </c>
      <c r="Y151" s="279">
        <v>-2.5832389170000001</v>
      </c>
      <c r="Z151" s="279">
        <v>-2.6571370129999998</v>
      </c>
      <c r="AA151" s="279">
        <v>-2.7335739599999997</v>
      </c>
      <c r="AB151" s="279">
        <v>-2.812645324</v>
      </c>
      <c r="AC151" s="279">
        <v>-2.8944505830000002</v>
      </c>
      <c r="AD151" s="279">
        <v>-2.9790932919999999</v>
      </c>
      <c r="AE151" s="279">
        <v>-3.0666812650000002</v>
      </c>
      <c r="AF151" s="279">
        <v>-3.1573267629999999</v>
      </c>
      <c r="AG151" s="279">
        <v>-3.2511466910000002</v>
      </c>
      <c r="AH151" s="279">
        <v>-3.3482628029999999</v>
      </c>
      <c r="AI151" s="279">
        <v>-3.4488019150000002</v>
      </c>
      <c r="AJ151" s="279">
        <v>-3.5528961349999997</v>
      </c>
      <c r="AK151" s="279">
        <v>-3.6606830929999998</v>
      </c>
      <c r="AL151" s="279">
        <v>-3.7723061929999999</v>
      </c>
      <c r="AM151" s="279">
        <v>-3.887914866</v>
      </c>
      <c r="AN151" s="279">
        <v>-4.007664847</v>
      </c>
      <c r="AO151" s="279">
        <v>-4.1317184510000002</v>
      </c>
      <c r="AP151" s="279">
        <v>-4.2602448759999998</v>
      </c>
      <c r="AQ151" s="279">
        <v>-4.3934205070000001</v>
      </c>
      <c r="AR151" s="279">
        <v>-4.5314292470000002</v>
      </c>
      <c r="AS151" s="279">
        <v>-4.6744628559999999</v>
      </c>
      <c r="AT151" s="279">
        <v>-4.8227213019999997</v>
      </c>
      <c r="AU151" s="279">
        <v>-4.9764131449999995</v>
      </c>
      <c r="AV151" s="279">
        <v>-5.135755917</v>
      </c>
      <c r="AW151" s="279">
        <v>-5.3009765399999997</v>
      </c>
      <c r="AX151" s="279">
        <v>-5.4723117529999996</v>
      </c>
      <c r="AY151" s="279">
        <v>-5.6500085590000007</v>
      </c>
      <c r="AZ151" s="279">
        <v>-5.8343247010000008</v>
      </c>
      <c r="BA151" s="279">
        <v>-6.0255291500000006</v>
      </c>
      <c r="BB151" s="279">
        <v>-6.2229998154330914</v>
      </c>
    </row>
    <row r="152" spans="1:54" outlineLevel="2">
      <c r="A152" s="426"/>
      <c r="B152" s="135" t="s">
        <v>294</v>
      </c>
      <c r="C152" s="135" t="s">
        <v>477</v>
      </c>
      <c r="D152" s="135" t="s">
        <v>391</v>
      </c>
      <c r="E152" s="279">
        <v>-0.26941478839999999</v>
      </c>
      <c r="F152" s="279">
        <v>-0.27843162520000003</v>
      </c>
      <c r="G152" s="279">
        <v>-0.28775861260000002</v>
      </c>
      <c r="H152" s="279">
        <v>-0.29739647009999998</v>
      </c>
      <c r="I152" s="279">
        <v>-0.3073448714</v>
      </c>
      <c r="J152" s="279">
        <v>-0.31760231929999999</v>
      </c>
      <c r="K152" s="279">
        <v>-0.32850627140000005</v>
      </c>
      <c r="L152" s="279">
        <v>-0.33983224140000001</v>
      </c>
      <c r="M152" s="279">
        <v>-0.35159806770000002</v>
      </c>
      <c r="N152" s="279">
        <v>-0.36382239439999997</v>
      </c>
      <c r="O152" s="279">
        <v>-0.37652470960000001</v>
      </c>
      <c r="P152" s="279">
        <v>-0.38972538549999997</v>
      </c>
      <c r="Q152" s="279">
        <v>-0.40344572039999999</v>
      </c>
      <c r="R152" s="279">
        <v>-0.41770798239999996</v>
      </c>
      <c r="S152" s="279">
        <v>-0.43253545580000002</v>
      </c>
      <c r="T152" s="279">
        <v>-0.44795248950000005</v>
      </c>
      <c r="U152" s="279">
        <v>-0.46398454769999997</v>
      </c>
      <c r="V152" s="279">
        <v>-0.48065826299999997</v>
      </c>
      <c r="W152" s="279">
        <v>-0.49800149259999998</v>
      </c>
      <c r="X152" s="279">
        <v>-0.51604337690000002</v>
      </c>
      <c r="Y152" s="279">
        <v>-0.53481440040000006</v>
      </c>
      <c r="Z152" s="279">
        <v>-0.55434645719999998</v>
      </c>
      <c r="AA152" s="279">
        <v>-0.57467291780000007</v>
      </c>
      <c r="AB152" s="279">
        <v>-0.59582870059999993</v>
      </c>
      <c r="AC152" s="279">
        <v>-0.61785034630000002</v>
      </c>
      <c r="AD152" s="279">
        <v>-0.64077609609999997</v>
      </c>
      <c r="AE152" s="279">
        <v>-0.6646459736</v>
      </c>
      <c r="AF152" s="279">
        <v>-0.68950187139999997</v>
      </c>
      <c r="AG152" s="279">
        <v>-0.71538764060000004</v>
      </c>
      <c r="AH152" s="279">
        <v>-0.74234918649999992</v>
      </c>
      <c r="AI152" s="279">
        <v>-0.77043456759999995</v>
      </c>
      <c r="AJ152" s="279">
        <v>-0.79969409999999996</v>
      </c>
      <c r="AK152" s="279">
        <v>-0.83018046730000006</v>
      </c>
      <c r="AL152" s="279">
        <v>-0.8619488354</v>
      </c>
      <c r="AM152" s="279">
        <v>-0.89505697340000001</v>
      </c>
      <c r="AN152" s="279">
        <v>-0.9295653799000001</v>
      </c>
      <c r="AO152" s="279">
        <v>-0.96553741669999993</v>
      </c>
      <c r="AP152" s="279">
        <v>-1.003039448</v>
      </c>
      <c r="AQ152" s="279">
        <v>-1.0421409859999999</v>
      </c>
      <c r="AR152" s="279">
        <v>-1.0829148470000001</v>
      </c>
      <c r="AS152" s="279">
        <v>-1.125437311</v>
      </c>
      <c r="AT152" s="279">
        <v>-1.169788292</v>
      </c>
      <c r="AU152" s="279">
        <v>-1.216051515</v>
      </c>
      <c r="AV152" s="279">
        <v>-1.264314704</v>
      </c>
      <c r="AW152" s="279">
        <v>-1.3146697779999998</v>
      </c>
      <c r="AX152" s="279">
        <v>-1.3672130560000002</v>
      </c>
      <c r="AY152" s="279">
        <v>-1.4220454730000001</v>
      </c>
      <c r="AZ152" s="279">
        <v>-1.4792728100000001</v>
      </c>
      <c r="BA152" s="279">
        <v>-1.5390059269999998</v>
      </c>
      <c r="BB152" s="279">
        <v>-1.6011510705325063</v>
      </c>
    </row>
    <row r="153" spans="1:54" outlineLevel="2">
      <c r="A153" s="426"/>
      <c r="B153" s="135" t="s">
        <v>294</v>
      </c>
      <c r="C153" s="135" t="s">
        <v>566</v>
      </c>
      <c r="D153" s="135" t="s">
        <v>391</v>
      </c>
      <c r="E153" s="279">
        <f>(SUM(Option_2!E150:E152)-SUM(Baseline!E150:E152))*1.76</f>
        <v>0</v>
      </c>
      <c r="F153" s="279">
        <f>(SUM(Option_2!F150:F152)-SUM(Baseline!F150:F152))*1.76</f>
        <v>0.5332990284160064</v>
      </c>
      <c r="G153" s="279">
        <f>(SUM(Option_2!G150:G152)-SUM(Baseline!G150:G152))*1.76</f>
        <v>1.1003828005280059</v>
      </c>
      <c r="H153" s="279">
        <f>(SUM(Option_2!H150:H152)-SUM(Baseline!H150:H152))*1.76</f>
        <v>1.7029655575680005</v>
      </c>
      <c r="I153" s="279">
        <f>(SUM(Option_2!I150:I152)-SUM(Baseline!I150:I152))*1.76</f>
        <v>2.3428445311039998</v>
      </c>
      <c r="J153" s="279">
        <f>(SUM(Option_2!J150:J152)-SUM(Baseline!J150:J152))*1.76</f>
        <v>3.0219046915199943</v>
      </c>
      <c r="K153" s="279">
        <f>(SUM(Option_2!K150:K152)-SUM(Baseline!K150:K152))*1.76</f>
        <v>3.1138660078240075</v>
      </c>
      <c r="L153" s="279">
        <f>(SUM(Option_2!L150:L152)-SUM(Baseline!L150:L152))*1.76</f>
        <v>3.2088054525120042</v>
      </c>
      <c r="M153" s="279">
        <f>(SUM(Option_2!M150:M152)-SUM(Baseline!M150:M152))*1.76</f>
        <v>3.3068268872320021</v>
      </c>
      <c r="N153" s="279">
        <f>(SUM(Option_2!N150:N152)-SUM(Baseline!N150:N152))*1.76</f>
        <v>3.4080381461280069</v>
      </c>
      <c r="O153" s="279">
        <f>(SUM(Option_2!O150:O152)-SUM(Baseline!O150:O152))*1.76</f>
        <v>3.5125511729439958</v>
      </c>
      <c r="P153" s="279">
        <f>(SUM(Option_2!P150:P152)-SUM(Baseline!P150:P152))*1.76</f>
        <v>3.6204821158879956</v>
      </c>
      <c r="Q153" s="279">
        <f>(SUM(Option_2!Q150:Q152)-SUM(Baseline!Q150:Q152))*1.76</f>
        <v>3.7319516072959873</v>
      </c>
      <c r="R153" s="279">
        <f>(SUM(Option_2!R150:R152)-SUM(Baseline!R150:R152))*1.76</f>
        <v>3.847084900207995</v>
      </c>
      <c r="S153" s="279">
        <f>(SUM(Option_2!S150:S152)-SUM(Baseline!S150:S152))*1.76</f>
        <v>3.9660120672480041</v>
      </c>
      <c r="T153" s="279">
        <f>(SUM(Option_2!T150:T152)-SUM(Baseline!T150:T152))*1.76</f>
        <v>4.088868161840006</v>
      </c>
      <c r="U153" s="279">
        <f>(SUM(Option_2!U150:U152)-SUM(Baseline!U150:U152))*1.76</f>
        <v>4.2157935096640031</v>
      </c>
      <c r="V153" s="279">
        <f>(SUM(Option_2!V150:V152)-SUM(Baseline!V150:V152))*1.76</f>
        <v>4.3469338304480001</v>
      </c>
      <c r="W153" s="279">
        <f>(SUM(Option_2!W150:W152)-SUM(Baseline!W150:W152))*1.76</f>
        <v>4.4824405577600031</v>
      </c>
      <c r="X153" s="279">
        <f>(SUM(Option_2!X150:X152)-SUM(Baseline!X150:X152))*1.76</f>
        <v>4.6224710243359972</v>
      </c>
      <c r="Y153" s="279">
        <f>(SUM(Option_2!Y150:Y152)-SUM(Baseline!Y150:Y152))*1.76</f>
        <v>4.767188695280006</v>
      </c>
      <c r="Z153" s="279">
        <f>(SUM(Option_2!Z150:Z152)-SUM(Baseline!Z150:Z152))*1.76</f>
        <v>4.9167634943680012</v>
      </c>
      <c r="AA153" s="279">
        <f>(SUM(Option_2!AA150:AA152)-SUM(Baseline!AA150:AA152))*1.76</f>
        <v>5.0713719832159949</v>
      </c>
      <c r="AB153" s="279">
        <f>(SUM(Option_2!AB150:AB152)-SUM(Baseline!AB150:AB152))*1.76</f>
        <v>5.2311977856160139</v>
      </c>
      <c r="AC153" s="279">
        <f>(SUM(Option_2!AC150:AC152)-SUM(Baseline!AC150:AC152))*1.76</f>
        <v>5.396431711968007</v>
      </c>
      <c r="AD153" s="279">
        <f>(SUM(Option_2!AD150:AD152)-SUM(Baseline!AD150:AD152))*1.76</f>
        <v>5.5672722003360153</v>
      </c>
      <c r="AE153" s="279">
        <f>(SUM(Option_2!AE150:AE152)-SUM(Baseline!AE150:AE152))*1.76</f>
        <v>5.7439255895999892</v>
      </c>
      <c r="AF153" s="279">
        <f>(SUM(Option_2!AF150:AF152)-SUM(Baseline!AF150:AF152))*1.76</f>
        <v>5.9266064654719939</v>
      </c>
      <c r="AG153" s="279">
        <f>(SUM(Option_2!AG150:AG152)-SUM(Baseline!AG150:AG152))*1.76</f>
        <v>6.115538039423984</v>
      </c>
      <c r="AH153" s="279">
        <f>(SUM(Option_2!AH150:AH152)-SUM(Baseline!AH150:AH152))*1.76</f>
        <v>6.3109524248320019</v>
      </c>
      <c r="AI153" s="279">
        <f>(SUM(Option_2!AI150:AI152)-SUM(Baseline!AI150:AI152))*1.76</f>
        <v>6.5130911850400093</v>
      </c>
      <c r="AJ153" s="279">
        <f>(SUM(Option_2!AJ150:AJ152)-SUM(Baseline!AJ150:AJ152))*1.76</f>
        <v>6.722205594543988</v>
      </c>
      <c r="AK153" s="279">
        <f>(SUM(Option_2!AK150:AK152)-SUM(Baseline!AK150:AK152))*1.76</f>
        <v>6.9385571648799802</v>
      </c>
      <c r="AL153" s="279">
        <f>(SUM(Option_2!AL150:AL152)-SUM(Baseline!AL150:AL152))*1.76</f>
        <v>7.1624180082399924</v>
      </c>
      <c r="AM153" s="279">
        <f>(SUM(Option_2!AM150:AM152)-SUM(Baseline!AM150:AM152))*1.76</f>
        <v>7.3940713373119937</v>
      </c>
      <c r="AN153" s="279">
        <f>(SUM(Option_2!AN150:AN152)-SUM(Baseline!AN150:AN152))*1.76</f>
        <v>7.6338119686399839</v>
      </c>
      <c r="AO153" s="279">
        <f>(SUM(Option_2!AO150:AO152)-SUM(Baseline!AO150:AO152))*1.76</f>
        <v>7.8819468541440036</v>
      </c>
      <c r="AP153" s="279">
        <f>(SUM(Option_2!AP150:AP152)-SUM(Baseline!AP150:AP152))*1.76</f>
        <v>8.1387954630399921</v>
      </c>
      <c r="AQ153" s="279">
        <f>(SUM(Option_2!AQ150:AQ152)-SUM(Baseline!AQ150:AQ152))*1.76</f>
        <v>8.4046905641600098</v>
      </c>
      <c r="AR153" s="279">
        <f>(SUM(Option_2!AR150:AR152)-SUM(Baseline!AR150:AR152))*1.76</f>
        <v>8.6799786321600276</v>
      </c>
      <c r="AS153" s="279">
        <f>(SUM(Option_2!AS150:AS152)-SUM(Baseline!AS150:AS152))*1.76</f>
        <v>8.9650205339200042</v>
      </c>
      <c r="AT153" s="279">
        <f>(SUM(Option_2!AT150:AT152)-SUM(Baseline!AT150:AT152))*1.76</f>
        <v>9.2601921420800011</v>
      </c>
      <c r="AU153" s="279">
        <f>(SUM(Option_2!AU150:AU152)-SUM(Baseline!AU150:AU152))*1.76</f>
        <v>9.5658849985599925</v>
      </c>
      <c r="AV153" s="279">
        <f>(SUM(Option_2!AV150:AV152)-SUM(Baseline!AV150:AV152))*1.76</f>
        <v>9.882507087200004</v>
      </c>
      <c r="AW153" s="279">
        <f>(SUM(Option_2!AW150:AW152)-SUM(Baseline!AW150:AW152))*1.76</f>
        <v>10.210483430400009</v>
      </c>
      <c r="AX153" s="279">
        <f>(SUM(Option_2!AX150:AX152)-SUM(Baseline!AX150:AX152))*1.76</f>
        <v>10.550256958559997</v>
      </c>
      <c r="AY153" s="279">
        <f>(SUM(Option_2!AY150:AY152)-SUM(Baseline!AY150:AY152))*1.76</f>
        <v>10.902289266880004</v>
      </c>
      <c r="AZ153" s="279">
        <f>(SUM(Option_2!AZ150:AZ152)-SUM(Baseline!AZ150:AZ152))*1.76</f>
        <v>11.267061488319994</v>
      </c>
      <c r="BA153" s="279">
        <f>(SUM(Option_2!BA150:BA152)-SUM(Baseline!BA150:BA152))*1.76</f>
        <v>11.645075182400001</v>
      </c>
      <c r="BB153" s="279">
        <f>(SUM(Option_2!BB150:BB152)-SUM(Baseline!BB150:BB152))*1.76</f>
        <v>12.035737934626875</v>
      </c>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spans="1:54" ht="12.75" customHeight="1" outlineLevel="2">
      <c r="A158" s="425" t="s">
        <v>479</v>
      </c>
      <c r="B158" s="135" t="s">
        <v>288</v>
      </c>
      <c r="C158" s="135" t="s">
        <v>397</v>
      </c>
      <c r="D158" s="135" t="s">
        <v>480</v>
      </c>
      <c r="E158" s="238">
        <v>39.529138612086136</v>
      </c>
      <c r="F158" s="36">
        <v>39.330600126939984</v>
      </c>
      <c r="G158" s="36">
        <v>39.121674144832582</v>
      </c>
      <c r="H158" s="36">
        <v>38.902032920796707</v>
      </c>
      <c r="I158" s="36">
        <v>38.671336059866391</v>
      </c>
      <c r="J158" s="36">
        <v>38.429229736077019</v>
      </c>
      <c r="K158" s="36">
        <v>38.980204005979594</v>
      </c>
      <c r="L158" s="36">
        <v>39.542402608759737</v>
      </c>
      <c r="M158" s="36">
        <v>40.116147701385223</v>
      </c>
      <c r="N158" s="36">
        <v>40.701773023822696</v>
      </c>
      <c r="O158" s="36">
        <v>41.299624394037558</v>
      </c>
      <c r="P158" s="36">
        <v>41.910060213993972</v>
      </c>
      <c r="Q158" s="36">
        <v>42.533451997654801</v>
      </c>
      <c r="R158" s="36">
        <v>43.170184887981506</v>
      </c>
      <c r="S158" s="36">
        <v>43.820658206934176</v>
      </c>
      <c r="T158" s="36">
        <v>44.485286137471384</v>
      </c>
      <c r="U158" s="36">
        <v>45.164498229550176</v>
      </c>
      <c r="V158" s="36">
        <v>45.85874012612598</v>
      </c>
      <c r="W158" s="36">
        <v>46.568474223152577</v>
      </c>
      <c r="X158" s="36">
        <v>47.294180362581969</v>
      </c>
      <c r="Y158" s="36">
        <v>48.036356558364339</v>
      </c>
      <c r="Z158" s="36">
        <v>48.795519810448013</v>
      </c>
      <c r="AA158" s="36">
        <v>49.572206907779304</v>
      </c>
      <c r="AB158" s="36">
        <v>50.36697524230248</v>
      </c>
      <c r="AC158" s="36">
        <v>51.180403699959626</v>
      </c>
      <c r="AD158" s="36">
        <v>52.013093617690636</v>
      </c>
      <c r="AE158" s="36">
        <v>52.865669707433028</v>
      </c>
      <c r="AF158" s="36">
        <v>53.738781112121885</v>
      </c>
      <c r="AG158" s="36">
        <v>54.633102428689753</v>
      </c>
      <c r="AH158" s="36">
        <v>55.549334819066516</v>
      </c>
      <c r="AI158" s="36">
        <v>56.48820717617928</v>
      </c>
      <c r="AJ158" s="36">
        <v>57.450477366952256</v>
      </c>
      <c r="AK158" s="36">
        <v>58.436933420306659</v>
      </c>
      <c r="AL158" s="36">
        <v>59.448394946160505</v>
      </c>
      <c r="AM158" s="36">
        <v>60.48571445542855</v>
      </c>
      <c r="AN158" s="36">
        <v>61.549778834022113</v>
      </c>
      <c r="AO158" s="36">
        <v>62.6415109048489</v>
      </c>
      <c r="AP158" s="36">
        <v>63.761870934812904</v>
      </c>
      <c r="AQ158" s="36">
        <v>64.911858394814161</v>
      </c>
      <c r="AR158" s="36">
        <v>66.092513631748631</v>
      </c>
      <c r="AS158" s="36">
        <v>67.304919749508016</v>
      </c>
      <c r="AT158" s="36">
        <v>68.550204467979555</v>
      </c>
      <c r="AU158" s="36">
        <v>69.829542202045772</v>
      </c>
      <c r="AV158" s="36">
        <v>71.14415606358439</v>
      </c>
      <c r="AW158" s="36">
        <v>72.495320138467989</v>
      </c>
      <c r="AX158" s="36">
        <v>73.884361752563819</v>
      </c>
      <c r="AY158" s="36">
        <v>75.312663902733604</v>
      </c>
      <c r="AZ158" s="36">
        <v>76.781667731833224</v>
      </c>
      <c r="BA158" s="36">
        <v>78.292875245712466</v>
      </c>
      <c r="BB158" s="36">
        <v>79.833826163420639</v>
      </c>
    </row>
    <row r="159" spans="1:54" outlineLevel="2">
      <c r="A159" s="426"/>
      <c r="B159" s="135" t="s">
        <v>288</v>
      </c>
      <c r="C159" s="135" t="s">
        <v>564</v>
      </c>
      <c r="D159" s="135" t="s">
        <v>480</v>
      </c>
      <c r="E159" s="238">
        <f>(Option_2!E158-Baseline!E158)*1.76</f>
        <v>0</v>
      </c>
      <c r="F159" s="238">
        <f>(Option_2!F158-Baseline!F158)*1.76</f>
        <v>-1.3195978347602135</v>
      </c>
      <c r="G159" s="238">
        <f>(Option_2!G158-Baseline!G158)*1.76</f>
        <v>-2.6764648467535133</v>
      </c>
      <c r="H159" s="238">
        <f>(Option_2!H158-Baseline!H158)*1.76</f>
        <v>-4.0717036265896374</v>
      </c>
      <c r="I159" s="238">
        <f>(Option_2!I158-Baseline!I158)*1.76</f>
        <v>-5.5064574015142549</v>
      </c>
      <c r="J159" s="238">
        <f>(Option_2!J158-Baseline!J158)*1.76</f>
        <v>-6.9819123198887727</v>
      </c>
      <c r="K159" s="238">
        <f>(Option_2!K158-Baseline!K158)*1.76</f>
        <v>-7.0827492570050774</v>
      </c>
      <c r="L159" s="238">
        <f>(Option_2!L158-Baseline!L158)*1.76</f>
        <v>-7.1856394574360607</v>
      </c>
      <c r="M159" s="238">
        <f>(Option_2!M158-Baseline!M158)*1.76</f>
        <v>-7.2906417174958369</v>
      </c>
      <c r="N159" s="238">
        <f>(Option_2!N158-Baseline!N158)*1.76</f>
        <v>-7.3978170986182921</v>
      </c>
      <c r="O159" s="238">
        <f>(Option_2!O158-Baseline!O158)*1.76</f>
        <v>-7.5072287724771289</v>
      </c>
      <c r="P159" s="238">
        <f>(Option_2!P158-Baseline!P158)*1.76</f>
        <v>-7.6189422726657821</v>
      </c>
      <c r="Q159" s="238">
        <f>(Option_2!Q158-Baseline!Q158)*1.76</f>
        <v>-7.7330254559774563</v>
      </c>
      <c r="R159" s="238">
        <f>(Option_2!R158-Baseline!R158)*1.76</f>
        <v>-7.8495486960051357</v>
      </c>
      <c r="S159" s="238">
        <f>(Option_2!S158-Baseline!S158)*1.76</f>
        <v>-7.9685850186614946</v>
      </c>
      <c r="T159" s="238">
        <f>(Option_2!T158-Baseline!T158)*1.76</f>
        <v>-8.0902100634589917</v>
      </c>
      <c r="U159" s="238">
        <f>(Option_2!U158-Baseline!U158)*1.76</f>
        <v>-8.2145023545497562</v>
      </c>
      <c r="V159" s="238">
        <f>(Option_2!V158-Baseline!V158)*1.76</f>
        <v>-8.3415433200856786</v>
      </c>
      <c r="W159" s="238">
        <f>(Option_2!W158-Baseline!W158)*1.76</f>
        <v>-8.4714174470982453</v>
      </c>
      <c r="X159" s="238">
        <f>(Option_2!X158-Baseline!X158)*1.76</f>
        <v>-8.6042123976587508</v>
      </c>
      <c r="Y159" s="238">
        <f>(Option_2!Y158-Baseline!Y158)*1.76</f>
        <v>-8.740019221838077</v>
      </c>
      <c r="Z159" s="238">
        <f>(Option_2!Z158-Baseline!Z158)*1.76</f>
        <v>-8.8789323577067698</v>
      </c>
      <c r="AA159" s="238">
        <f>(Option_2!AA158-Baseline!AA158)*1.76</f>
        <v>-9.0210499023750064</v>
      </c>
      <c r="AB159" s="238">
        <f>(Option_2!AB158-Baseline!AB158)*1.76</f>
        <v>-9.1664736507126232</v>
      </c>
      <c r="AC159" s="238">
        <f>(Option_2!AC158-Baseline!AC158)*1.76</f>
        <v>-9.3153094438290527</v>
      </c>
      <c r="AD159" s="238">
        <f>(Option_2!AD158-Baseline!AD158)*1.76</f>
        <v>-9.4676670916332846</v>
      </c>
      <c r="AE159" s="238">
        <f>(Option_2!AE158-Baseline!AE158)*1.76</f>
        <v>-9.623660798753912</v>
      </c>
      <c r="AF159" s="238">
        <f>(Option_2!AF158-Baseline!AF158)*1.76</f>
        <v>-9.7834091064590947</v>
      </c>
      <c r="AG159" s="238">
        <f>(Option_2!AG158-Baseline!AG158)*1.76</f>
        <v>-9.9470352798564736</v>
      </c>
      <c r="AH159" s="238">
        <f>(Option_2!AH158-Baseline!AH158)*1.76</f>
        <v>-10.114667443413264</v>
      </c>
      <c r="AI159" s="238">
        <f>(Option_2!AI158-Baseline!AI158)*1.76</f>
        <v>-10.286438755196126</v>
      </c>
      <c r="AJ159" s="238">
        <f>(Option_2!AJ158-Baseline!AJ158)*1.76</f>
        <v>-10.462487639191252</v>
      </c>
      <c r="AK159" s="238">
        <f>(Option_2!AK158-Baseline!AK158)*1.76</f>
        <v>-10.642958133784182</v>
      </c>
      <c r="AL159" s="238">
        <f>(Option_2!AL158-Baseline!AL158)*1.76</f>
        <v>-10.827999891760001</v>
      </c>
      <c r="AM159" s="238">
        <f>(Option_2!AM158-Baseline!AM158)*1.76</f>
        <v>-11.017768703023117</v>
      </c>
      <c r="AN159" s="238">
        <f>(Option_2!AN158-Baseline!AN158)*1.76</f>
        <v>-11.212426610757349</v>
      </c>
      <c r="AO159" s="238">
        <f>(Option_2!AO158-Baseline!AO158)*1.76</f>
        <v>-11.41214212438579</v>
      </c>
      <c r="AP159" s="238">
        <f>(Option_2!AP158-Baseline!AP158)*1.76</f>
        <v>-11.61709072293093</v>
      </c>
      <c r="AQ159" s="238">
        <f>(Option_2!AQ158-Baseline!AQ158)*1.76</f>
        <v>-11.827454951814492</v>
      </c>
      <c r="AR159" s="238">
        <f>(Option_2!AR158-Baseline!AR158)*1.76</f>
        <v>-12.043424887497498</v>
      </c>
      <c r="AS159" s="238">
        <f>(Option_2!AS158-Baseline!AS158)*1.76</f>
        <v>-12.265198350440162</v>
      </c>
      <c r="AT159" s="238">
        <f>(Option_2!AT158-Baseline!AT158)*1.76</f>
        <v>-12.49298138910185</v>
      </c>
      <c r="AU159" s="238">
        <f>(Option_2!AU158-Baseline!AU158)*1.76</f>
        <v>-12.726988454181154</v>
      </c>
      <c r="AV159" s="238">
        <f>(Option_2!AV158-Baseline!AV158)*1.76</f>
        <v>-12.967443037495698</v>
      </c>
      <c r="AW159" s="238">
        <f>(Option_2!AW158-Baseline!AW158)*1.76</f>
        <v>-13.214577826862199</v>
      </c>
      <c r="AX159" s="238">
        <f>(Option_2!AX158-Baseline!AX158)*1.76</f>
        <v>-13.468635306256468</v>
      </c>
      <c r="AY159" s="238">
        <f>(Option_2!AY158-Baseline!AY158)*1.76</f>
        <v>-13.729868026853199</v>
      </c>
      <c r="AZ159" s="238">
        <f>(Option_2!AZ158-Baseline!AZ158)*1.76</f>
        <v>-13.998539303986052</v>
      </c>
      <c r="BA159" s="238">
        <f>(Option_2!BA158-Baseline!BA158)*1.76</f>
        <v>-14.274923430107673</v>
      </c>
      <c r="BB159" s="238">
        <f>(Option_2!BB158-Baseline!BB158)*1.76</f>
        <v>-14.556764375906219</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473</v>
      </c>
      <c r="D161" s="135"/>
      <c r="E161" s="238">
        <v>7.4168974999999998E-2</v>
      </c>
      <c r="F161" s="36">
        <v>7.6651505999999994E-2</v>
      </c>
      <c r="G161" s="36">
        <v>7.9219425999999996E-2</v>
      </c>
      <c r="H161" s="36">
        <v>8.1872932999999995E-2</v>
      </c>
      <c r="I161" s="36">
        <v>8.4611935999999999E-2</v>
      </c>
      <c r="J161" s="36">
        <v>8.7436023000000002E-2</v>
      </c>
      <c r="K161" s="36">
        <v>9.0438022000000007E-2</v>
      </c>
      <c r="L161" s="36">
        <v>9.3556208000000002E-2</v>
      </c>
      <c r="M161" s="36">
        <v>9.6795491999999997E-2</v>
      </c>
      <c r="N161" s="36">
        <v>0.100161007</v>
      </c>
      <c r="O161" s="36">
        <v>0.10365811900000001</v>
      </c>
      <c r="P161" s="36">
        <v>0.107292436</v>
      </c>
      <c r="Q161" s="36">
        <v>0.111069821</v>
      </c>
      <c r="R161" s="36">
        <v>0.114996406</v>
      </c>
      <c r="S161" s="36">
        <v>0.11907860100000001</v>
      </c>
      <c r="T161" s="36">
        <v>0.12332311</v>
      </c>
      <c r="U161" s="36">
        <v>0.12773694299999999</v>
      </c>
      <c r="V161" s="36">
        <v>0.13232743199999999</v>
      </c>
      <c r="W161" s="36">
        <v>0.13710224800000001</v>
      </c>
      <c r="X161" s="36">
        <v>0.14206941200000001</v>
      </c>
      <c r="Y161" s="36">
        <v>0.14723731700000001</v>
      </c>
      <c r="Z161" s="36">
        <v>0.152614745</v>
      </c>
      <c r="AA161" s="36">
        <v>0.158210882</v>
      </c>
      <c r="AB161" s="36">
        <v>0.164035343</v>
      </c>
      <c r="AC161" s="36">
        <v>0.17009818600000001</v>
      </c>
      <c r="AD161" s="36">
        <v>0.17640994199999999</v>
      </c>
      <c r="AE161" s="36">
        <v>0.18298162700000001</v>
      </c>
      <c r="AF161" s="36">
        <v>0.189824777</v>
      </c>
      <c r="AG161" s="36">
        <v>0.19695146399999999</v>
      </c>
      <c r="AH161" s="36">
        <v>0.204374326</v>
      </c>
      <c r="AI161" s="36">
        <v>0.21210659500000001</v>
      </c>
      <c r="AJ161" s="36">
        <v>0.22016212199999999</v>
      </c>
      <c r="AK161" s="36">
        <v>0.22855541300000001</v>
      </c>
      <c r="AL161" s="36">
        <v>0.237301656</v>
      </c>
      <c r="AM161" s="36">
        <v>0.24641675399999999</v>
      </c>
      <c r="AN161" s="36">
        <v>0.25591736399999998</v>
      </c>
      <c r="AO161" s="36">
        <v>0.26582093099999998</v>
      </c>
      <c r="AP161" s="36">
        <v>0.27614572500000001</v>
      </c>
      <c r="AQ161" s="36">
        <v>0.28691088399999998</v>
      </c>
      <c r="AR161" s="36">
        <v>0.29813645500000002</v>
      </c>
      <c r="AS161" s="36">
        <v>0.309843439</v>
      </c>
      <c r="AT161" s="36">
        <v>0.32205383700000001</v>
      </c>
      <c r="AU161" s="36">
        <v>0.33479070100000002</v>
      </c>
      <c r="AV161" s="36">
        <v>0.34807818000000001</v>
      </c>
      <c r="AW161" s="36">
        <v>0.36194158300000001</v>
      </c>
      <c r="AX161" s="36">
        <v>0.37640742700000002</v>
      </c>
      <c r="AY161" s="36">
        <v>0.3915035</v>
      </c>
      <c r="AZ161" s="36">
        <v>0.40725892600000002</v>
      </c>
      <c r="BA161" s="36">
        <v>0.42370422499999999</v>
      </c>
      <c r="BB161" s="36">
        <v>0.44081359258618336</v>
      </c>
    </row>
    <row r="162" spans="1:54" outlineLevel="2">
      <c r="A162" s="426"/>
      <c r="B162" s="135" t="s">
        <v>291</v>
      </c>
      <c r="C162" s="135" t="s">
        <v>474</v>
      </c>
      <c r="D162" s="135"/>
      <c r="E162" s="238">
        <v>0.164819944</v>
      </c>
      <c r="F162" s="36">
        <v>0.17033668099999999</v>
      </c>
      <c r="G162" s="36">
        <v>0.176043169</v>
      </c>
      <c r="H162" s="36">
        <v>0.18193984999999999</v>
      </c>
      <c r="I162" s="36">
        <v>0.188026524</v>
      </c>
      <c r="J162" s="36">
        <v>0.194302274</v>
      </c>
      <c r="K162" s="36">
        <v>0.20097338300000001</v>
      </c>
      <c r="L162" s="36">
        <v>0.207902685</v>
      </c>
      <c r="M162" s="36">
        <v>0.21510109399999999</v>
      </c>
      <c r="N162" s="36">
        <v>0.22258001599999999</v>
      </c>
      <c r="O162" s="36">
        <v>0.230351375</v>
      </c>
      <c r="P162" s="36">
        <v>0.238427635</v>
      </c>
      <c r="Q162" s="36">
        <v>0.24682182499999999</v>
      </c>
      <c r="R162" s="36">
        <v>0.25554757</v>
      </c>
      <c r="S162" s="36">
        <v>0.26461911399999999</v>
      </c>
      <c r="T162" s="36">
        <v>0.27405135600000002</v>
      </c>
      <c r="U162" s="36">
        <v>0.28385987299999998</v>
      </c>
      <c r="V162" s="36">
        <v>0.29406096100000001</v>
      </c>
      <c r="W162" s="36">
        <v>0.30467166099999998</v>
      </c>
      <c r="X162" s="36">
        <v>0.31570980300000001</v>
      </c>
      <c r="Y162" s="36">
        <v>0.32719403800000002</v>
      </c>
      <c r="Z162" s="36">
        <v>0.33914387699999998</v>
      </c>
      <c r="AA162" s="36">
        <v>0.35157973799999997</v>
      </c>
      <c r="AB162" s="36">
        <v>0.36452298300000002</v>
      </c>
      <c r="AC162" s="36">
        <v>0.37799596899999999</v>
      </c>
      <c r="AD162" s="36">
        <v>0.39202209199999999</v>
      </c>
      <c r="AE162" s="36">
        <v>0.40662583899999999</v>
      </c>
      <c r="AF162" s="36">
        <v>0.42183283799999999</v>
      </c>
      <c r="AG162" s="36">
        <v>0.43766991999999999</v>
      </c>
      <c r="AH162" s="36">
        <v>0.45416517000000001</v>
      </c>
      <c r="AI162" s="36">
        <v>0.471347988</v>
      </c>
      <c r="AJ162" s="36">
        <v>0.48924916099999999</v>
      </c>
      <c r="AK162" s="36">
        <v>0.50790091800000003</v>
      </c>
      <c r="AL162" s="36">
        <v>0.52733701300000002</v>
      </c>
      <c r="AM162" s="36">
        <v>0.54759278700000003</v>
      </c>
      <c r="AN162" s="36">
        <v>0.56870525400000005</v>
      </c>
      <c r="AO162" s="36">
        <v>0.59071317999999995</v>
      </c>
      <c r="AP162" s="36">
        <v>0.61365716699999995</v>
      </c>
      <c r="AQ162" s="36">
        <v>0.637579742</v>
      </c>
      <c r="AR162" s="36">
        <v>0.66252545500000004</v>
      </c>
      <c r="AS162" s="36">
        <v>0.68854097599999997</v>
      </c>
      <c r="AT162" s="36">
        <v>0.71567519400000001</v>
      </c>
      <c r="AU162" s="36">
        <v>0.74397933500000002</v>
      </c>
      <c r="AV162" s="36">
        <v>0.77350706800000002</v>
      </c>
      <c r="AW162" s="36">
        <v>0.80431462899999995</v>
      </c>
      <c r="AX162" s="36">
        <v>0.83646094800000004</v>
      </c>
      <c r="AY162" s="36">
        <v>0.87000777799999995</v>
      </c>
      <c r="AZ162" s="36">
        <v>0.90501983500000005</v>
      </c>
      <c r="BA162" s="36">
        <v>0.94156494400000001</v>
      </c>
      <c r="BB162" s="36">
        <v>0.97958576097917582</v>
      </c>
    </row>
    <row r="163" spans="1:54" outlineLevel="2">
      <c r="A163" s="426"/>
      <c r="B163" s="135" t="s">
        <v>291</v>
      </c>
      <c r="C163" s="135" t="s">
        <v>565</v>
      </c>
      <c r="D163" s="135"/>
      <c r="E163" s="238">
        <f>(SUM(Option_2!E161:E162)-SUM(Baseline!E161:E162))*1.76</f>
        <v>0</v>
      </c>
      <c r="F163" s="238">
        <f>(SUM(Option_2!F161:F162)-SUM(Baseline!F161:F162))*1.76</f>
        <v>-6.0128640000054469E-5</v>
      </c>
      <c r="G163" s="238">
        <f>(SUM(Option_2!G161:G162)-SUM(Baseline!G161:G162))*1.76</f>
        <v>-1.7382992000009701E-4</v>
      </c>
      <c r="H163" s="238">
        <f>(SUM(Option_2!H161:H162)-SUM(Baseline!H161:H162))*1.76</f>
        <v>-3.6239103999996303E-4</v>
      </c>
      <c r="I163" s="238">
        <f>(SUM(Option_2!I161:I162)-SUM(Baseline!I161:I162))*1.76</f>
        <v>-6.4973391999990861E-4</v>
      </c>
      <c r="J163" s="238">
        <f>(SUM(Option_2!J161:J162)-SUM(Baseline!J161:J162))*1.76</f>
        <v>-1.0626616000000411E-3</v>
      </c>
      <c r="K163" s="238">
        <f>(SUM(Option_2!K161:K162)-SUM(Baseline!K161:K162))*1.76</f>
        <v>-1.1002956799999186E-3</v>
      </c>
      <c r="L163" s="238">
        <f>(SUM(Option_2!L161:L162)-SUM(Baseline!L161:L162))*1.76</f>
        <v>-1.1393940800000025E-3</v>
      </c>
      <c r="M163" s="238">
        <f>(SUM(Option_2!M161:M162)-SUM(Baseline!M161:M162))*1.76</f>
        <v>-1.1800166400000656E-3</v>
      </c>
      <c r="N163" s="238">
        <f>(SUM(Option_2!N161:N162)-SUM(Baseline!N161:N162))*1.76</f>
        <v>-1.2222302400000729E-3</v>
      </c>
      <c r="O163" s="238">
        <f>(SUM(Option_2!O161:O162)-SUM(Baseline!O161:O162))*1.76</f>
        <v>-1.266098239999991E-3</v>
      </c>
      <c r="P163" s="238">
        <f>(SUM(Option_2!P161:P162)-SUM(Baseline!P161:P162))*1.76</f>
        <v>-1.3116945599999763E-3</v>
      </c>
      <c r="Q163" s="238">
        <f>(SUM(Option_2!Q161:Q162)-SUM(Baseline!Q161:Q162))*1.76</f>
        <v>-1.3590966399999883E-3</v>
      </c>
      <c r="R163" s="238">
        <f>(SUM(Option_2!R161:R162)-SUM(Baseline!R161:R162))*1.76</f>
        <v>-1.4083731200000393E-3</v>
      </c>
      <c r="S163" s="238">
        <f>(SUM(Option_2!S161:S162)-SUM(Baseline!S161:S162))*1.76</f>
        <v>-1.4596119999999858E-3</v>
      </c>
      <c r="T163" s="238">
        <f>(SUM(Option_2!T161:T162)-SUM(Baseline!T161:T162))*1.76</f>
        <v>-1.5128924799999322E-3</v>
      </c>
      <c r="U163" s="238">
        <f>(SUM(Option_2!U161:U162)-SUM(Baseline!U161:U162))*1.76</f>
        <v>-1.5683078400000737E-3</v>
      </c>
      <c r="V163" s="238">
        <f>(SUM(Option_2!V161:V162)-SUM(Baseline!V161:V162))*1.76</f>
        <v>-1.6259478400001194E-3</v>
      </c>
      <c r="W163" s="238">
        <f>(SUM(Option_2!W161:W162)-SUM(Baseline!W161:W162))*1.76</f>
        <v>-1.6859092799999687E-3</v>
      </c>
      <c r="X163" s="238">
        <f>(SUM(Option_2!X161:X162)-SUM(Baseline!X161:X162))*1.76</f>
        <v>-1.7482924800000087E-3</v>
      </c>
      <c r="Y163" s="238">
        <f>(SUM(Option_2!Y161:Y162)-SUM(Baseline!Y161:Y162))*1.76</f>
        <v>-1.8132012800000385E-3</v>
      </c>
      <c r="Z163" s="238">
        <f>(SUM(Option_2!Z161:Z162)-SUM(Baseline!Z161:Z162))*1.76</f>
        <v>-1.8807518399999968E-3</v>
      </c>
      <c r="AA163" s="238">
        <f>(SUM(Option_2!AA161:AA162)-SUM(Baseline!AA161:AA162))*1.76</f>
        <v>-1.9510568000001172E-3</v>
      </c>
      <c r="AB163" s="238">
        <f>(SUM(Option_2!AB161:AB162)-SUM(Baseline!AB161:AB162))*1.76</f>
        <v>-2.0242358400001416E-3</v>
      </c>
      <c r="AC163" s="238">
        <f>(SUM(Option_2!AC161:AC162)-SUM(Baseline!AC161:AC162))*1.76</f>
        <v>-2.1004191999998058E-3</v>
      </c>
      <c r="AD163" s="238">
        <f>(SUM(Option_2!AD161:AD162)-SUM(Baseline!AD161:AD162))*1.76</f>
        <v>-2.1797336000000203E-3</v>
      </c>
      <c r="AE163" s="238">
        <f>(SUM(Option_2!AE161:AE162)-SUM(Baseline!AE161:AE162))*1.76</f>
        <v>-2.2623233600000247E-3</v>
      </c>
      <c r="AF163" s="238">
        <f>(SUM(Option_2!AF161:AF162)-SUM(Baseline!AF161:AF162))*1.76</f>
        <v>-2.348332800000037E-3</v>
      </c>
      <c r="AG163" s="238">
        <f>(SUM(Option_2!AG161:AG162)-SUM(Baseline!AG161:AG162))*1.76</f>
        <v>-2.437909759999979E-3</v>
      </c>
      <c r="AH163" s="238">
        <f>(SUM(Option_2!AH161:AH162)-SUM(Baseline!AH161:AH162))*1.76</f>
        <v>-2.5312179200001061E-3</v>
      </c>
      <c r="AI163" s="238">
        <f>(SUM(Option_2!AI161:AI162)-SUM(Baseline!AI161:AI162))*1.76</f>
        <v>-2.6284209599998932E-3</v>
      </c>
      <c r="AJ163" s="238">
        <f>(SUM(Option_2!AJ161:AJ162)-SUM(Baseline!AJ161:AJ162))*1.76</f>
        <v>-2.729696639999979E-3</v>
      </c>
      <c r="AK163" s="238">
        <f>(SUM(Option_2!AK161:AK162)-SUM(Baseline!AK161:AK162))*1.76</f>
        <v>-2.8352262399997307E-3</v>
      </c>
      <c r="AL163" s="238">
        <f>(SUM(Option_2!AL161:AL162)-SUM(Baseline!AL161:AL162))*1.76</f>
        <v>-2.9451963200001251E-3</v>
      </c>
      <c r="AM163" s="238">
        <f>(SUM(Option_2!AM161:AM162)-SUM(Baseline!AM161:AM162))*1.76</f>
        <v>-3.0598128000000279E-3</v>
      </c>
      <c r="AN163" s="238">
        <f>(SUM(Option_2!AN161:AN162)-SUM(Baseline!AN161:AN162))*1.76</f>
        <v>-3.179285119999964E-3</v>
      </c>
      <c r="AO163" s="238">
        <f>(SUM(Option_2!AO161:AO162)-SUM(Baseline!AO161:AO162))*1.76</f>
        <v>-3.3038297600000632E-3</v>
      </c>
      <c r="AP163" s="238">
        <f>(SUM(Option_2!AP161:AP162)-SUM(Baseline!AP161:AP162))*1.76</f>
        <v>-3.4336772800000583E-3</v>
      </c>
      <c r="AQ163" s="238">
        <f>(SUM(Option_2!AQ161:AQ162)-SUM(Baseline!AQ161:AQ162))*1.76</f>
        <v>-3.5690723200000642E-3</v>
      </c>
      <c r="AR163" s="238">
        <f>(SUM(Option_2!AR161:AR162)-SUM(Baseline!AR161:AR162))*1.76</f>
        <v>-3.7102630400000971E-3</v>
      </c>
      <c r="AS163" s="238">
        <f>(SUM(Option_2!AS161:AS162)-SUM(Baseline!AS161:AS162))*1.76</f>
        <v>-3.8575134400001152E-3</v>
      </c>
      <c r="AT163" s="238">
        <f>(SUM(Option_2!AT161:AT162)-SUM(Baseline!AT161:AT162))*1.76</f>
        <v>-4.0111033600000214E-3</v>
      </c>
      <c r="AU163" s="238">
        <f>(SUM(Option_2!AU161:AU162)-SUM(Baseline!AU161:AU162))*1.76</f>
        <v>-4.1713196800001028E-3</v>
      </c>
      <c r="AV163" s="238">
        <f>(SUM(Option_2!AV161:AV162)-SUM(Baseline!AV161:AV162))*1.76</f>
        <v>-4.3384721599996111E-3</v>
      </c>
      <c r="AW163" s="238">
        <f>(SUM(Option_2!AW161:AW162)-SUM(Baseline!AW161:AW162))*1.76</f>
        <v>-4.5128758399999927E-3</v>
      </c>
      <c r="AX163" s="238">
        <f>(SUM(Option_2!AX161:AX162)-SUM(Baseline!AX161:AX162))*1.76</f>
        <v>-4.6948598399999498E-3</v>
      </c>
      <c r="AY163" s="238">
        <f>(SUM(Option_2!AY161:AY162)-SUM(Baseline!AY161:AY162))*1.76</f>
        <v>-4.8847814400001252E-3</v>
      </c>
      <c r="AZ163" s="238">
        <f>(SUM(Option_2!AZ161:AZ162)-SUM(Baseline!AZ161:AZ162))*1.76</f>
        <v>-5.0830014400002812E-3</v>
      </c>
      <c r="BA163" s="238">
        <f>(SUM(Option_2!BA161:BA162)-SUM(Baseline!BA161:BA162))*1.76</f>
        <v>-5.2899070399996259E-3</v>
      </c>
      <c r="BB163" s="238">
        <f>(SUM(Option_2!BB161:BB162)-SUM(Baseline!BB161:BB162))*1.76</f>
        <v>-5.5052342793918642E-3</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-8.0615520039548727</v>
      </c>
      <c r="F172" s="262">
        <f>-(F$158*'Fixed Data'!$B$25*'Fixed Data'!F$47*'Fixed Data'!$B$24*'Fixed Data'!$B$23+F$158*'Fixed Data'!$B$26)*'Fixed Data'!M44/10^6</f>
        <v>-8.1432103228819326</v>
      </c>
      <c r="G172" s="262">
        <f>-(G$158*'Fixed Data'!$B$25*'Fixed Data'!G$47*'Fixed Data'!$B$24*'Fixed Data'!$B$23+G$158*'Fixed Data'!$B$26)*'Fixed Data'!N44/10^6</f>
        <v>-8.2233027499648959</v>
      </c>
      <c r="H172" s="262">
        <f>-(H$158*'Fixed Data'!$B$25*'Fixed Data'!H$47*'Fixed Data'!$B$24*'Fixed Data'!$B$23+H$158*'Fixed Data'!$B$26)*'Fixed Data'!O44/10^6</f>
        <v>-8.3016594672282942</v>
      </c>
      <c r="I172" s="262">
        <f>-(I$158*'Fixed Data'!$B$25*'Fixed Data'!I$47*'Fixed Data'!$B$24*'Fixed Data'!$B$23+I$158*'Fixed Data'!$B$26)*'Fixed Data'!P44/10^6</f>
        <v>-8.3781004666792818</v>
      </c>
      <c r="J172" s="262">
        <f>-(J$158*'Fixed Data'!$B$25*'Fixed Data'!J$47*'Fixed Data'!$B$24*'Fixed Data'!$B$23+J$158*'Fixed Data'!$B$26)*'Fixed Data'!Q44/10^6</f>
        <v>-8.4524349365002891</v>
      </c>
      <c r="K172" s="262">
        <f>-(K$158*'Fixed Data'!$B$25*'Fixed Data'!K$47*'Fixed Data'!$B$24*'Fixed Data'!$B$23+K$158*'Fixed Data'!$B$26)*'Fixed Data'!R44/10^6</f>
        <v>-8.7041834144773063</v>
      </c>
      <c r="L172" s="262">
        <f>-(L$158*'Fixed Data'!$B$25*'Fixed Data'!L$47*'Fixed Data'!$B$24*'Fixed Data'!$B$23+L$158*'Fixed Data'!$B$26)*'Fixed Data'!S44/10^6</f>
        <v>-8.9641837312488413</v>
      </c>
      <c r="M172" s="262">
        <f>-(M$158*'Fixed Data'!$B$25*'Fixed Data'!M$47*'Fixed Data'!$B$24*'Fixed Data'!$B$23+M$158*'Fixed Data'!$B$26)*'Fixed Data'!T44/10^6</f>
        <v>-9.2327417251632919</v>
      </c>
      <c r="N172" s="262">
        <f>-(N$158*'Fixed Data'!$B$25*'Fixed Data'!N$47*'Fixed Data'!$B$24*'Fixed Data'!$B$23+N$158*'Fixed Data'!$B$26)*'Fixed Data'!U44/10^6</f>
        <v>-9.5101761868977359</v>
      </c>
      <c r="O172" s="262">
        <f>-(O$158*'Fixed Data'!$B$25*'Fixed Data'!O$47*'Fixed Data'!$B$24*'Fixed Data'!$B$23+O$158*'Fixed Data'!$B$26)*'Fixed Data'!V44/10^6</f>
        <v>-9.796819489029172</v>
      </c>
      <c r="P172" s="262">
        <f>-(P$158*'Fixed Data'!$B$25*'Fixed Data'!P$47*'Fixed Data'!$B$24*'Fixed Data'!$B$23+P$158*'Fixed Data'!$B$26)*'Fixed Data'!W44/10^6</f>
        <v>-10.093018246667869</v>
      </c>
      <c r="Q172" s="262">
        <f>-(Q$158*'Fixed Data'!$B$25*'Fixed Data'!Q$47*'Fixed Data'!$B$24*'Fixed Data'!$B$23+Q$158*'Fixed Data'!$B$26)*'Fixed Data'!X44/10^6</f>
        <v>-10.399134000913326</v>
      </c>
      <c r="R172" s="262">
        <f>-(R$158*'Fixed Data'!$B$25*'Fixed Data'!R$47*'Fixed Data'!$B$24*'Fixed Data'!$B$23+R$158*'Fixed Data'!$B$26)*'Fixed Data'!Y44/10^6</f>
        <v>-10.715543936161133</v>
      </c>
      <c r="S172" s="262">
        <f>-(S$158*'Fixed Data'!$B$25*'Fixed Data'!S$47*'Fixed Data'!$B$24*'Fixed Data'!$B$23+S$158*'Fixed Data'!$B$26)*'Fixed Data'!Z44/10^6</f>
        <v>-11.040157053514509</v>
      </c>
      <c r="T172" s="262">
        <f>-(T$158*'Fixed Data'!$B$25*'Fixed Data'!T$47*'Fixed Data'!$B$24*'Fixed Data'!$B$23+T$158*'Fixed Data'!$B$26)*'Fixed Data'!AA44/10^6</f>
        <v>-11.375717164489577</v>
      </c>
      <c r="U172" s="262">
        <f>-(U$158*'Fixed Data'!$B$25*'Fixed Data'!U$47*'Fixed Data'!$B$24*'Fixed Data'!$B$23+U$158*'Fixed Data'!$B$26)*'Fixed Data'!AB44/10^6</f>
        <v>-11.722645423183282</v>
      </c>
      <c r="V172" s="262">
        <f>-(V$158*'Fixed Data'!$B$25*'Fixed Data'!V$47*'Fixed Data'!$B$24*'Fixed Data'!$B$23+V$158*'Fixed Data'!$B$26)*'Fixed Data'!AC44/10^6</f>
        <v>-12.081381569193773</v>
      </c>
      <c r="W172" s="262">
        <f>-(W$158*'Fixed Data'!$B$25*'Fixed Data'!W$47*'Fixed Data'!$B$24*'Fixed Data'!$B$23+W$158*'Fixed Data'!$B$26)*'Fixed Data'!AD44/10^6</f>
        <v>-12.452384803361154</v>
      </c>
      <c r="X172" s="262">
        <f>-(X$158*'Fixed Data'!$B$25*'Fixed Data'!X$47*'Fixed Data'!$B$24*'Fixed Data'!$B$23+X$158*'Fixed Data'!$B$26)*'Fixed Data'!AE44/10^6</f>
        <v>-12.836134805725891</v>
      </c>
      <c r="Y172" s="262">
        <f>-(Y$158*'Fixed Data'!$B$25*'Fixed Data'!Y$47*'Fixed Data'!$B$24*'Fixed Data'!$B$23+Y$158*'Fixed Data'!$B$26)*'Fixed Data'!AF44/10^6</f>
        <v>-13.233132720501349</v>
      </c>
      <c r="Z172" s="262">
        <f>-(Z$158*'Fixed Data'!$B$25*'Fixed Data'!Z$47*'Fixed Data'!$B$24*'Fixed Data'!$B$23+Z$158*'Fixed Data'!$B$26)*'Fixed Data'!AG44/10^6</f>
        <v>-13.64390225788499</v>
      </c>
      <c r="AA172" s="262">
        <f>-(AA$158*'Fixed Data'!$B$25*'Fixed Data'!AA$47*'Fixed Data'!$B$24*'Fixed Data'!$B$23+AA$158*'Fixed Data'!$B$26)*'Fixed Data'!AH44/10^6</f>
        <v>-14.068990829562441</v>
      </c>
      <c r="AB172" s="262">
        <f>-(AB$158*'Fixed Data'!$B$25*'Fixed Data'!AB$47*'Fixed Data'!$B$24*'Fixed Data'!$B$23+AB$158*'Fixed Data'!$B$26)*'Fixed Data'!AI44/10^6</f>
        <v>-14.508970760845356</v>
      </c>
      <c r="AC172" s="262">
        <f>-(AC$158*'Fixed Data'!$B$25*'Fixed Data'!AC$47*'Fixed Data'!$B$24*'Fixed Data'!$B$23+AC$158*'Fixed Data'!$B$26)*'Fixed Data'!AJ44/10^6</f>
        <v>-14.954817564217525</v>
      </c>
      <c r="AD172" s="262">
        <f>-(AD$158*'Fixed Data'!$B$25*'Fixed Data'!AD$47*'Fixed Data'!$B$24*'Fixed Data'!$B$23+AD$158*'Fixed Data'!$B$26)*'Fixed Data'!AK44/10^6</f>
        <v>-15.414923309320095</v>
      </c>
      <c r="AE172" s="262">
        <f>-(AE$158*'Fixed Data'!$B$25*'Fixed Data'!AE$47*'Fixed Data'!$B$24*'Fixed Data'!$B$23+AE$158*'Fixed Data'!$B$26)*'Fixed Data'!AL44/10^6</f>
        <v>-15.888777406118329</v>
      </c>
      <c r="AF172" s="262">
        <f>-(AF$158*'Fixed Data'!$B$25*'Fixed Data'!AF$47*'Fixed Data'!$B$24*'Fixed Data'!$B$23+AF$158*'Fixed Data'!$B$26)*'Fixed Data'!AM44/10^6</f>
        <v>-16.376108327611163</v>
      </c>
      <c r="AG172" s="262">
        <f>-(AG$158*'Fixed Data'!$B$25*'Fixed Data'!AG$47*'Fixed Data'!$B$24*'Fixed Data'!$B$23+AG$158*'Fixed Data'!$B$26)*'Fixed Data'!AN44/10^6</f>
        <v>-16.876942644348244</v>
      </c>
      <c r="AH172" s="262">
        <f>-(AH$158*'Fixed Data'!$B$25*'Fixed Data'!AH$47*'Fixed Data'!$B$24*'Fixed Data'!$B$23+AH$158*'Fixed Data'!$B$26)*'Fixed Data'!AO44/10^6</f>
        <v>-17.391764949059915</v>
      </c>
      <c r="AI172" s="262">
        <f>-(AI$158*'Fixed Data'!$B$25*'Fixed Data'!AI$47*'Fixed Data'!$B$24*'Fixed Data'!$B$23+AI$158*'Fixed Data'!$B$26)*'Fixed Data'!AP44/10^6</f>
        <v>-17.921790629937288</v>
      </c>
      <c r="AJ172" s="262">
        <f>-(AJ$158*'Fixed Data'!$B$25*'Fixed Data'!AJ$47*'Fixed Data'!$B$24*'Fixed Data'!$B$23+AJ$158*'Fixed Data'!$B$26)*'Fixed Data'!AQ44/10^6</f>
        <v>-18.467210468809427</v>
      </c>
      <c r="AK172" s="262">
        <f>-(AK$158*'Fixed Data'!$B$25*'Fixed Data'!AK$47*'Fixed Data'!$B$24*'Fixed Data'!$B$23+AK$158*'Fixed Data'!$B$26)*'Fixed Data'!AR44/10^6</f>
        <v>-19.028474095736087</v>
      </c>
      <c r="AL172" s="262">
        <f>-(AL$158*'Fixed Data'!$B$25*'Fixed Data'!AL$47*'Fixed Data'!$B$24*'Fixed Data'!$B$23+AL$158*'Fixed Data'!$B$26)*'Fixed Data'!AS44/10^6</f>
        <v>-19.60618418188324</v>
      </c>
      <c r="AM172" s="262">
        <f>-(AM$158*'Fixed Data'!$B$25*'Fixed Data'!AM$47*'Fixed Data'!$B$24*'Fixed Data'!$B$23+AM$158*'Fixed Data'!$B$26)*'Fixed Data'!AT44/10^6</f>
        <v>-20.201001678001891</v>
      </c>
      <c r="AN172" s="262">
        <f>-(AN$158*'Fixed Data'!$B$25*'Fixed Data'!AN$47*'Fixed Data'!$B$24*'Fixed Data'!$B$23+AN$158*'Fixed Data'!$B$26)*'Fixed Data'!AU44/10^6</f>
        <v>-20.813567532865097</v>
      </c>
      <c r="AO172" s="262">
        <f>-(AO$158*'Fixed Data'!$B$25*'Fixed Data'!AO$47*'Fixed Data'!$B$24*'Fixed Data'!$B$23+AO$158*'Fixed Data'!$B$26)*'Fixed Data'!AV44/10^6</f>
        <v>-21.444481234989532</v>
      </c>
      <c r="AP172" s="262">
        <f>-(AP$158*'Fixed Data'!$B$25*'Fixed Data'!AP$47*'Fixed Data'!$B$24*'Fixed Data'!$B$23+AP$158*'Fixed Data'!$B$26)*'Fixed Data'!AW44/10^6</f>
        <v>-22.094427353454655</v>
      </c>
      <c r="AQ172" s="262">
        <f>-(AQ$158*'Fixed Data'!$B$25*'Fixed Data'!AQ$47*'Fixed Data'!$B$24*'Fixed Data'!$B$23+AQ$158*'Fixed Data'!$B$26)*'Fixed Data'!AX44/10^6</f>
        <v>-22.764128247262221</v>
      </c>
      <c r="AR172" s="262">
        <f>-(AR$158*'Fixed Data'!$B$25*'Fixed Data'!AR$47*'Fixed Data'!$B$24*'Fixed Data'!$B$23+AR$158*'Fixed Data'!$B$26)*'Fixed Data'!AY44/10^6</f>
        <v>-23.454327496326663</v>
      </c>
      <c r="AS172" s="262">
        <f>-(AS$158*'Fixed Data'!$B$25*'Fixed Data'!AS$47*'Fixed Data'!$B$24*'Fixed Data'!$B$23+AS$158*'Fixed Data'!$B$26)*'Fixed Data'!AZ44/10^6</f>
        <v>-24.165793252525411</v>
      </c>
      <c r="AT172" s="262">
        <f>-(AT$158*'Fixed Data'!$B$25*'Fixed Data'!AT$47*'Fixed Data'!$B$24*'Fixed Data'!$B$23+AT$158*'Fixed Data'!$B$26)*'Fixed Data'!BA44/10^6</f>
        <v>-24.899329780497997</v>
      </c>
      <c r="AU172" s="262">
        <f>-(AU$158*'Fixed Data'!$B$25*'Fixed Data'!AU$47*'Fixed Data'!$B$24*'Fixed Data'!$B$23+AU$158*'Fixed Data'!$B$26)*'Fixed Data'!BB44/10^6</f>
        <v>-25.655783779289312</v>
      </c>
      <c r="AV172" s="262">
        <f>-(AV$158*'Fixed Data'!$B$25*'Fixed Data'!AV$47*'Fixed Data'!$B$24*'Fixed Data'!$B$23+AV$158*'Fixed Data'!$B$26)*'Fixed Data'!BC44/10^6</f>
        <v>-26.436037618756785</v>
      </c>
      <c r="AW172" s="262">
        <f>-(AW$158*'Fixed Data'!$B$25*'Fixed Data'!AW$47*'Fixed Data'!$B$24*'Fixed Data'!$B$23+AW$158*'Fixed Data'!$B$26)*'Fixed Data'!BD44/10^6</f>
        <v>-27.24101141174906</v>
      </c>
      <c r="AX172" s="262">
        <f>-(AX$158*'Fixed Data'!$B$25*'Fixed Data'!AX$47*'Fixed Data'!$B$24*'Fixed Data'!$B$23+AX$158*'Fixed Data'!$B$26)*'Fixed Data'!BE44/10^6</f>
        <v>-28.071666947184976</v>
      </c>
      <c r="AY172" s="262">
        <f>-(AY$158*'Fixed Data'!$B$25*'Fixed Data'!AY$47*'Fixed Data'!$B$24*'Fixed Data'!$B$23+AY$158*'Fixed Data'!$B$26)*'Fixed Data'!BF44/10^6</f>
        <v>-28.92901047146453</v>
      </c>
      <c r="AZ172" s="262">
        <f>-(AZ$158*'Fixed Data'!$B$25*'Fixed Data'!AZ$47*'Fixed Data'!$B$24*'Fixed Data'!$B$23+AZ$158*'Fixed Data'!$B$26)*'Fixed Data'!BG44/10^6</f>
        <v>-29.814094088876232</v>
      </c>
      <c r="BA172" s="262">
        <f>-(BA$158*'Fixed Data'!$B$25*'Fixed Data'!BA$47*'Fixed Data'!$B$24*'Fixed Data'!$B$23+BA$158*'Fixed Data'!$B$26)*'Fixed Data'!BH44/10^6</f>
        <v>-30.728017375936815</v>
      </c>
      <c r="BB172" s="262">
        <f>-(BB$158*'Fixed Data'!$B$25*'Fixed Data'!BB$47*'Fixed Data'!$B$24*'Fixed Data'!$B$23+BB$158*'Fixed Data'!$B$26)*'Fixed Data'!BI44/10^6</f>
        <v>-31.666366777526839</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-24.184656006135928</v>
      </c>
      <c r="F176" s="262">
        <f>-(F$158*'Fixed Data'!$B$25*'Fixed Data'!F$47*'Fixed Data'!$B$24*'Fixed Data'!$B$23+F$158*'Fixed Data'!$B$26)*'Fixed Data'!M46/10^6</f>
        <v>-24.429630962945875</v>
      </c>
      <c r="G176" s="262">
        <f>-(G$158*'Fixed Data'!$B$25*'Fixed Data'!G$47*'Fixed Data'!$B$24*'Fixed Data'!$B$23+G$158*'Fixed Data'!$B$26)*'Fixed Data'!N46/10^6</f>
        <v>-24.669908249894693</v>
      </c>
      <c r="H176" s="262">
        <f>-(H$158*'Fixed Data'!$B$25*'Fixed Data'!H$47*'Fixed Data'!$B$24*'Fixed Data'!$B$23+H$158*'Fixed Data'!$B$26)*'Fixed Data'!O46/10^6</f>
        <v>-24.904978401684879</v>
      </c>
      <c r="I176" s="262">
        <f>-(I$158*'Fixed Data'!$B$25*'Fixed Data'!I$47*'Fixed Data'!$B$24*'Fixed Data'!$B$23+I$158*'Fixed Data'!$B$26)*'Fixed Data'!P46/10^6</f>
        <v>-25.134301400037845</v>
      </c>
      <c r="J176" s="262">
        <f>-(J$158*'Fixed Data'!$B$25*'Fixed Data'!J$47*'Fixed Data'!$B$24*'Fixed Data'!$B$23+J$158*'Fixed Data'!$B$26)*'Fixed Data'!Q46/10^6</f>
        <v>-25.357304803931573</v>
      </c>
      <c r="K176" s="262">
        <f>-(K$158*'Fixed Data'!$B$25*'Fixed Data'!K$47*'Fixed Data'!$B$24*'Fixed Data'!$B$23+K$158*'Fixed Data'!$B$26)*'Fixed Data'!R46/10^6</f>
        <v>-26.112550243431919</v>
      </c>
      <c r="L176" s="262">
        <f>-(L$158*'Fixed Data'!$B$25*'Fixed Data'!L$47*'Fixed Data'!$B$24*'Fixed Data'!$B$23+L$158*'Fixed Data'!$B$26)*'Fixed Data'!S46/10^6</f>
        <v>-26.892551193746513</v>
      </c>
      <c r="M176" s="262">
        <f>-(M$158*'Fixed Data'!$B$25*'Fixed Data'!M$47*'Fixed Data'!$B$24*'Fixed Data'!$B$23+M$158*'Fixed Data'!$B$26)*'Fixed Data'!T46/10^6</f>
        <v>-27.69822516967611</v>
      </c>
      <c r="N176" s="262">
        <f>-(N$158*'Fixed Data'!$B$25*'Fixed Data'!N$47*'Fixed Data'!$B$24*'Fixed Data'!$B$23+N$158*'Fixed Data'!$B$26)*'Fixed Data'!U46/10^6</f>
        <v>-28.530528554794568</v>
      </c>
      <c r="O176" s="262">
        <f>-(O$158*'Fixed Data'!$B$25*'Fixed Data'!O$47*'Fixed Data'!$B$24*'Fixed Data'!$B$23+O$158*'Fixed Data'!$B$26)*'Fixed Data'!V46/10^6</f>
        <v>-29.39045846708752</v>
      </c>
      <c r="P176" s="262">
        <f>-(P$158*'Fixed Data'!$B$25*'Fixed Data'!P$47*'Fixed Data'!$B$24*'Fixed Data'!$B$23+P$158*'Fixed Data'!$B$26)*'Fixed Data'!W46/10^6</f>
        <v>-30.279054746077346</v>
      </c>
      <c r="Q176" s="262">
        <f>-(Q$158*'Fixed Data'!$B$25*'Fixed Data'!Q$47*'Fixed Data'!$B$24*'Fixed Data'!$B$23+Q$158*'Fixed Data'!$B$26)*'Fixed Data'!X46/10^6</f>
        <v>-31.197402002739981</v>
      </c>
      <c r="R176" s="262">
        <f>-(R$158*'Fixed Data'!$B$25*'Fixed Data'!R$47*'Fixed Data'!$B$24*'Fixed Data'!$B$23+R$158*'Fixed Data'!$B$26)*'Fixed Data'!Y46/10^6</f>
        <v>-32.146631808483399</v>
      </c>
      <c r="S176" s="262">
        <f>-(S$158*'Fixed Data'!$B$25*'Fixed Data'!S$47*'Fixed Data'!$B$24*'Fixed Data'!$B$23+S$158*'Fixed Data'!$B$26)*'Fixed Data'!Z46/10^6</f>
        <v>-33.120471154192884</v>
      </c>
      <c r="T176" s="262">
        <f>-(T$158*'Fixed Data'!$B$25*'Fixed Data'!T$47*'Fixed Data'!$B$24*'Fixed Data'!$B$23+T$158*'Fixed Data'!$B$26)*'Fixed Data'!AA46/10^6</f>
        <v>-34.127151487021777</v>
      </c>
      <c r="U176" s="262">
        <f>-(U$158*'Fixed Data'!$B$25*'Fixed Data'!U$47*'Fixed Data'!$B$24*'Fixed Data'!$B$23+U$158*'Fixed Data'!$B$26)*'Fixed Data'!AB46/10^6</f>
        <v>-35.167936276095233</v>
      </c>
      <c r="V176" s="262">
        <f>-(V$158*'Fixed Data'!$B$25*'Fixed Data'!V$47*'Fixed Data'!$B$24*'Fixed Data'!$B$23+V$158*'Fixed Data'!$B$26)*'Fixed Data'!AC46/10^6</f>
        <v>-36.244144700935323</v>
      </c>
      <c r="W176" s="262">
        <f>-(W$158*'Fixed Data'!$B$25*'Fixed Data'!W$47*'Fixed Data'!$B$24*'Fixed Data'!$B$23+W$158*'Fixed Data'!$B$26)*'Fixed Data'!AD46/10^6</f>
        <v>-37.357154410083467</v>
      </c>
      <c r="X176" s="262">
        <f>-(X$158*'Fixed Data'!$B$25*'Fixed Data'!X$47*'Fixed Data'!$B$24*'Fixed Data'!$B$23+X$158*'Fixed Data'!$B$26)*'Fixed Data'!AE46/10^6</f>
        <v>-38.508404417177672</v>
      </c>
      <c r="Y176" s="262">
        <f>-(Y$158*'Fixed Data'!$B$25*'Fixed Data'!Y$47*'Fixed Data'!$B$24*'Fixed Data'!$B$23+Y$158*'Fixed Data'!$B$26)*'Fixed Data'!AF46/10^6</f>
        <v>-39.699398161504043</v>
      </c>
      <c r="Z176" s="262">
        <f>-(Z$158*'Fixed Data'!$B$25*'Fixed Data'!Z$47*'Fixed Data'!$B$24*'Fixed Data'!$B$23+Z$158*'Fixed Data'!$B$26)*'Fixed Data'!AG46/10^6</f>
        <v>-40.931706766583368</v>
      </c>
      <c r="AA176" s="262">
        <f>-(AA$158*'Fixed Data'!$B$25*'Fixed Data'!AA$47*'Fixed Data'!$B$24*'Fixed Data'!$B$23+AA$158*'Fixed Data'!$B$26)*'Fixed Data'!AH46/10^6</f>
        <v>-42.206972495871483</v>
      </c>
      <c r="AB176" s="262">
        <f>-(AB$158*'Fixed Data'!$B$25*'Fixed Data'!AB$47*'Fixed Data'!$B$24*'Fixed Data'!$B$23+AB$158*'Fixed Data'!$B$26)*'Fixed Data'!AI46/10^6</f>
        <v>-43.526912282536067</v>
      </c>
      <c r="AC176" s="262">
        <f>-(AC$158*'Fixed Data'!$B$25*'Fixed Data'!AC$47*'Fixed Data'!$B$24*'Fixed Data'!$B$23+AC$158*'Fixed Data'!$B$26)*'Fixed Data'!AJ46/10^6</f>
        <v>-44.864452693076416</v>
      </c>
      <c r="AD176" s="262">
        <f>-(AD$158*'Fixed Data'!$B$25*'Fixed Data'!AD$47*'Fixed Data'!$B$24*'Fixed Data'!$B$23+AD$158*'Fixed Data'!$B$26)*'Fixed Data'!AK46/10^6</f>
        <v>-46.244769928883294</v>
      </c>
      <c r="AE176" s="262">
        <f>-(AE$158*'Fixed Data'!$B$25*'Fixed Data'!AE$47*'Fixed Data'!$B$24*'Fixed Data'!$B$23+AE$158*'Fixed Data'!$B$26)*'Fixed Data'!AL46/10^6</f>
        <v>-47.666332219902472</v>
      </c>
      <c r="AF176" s="262">
        <f>-(AF$158*'Fixed Data'!$B$25*'Fixed Data'!AF$47*'Fixed Data'!$B$24*'Fixed Data'!$B$23+AF$158*'Fixed Data'!$B$26)*'Fixed Data'!AM46/10^6</f>
        <v>-49.128324985170728</v>
      </c>
      <c r="AG176" s="262">
        <f>-(AG$158*'Fixed Data'!$B$25*'Fixed Data'!AG$47*'Fixed Data'!$B$24*'Fixed Data'!$B$23+AG$158*'Fixed Data'!$B$26)*'Fixed Data'!AN46/10^6</f>
        <v>-50.630827934781088</v>
      </c>
      <c r="AH176" s="262">
        <f>-(AH$158*'Fixed Data'!$B$25*'Fixed Data'!AH$47*'Fixed Data'!$B$24*'Fixed Data'!$B$23+AH$158*'Fixed Data'!$B$26)*'Fixed Data'!AO46/10^6</f>
        <v>-52.17529484938337</v>
      </c>
      <c r="AI176" s="262">
        <f>-(AI$158*'Fixed Data'!$B$25*'Fixed Data'!AI$47*'Fixed Data'!$B$24*'Fixed Data'!$B$23+AI$158*'Fixed Data'!$B$26)*'Fixed Data'!AP46/10^6</f>
        <v>-53.765371892396928</v>
      </c>
      <c r="AJ176" s="262">
        <f>-(AJ$158*'Fixed Data'!$B$25*'Fixed Data'!AJ$47*'Fixed Data'!$B$24*'Fixed Data'!$B$23+AJ$158*'Fixed Data'!$B$26)*'Fixed Data'!AQ46/10^6</f>
        <v>-55.401631409319307</v>
      </c>
      <c r="AK176" s="262">
        <f>-(AK$158*'Fixed Data'!$B$25*'Fixed Data'!AK$47*'Fixed Data'!$B$24*'Fixed Data'!$B$23+AK$158*'Fixed Data'!$B$26)*'Fixed Data'!AR46/10^6</f>
        <v>-57.085422290349186</v>
      </c>
      <c r="AL176" s="262">
        <f>-(AL$158*'Fixed Data'!$B$25*'Fixed Data'!AL$47*'Fixed Data'!$B$24*'Fixed Data'!$B$23+AL$158*'Fixed Data'!$B$26)*'Fixed Data'!AS46/10^6</f>
        <v>-58.81855254903693</v>
      </c>
      <c r="AM176" s="262">
        <f>-(AM$158*'Fixed Data'!$B$25*'Fixed Data'!AM$47*'Fixed Data'!$B$24*'Fixed Data'!$B$23+AM$158*'Fixed Data'!$B$26)*'Fixed Data'!AT46/10^6</f>
        <v>-60.60300503775057</v>
      </c>
      <c r="AN176" s="262">
        <f>-(AN$158*'Fixed Data'!$B$25*'Fixed Data'!AN$47*'Fixed Data'!$B$24*'Fixed Data'!$B$23+AN$158*'Fixed Data'!$B$26)*'Fixed Data'!AU46/10^6</f>
        <v>-62.440702602666846</v>
      </c>
      <c r="AO176" s="262">
        <f>-(AO$158*'Fixed Data'!$B$25*'Fixed Data'!AO$47*'Fixed Data'!$B$24*'Fixed Data'!$B$23+AO$158*'Fixed Data'!$B$26)*'Fixed Data'!AV46/10^6</f>
        <v>-64.333443709362825</v>
      </c>
      <c r="AP176" s="262">
        <f>-(AP$158*'Fixed Data'!$B$25*'Fixed Data'!AP$47*'Fixed Data'!$B$24*'Fixed Data'!$B$23+AP$158*'Fixed Data'!$B$26)*'Fixed Data'!AW46/10^6</f>
        <v>-66.28328206509417</v>
      </c>
      <c r="AQ176" s="262">
        <f>-(AQ$158*'Fixed Data'!$B$25*'Fixed Data'!AQ$47*'Fixed Data'!$B$24*'Fixed Data'!$B$23+AQ$158*'Fixed Data'!$B$26)*'Fixed Data'!AX46/10^6</f>
        <v>-68.292384746872827</v>
      </c>
      <c r="AR176" s="262">
        <f>-(AR$158*'Fixed Data'!$B$25*'Fixed Data'!AR$47*'Fixed Data'!$B$24*'Fixed Data'!$B$23+AR$158*'Fixed Data'!$B$26)*'Fixed Data'!AY46/10^6</f>
        <v>-70.362982494437574</v>
      </c>
      <c r="AS176" s="262">
        <f>-(AS$158*'Fixed Data'!$B$25*'Fixed Data'!AS$47*'Fixed Data'!$B$24*'Fixed Data'!$B$23+AS$158*'Fixed Data'!$B$26)*'Fixed Data'!AZ46/10^6</f>
        <v>-72.497379763410763</v>
      </c>
      <c r="AT176" s="262">
        <f>-(AT$158*'Fixed Data'!$B$25*'Fixed Data'!AT$47*'Fixed Data'!$B$24*'Fixed Data'!$B$23+AT$158*'Fixed Data'!$B$26)*'Fixed Data'!BA46/10^6</f>
        <v>-74.69798934771876</v>
      </c>
      <c r="AU176" s="262">
        <f>-(AU$158*'Fixed Data'!$B$25*'Fixed Data'!AU$47*'Fixed Data'!$B$24*'Fixed Data'!$B$23+AU$158*'Fixed Data'!$B$26)*'Fixed Data'!BB46/10^6</f>
        <v>-76.967351344498198</v>
      </c>
      <c r="AV176" s="262">
        <f>-(AV$158*'Fixed Data'!$B$25*'Fixed Data'!AV$47*'Fixed Data'!$B$24*'Fixed Data'!$B$23+AV$158*'Fixed Data'!$B$26)*'Fixed Data'!BC46/10^6</f>
        <v>-79.308112863320744</v>
      </c>
      <c r="AW176" s="262">
        <f>-(AW$158*'Fixed Data'!$B$25*'Fixed Data'!AW$47*'Fixed Data'!$B$24*'Fixed Data'!$B$23+AW$158*'Fixed Data'!$B$26)*'Fixed Data'!BD46/10^6</f>
        <v>-81.723034242731757</v>
      </c>
      <c r="AX176" s="262">
        <f>-(AX$158*'Fixed Data'!$B$25*'Fixed Data'!AX$47*'Fixed Data'!$B$24*'Fixed Data'!$B$23+AX$158*'Fixed Data'!$B$26)*'Fixed Data'!BE46/10^6</f>
        <v>-84.215000849488376</v>
      </c>
      <c r="AY176" s="262">
        <f>-(AY$158*'Fixed Data'!$B$25*'Fixed Data'!AY$47*'Fixed Data'!$B$24*'Fixed Data'!$B$23+AY$158*'Fixed Data'!$B$26)*'Fixed Data'!BF46/10^6</f>
        <v>-86.787031422792211</v>
      </c>
      <c r="AZ176" s="262">
        <f>-(AZ$158*'Fixed Data'!$B$25*'Fixed Data'!AZ$47*'Fixed Data'!$B$24*'Fixed Data'!$B$23+AZ$158*'Fixed Data'!$B$26)*'Fixed Data'!BG46/10^6</f>
        <v>-89.442282275509143</v>
      </c>
      <c r="BA176" s="262">
        <f>-(BA$158*'Fixed Data'!$B$25*'Fixed Data'!BA$47*'Fixed Data'!$B$24*'Fixed Data'!$B$23+BA$158*'Fixed Data'!$B$26)*'Fixed Data'!BH46/10^6</f>
        <v>-92.184052137189894</v>
      </c>
      <c r="BB176" s="262">
        <f>-(BB$158*'Fixed Data'!$B$25*'Fixed Data'!BB$47*'Fixed Data'!$B$24*'Fixed Data'!$B$23+BB$158*'Fixed Data'!$B$26)*'Fixed Data'!BI46/10^6</f>
        <v>-94.999100342475074</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-0.21853202359319418</v>
      </c>
      <c r="F190" s="21">
        <f t="shared" ref="F190:BB190" si="17">(F133+F83)*F186</f>
        <v>-1.5736912317091165</v>
      </c>
      <c r="G190" s="21">
        <f t="shared" si="17"/>
        <v>-2.9104647067763065</v>
      </c>
      <c r="H190" s="21">
        <f t="shared" si="17"/>
        <v>-4.2402730921748857</v>
      </c>
      <c r="I190" s="21">
        <f t="shared" si="17"/>
        <v>-5.5594925249801843</v>
      </c>
      <c r="J190" s="21">
        <f t="shared" si="17"/>
        <v>-6.5906110312889883</v>
      </c>
      <c r="K190" s="21">
        <f t="shared" si="17"/>
        <v>-5.9476541856315297</v>
      </c>
      <c r="L190" s="21">
        <f t="shared" si="17"/>
        <v>-5.3497644577283214</v>
      </c>
      <c r="M190" s="21">
        <f t="shared" si="17"/>
        <v>-4.7943207180574694</v>
      </c>
      <c r="N190" s="21">
        <f t="shared" si="17"/>
        <v>-4.2788380028493966</v>
      </c>
      <c r="O190" s="21">
        <f t="shared" si="17"/>
        <v>-3.8009609495715169</v>
      </c>
      <c r="P190" s="21">
        <f t="shared" si="17"/>
        <v>-3.3584575326020949</v>
      </c>
      <c r="Q190" s="21">
        <f t="shared" si="17"/>
        <v>-2.9492130858942587</v>
      </c>
      <c r="R190" s="21">
        <f t="shared" si="17"/>
        <v>-2.5712245999941521</v>
      </c>
      <c r="S190" s="21">
        <f t="shared" si="17"/>
        <v>-2.222595281316837</v>
      </c>
      <c r="T190" s="21">
        <f t="shared" si="17"/>
        <v>-1.9015293621006182</v>
      </c>
      <c r="U190" s="21">
        <f t="shared" si="17"/>
        <v>-1.6063271499560476</v>
      </c>
      <c r="V190" s="21">
        <f t="shared" si="17"/>
        <v>-1.3353803064006886</v>
      </c>
      <c r="W190" s="21">
        <f t="shared" si="17"/>
        <v>-1.0871673442257088</v>
      </c>
      <c r="X190" s="21">
        <f t="shared" si="17"/>
        <v>-0.8602493339763887</v>
      </c>
      <c r="Y190" s="21">
        <f t="shared" si="17"/>
        <v>-0.6532658102463007</v>
      </c>
      <c r="Z190" s="21">
        <f t="shared" si="17"/>
        <v>-0.46493086888520063</v>
      </c>
      <c r="AA190" s="21">
        <f t="shared" si="17"/>
        <v>-0.29402944660405245</v>
      </c>
      <c r="AB190" s="21">
        <f t="shared" si="17"/>
        <v>-0.13941377482800371</v>
      </c>
      <c r="AC190" s="21">
        <f t="shared" si="17"/>
        <v>2.898613354125813E-16</v>
      </c>
      <c r="AD190" s="21">
        <f t="shared" si="17"/>
        <v>2.8005926126819453E-16</v>
      </c>
      <c r="AE190" s="21">
        <f t="shared" si="17"/>
        <v>2.7058865823013965E-16</v>
      </c>
      <c r="AF190" s="21">
        <f t="shared" si="17"/>
        <v>2.614383171305697E-16</v>
      </c>
      <c r="AG190" s="21">
        <f t="shared" si="17"/>
        <v>2.5259740785562291E-16</v>
      </c>
      <c r="AH190" s="21">
        <f t="shared" si="17"/>
        <v>2.4405546652717194E-16</v>
      </c>
      <c r="AI190" s="21">
        <f t="shared" si="17"/>
        <v>2.3580238311804049E-16</v>
      </c>
      <c r="AJ190" s="21">
        <f t="shared" si="17"/>
        <v>2.2893435254178691E-16</v>
      </c>
      <c r="AK190" s="21">
        <f t="shared" si="17"/>
        <v>2.2226636169105526E-16</v>
      </c>
      <c r="AL190" s="21">
        <f t="shared" si="17"/>
        <v>2.1579258416607303E-16</v>
      </c>
      <c r="AM190" s="21">
        <f t="shared" si="17"/>
        <v>2.0950736326803208E-16</v>
      </c>
      <c r="AN190" s="21">
        <f t="shared" si="17"/>
        <v>2.034052070563418E-16</v>
      </c>
      <c r="AO190" s="21">
        <f t="shared" si="17"/>
        <v>1.9748078354984643E-16</v>
      </c>
      <c r="AP190" s="21">
        <f t="shared" si="17"/>
        <v>1.9172891606781204E-16</v>
      </c>
      <c r="AQ190" s="21">
        <f t="shared" si="17"/>
        <v>1.8614457870661365E-16</v>
      </c>
      <c r="AR190" s="21">
        <f t="shared" si="17"/>
        <v>1.807228919481686E-16</v>
      </c>
      <c r="AS190" s="21">
        <f t="shared" si="17"/>
        <v>1.7545911839628018E-16</v>
      </c>
      <c r="AT190" s="21">
        <f t="shared" si="17"/>
        <v>1.7034865863716525E-16</v>
      </c>
      <c r="AU190" s="21">
        <f t="shared" si="17"/>
        <v>1.6538704722054879E-16</v>
      </c>
      <c r="AV190" s="21">
        <f t="shared" si="17"/>
        <v>1.6056994875781436E-16</v>
      </c>
      <c r="AW190" s="21">
        <f t="shared" si="17"/>
        <v>1.5589315413380033E-16</v>
      </c>
      <c r="AX190" s="21">
        <f t="shared" si="17"/>
        <v>1.5135257682893236E-16</v>
      </c>
      <c r="AY190" s="21">
        <f t="shared" si="17"/>
        <v>1.46944249348478E-16</v>
      </c>
      <c r="AZ190" s="21">
        <f t="shared" si="17"/>
        <v>1.4266431975580389E-16</v>
      </c>
      <c r="BA190" s="21">
        <f t="shared" si="17"/>
        <v>1.3850904830660572E-16</v>
      </c>
      <c r="BB190" s="21">
        <f t="shared" si="17"/>
        <v>1.3447480418117061E-16</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-2.6997677291592925</v>
      </c>
      <c r="F192" s="21">
        <f t="shared" ref="F192:BB192" si="19">F77*F186</f>
        <v>-2.5953699656522735</v>
      </c>
      <c r="G192" s="21">
        <f t="shared" si="19"/>
        <v>-2.4942833230495789</v>
      </c>
      <c r="H192" s="21">
        <f t="shared" si="19"/>
        <v>-2.3964054513233828</v>
      </c>
      <c r="I192" s="21">
        <f t="shared" si="19"/>
        <v>-2.3016369914562604</v>
      </c>
      <c r="J192" s="21">
        <f t="shared" si="19"/>
        <v>-2.2098814780106464</v>
      </c>
      <c r="K192" s="21">
        <f t="shared" si="19"/>
        <v>-2.1657636492935048</v>
      </c>
      <c r="L192" s="21">
        <f t="shared" si="19"/>
        <v>-2.1227050655159663</v>
      </c>
      <c r="M192" s="21">
        <f t="shared" si="19"/>
        <v>-2.0806808712135614</v>
      </c>
      <c r="N192" s="21">
        <f t="shared" si="19"/>
        <v>-2.0396668200713779</v>
      </c>
      <c r="O192" s="21">
        <f t="shared" si="19"/>
        <v>-1.9996392612517715</v>
      </c>
      <c r="P192" s="21">
        <f t="shared" si="19"/>
        <v>-1.9605751254088695</v>
      </c>
      <c r="Q192" s="21">
        <f t="shared" si="19"/>
        <v>-1.9224519109690685</v>
      </c>
      <c r="R192" s="21">
        <f t="shared" si="19"/>
        <v>-1.8852476691937068</v>
      </c>
      <c r="S192" s="21">
        <f t="shared" si="19"/>
        <v>-1.8489409901881062</v>
      </c>
      <c r="T192" s="21">
        <f t="shared" si="19"/>
        <v>-1.8135109937229694</v>
      </c>
      <c r="U192" s="21">
        <f t="shared" si="19"/>
        <v>-1.7789373116362817</v>
      </c>
      <c r="V192" s="21">
        <f t="shared" si="19"/>
        <v>-1.7452000788086197</v>
      </c>
      <c r="W192" s="21">
        <f t="shared" si="19"/>
        <v>-1.7122799202986076</v>
      </c>
      <c r="X192" s="21">
        <f t="shared" si="19"/>
        <v>-1.6801579390025529</v>
      </c>
      <c r="Y192" s="21">
        <f t="shared" si="19"/>
        <v>-1.6488157037450932</v>
      </c>
      <c r="Z192" s="21">
        <f t="shared" si="19"/>
        <v>-1.6182352395471011</v>
      </c>
      <c r="AA192" s="21">
        <f t="shared" si="19"/>
        <v>-1.5883990164027502</v>
      </c>
      <c r="AB192" s="21">
        <f t="shared" si="19"/>
        <v>-1.5592899375721687</v>
      </c>
      <c r="AC192" s="21">
        <f t="shared" si="19"/>
        <v>-1.5308913294892779</v>
      </c>
      <c r="AD192" s="21">
        <f t="shared" si="19"/>
        <v>-1.5031869326117173</v>
      </c>
      <c r="AE192" s="21">
        <f t="shared" si="19"/>
        <v>-1.4761608902194703</v>
      </c>
      <c r="AF192" s="21">
        <f t="shared" si="19"/>
        <v>-1.4497977400743192</v>
      </c>
      <c r="AG192" s="21">
        <f t="shared" si="19"/>
        <v>-1.4240824039889708</v>
      </c>
      <c r="AH192" s="21">
        <f t="shared" si="19"/>
        <v>-1.3990001788119211</v>
      </c>
      <c r="AI192" s="21">
        <f t="shared" si="19"/>
        <v>-1.3745367277059901</v>
      </c>
      <c r="AJ192" s="21">
        <f t="shared" si="19"/>
        <v>-1.3572347618259311</v>
      </c>
      <c r="AK192" s="21">
        <f t="shared" si="19"/>
        <v>-1.340329343181426</v>
      </c>
      <c r="AL192" s="21">
        <f t="shared" si="19"/>
        <v>-1.3238141437969002</v>
      </c>
      <c r="AM192" s="21">
        <f t="shared" si="19"/>
        <v>-1.3076829866397224</v>
      </c>
      <c r="AN192" s="21">
        <f t="shared" si="19"/>
        <v>-1.2919298437245459</v>
      </c>
      <c r="AO192" s="21">
        <f t="shared" si="19"/>
        <v>-1.2765488346047076</v>
      </c>
      <c r="AP192" s="21">
        <f t="shared" si="19"/>
        <v>-1.2615342222800729</v>
      </c>
      <c r="AQ192" s="21">
        <f t="shared" si="19"/>
        <v>-1.2468804128943023</v>
      </c>
      <c r="AR192" s="21">
        <f t="shared" si="19"/>
        <v>-1.2325819520643528</v>
      </c>
      <c r="AS192" s="21">
        <f t="shared" si="19"/>
        <v>-1.2186335238148382</v>
      </c>
      <c r="AT192" s="21">
        <f t="shared" si="19"/>
        <v>-1.2050299474918209</v>
      </c>
      <c r="AU192" s="21">
        <f t="shared" si="19"/>
        <v>-1.1917661771189072</v>
      </c>
      <c r="AV192" s="21">
        <f t="shared" si="19"/>
        <v>-1.1788372977318184</v>
      </c>
      <c r="AW192" s="21">
        <f t="shared" si="19"/>
        <v>-1.1662385248822473</v>
      </c>
      <c r="AX192" s="21">
        <f t="shared" si="19"/>
        <v>-1.1539652021621158</v>
      </c>
      <c r="AY192" s="21">
        <f t="shared" si="19"/>
        <v>-1.1420127997291674</v>
      </c>
      <c r="AZ192" s="21">
        <f t="shared" si="19"/>
        <v>-1.1303769117903071</v>
      </c>
      <c r="BA192" s="21">
        <f t="shared" si="19"/>
        <v>-1.1190532560091242</v>
      </c>
      <c r="BB192" s="21">
        <f t="shared" si="19"/>
        <v>-1.1078430360022513</v>
      </c>
    </row>
    <row r="193" spans="1:54" outlineLevel="2">
      <c r="A193" s="426"/>
      <c r="B193" s="150" t="s">
        <v>496</v>
      </c>
      <c r="C193" s="19"/>
      <c r="D193" s="135" t="s">
        <v>391</v>
      </c>
      <c r="E193" s="21">
        <f t="shared" ref="E193:BB193" si="20">SUMIF($B$143:$B$154,"Environmental",E$143:E$154)*E186</f>
        <v>-16.097627330027944</v>
      </c>
      <c r="F193" s="21">
        <f t="shared" si="20"/>
        <v>-15.222052070596733</v>
      </c>
      <c r="G193" s="21">
        <f t="shared" si="20"/>
        <v>-14.298679950767129</v>
      </c>
      <c r="H193" s="21">
        <f t="shared" si="20"/>
        <v>-13.385113552573364</v>
      </c>
      <c r="I193" s="21">
        <f t="shared" si="20"/>
        <v>-12.523519613129075</v>
      </c>
      <c r="J193" s="21">
        <f t="shared" si="20"/>
        <v>-11.665238898505347</v>
      </c>
      <c r="K193" s="21">
        <f t="shared" si="20"/>
        <v>-11.582514329805059</v>
      </c>
      <c r="L193" s="21">
        <f t="shared" si="20"/>
        <v>-11.536263238328468</v>
      </c>
      <c r="M193" s="21">
        <f t="shared" si="20"/>
        <v>-11.48825188926452</v>
      </c>
      <c r="N193" s="21">
        <f t="shared" si="20"/>
        <v>-11.403200096527469</v>
      </c>
      <c r="O193" s="21">
        <f t="shared" si="20"/>
        <v>-11.352759407121033</v>
      </c>
      <c r="P193" s="21">
        <f t="shared" si="20"/>
        <v>-11.300927230796853</v>
      </c>
      <c r="Q193" s="21">
        <f t="shared" si="20"/>
        <v>-11.247822878967552</v>
      </c>
      <c r="R193" s="21">
        <f t="shared" si="20"/>
        <v>-11.226290822088981</v>
      </c>
      <c r="S193" s="21">
        <f t="shared" si="20"/>
        <v>-11.17035099151534</v>
      </c>
      <c r="T193" s="21">
        <f t="shared" si="20"/>
        <v>-11.113485531230936</v>
      </c>
      <c r="U193" s="21">
        <f t="shared" si="20"/>
        <v>-11.055796154818443</v>
      </c>
      <c r="V193" s="21">
        <f t="shared" si="20"/>
        <v>-11.027676490575285</v>
      </c>
      <c r="W193" s="21">
        <f t="shared" si="20"/>
        <v>-10.968056865976447</v>
      </c>
      <c r="X193" s="21">
        <f t="shared" si="20"/>
        <v>-10.937074999258591</v>
      </c>
      <c r="Y193" s="21">
        <f t="shared" si="20"/>
        <v>-10.875941740147621</v>
      </c>
      <c r="Z193" s="21">
        <f t="shared" si="20"/>
        <v>-10.84255323106572</v>
      </c>
      <c r="AA193" s="21">
        <f t="shared" si="20"/>
        <v>-10.807862728174904</v>
      </c>
      <c r="AB193" s="21">
        <f t="shared" si="20"/>
        <v>-10.771984718093645</v>
      </c>
      <c r="AC193" s="21">
        <f t="shared" si="20"/>
        <v>-10.728955923876752</v>
      </c>
      <c r="AD193" s="21">
        <f t="shared" si="20"/>
        <v>-10.686560671571538</v>
      </c>
      <c r="AE193" s="21">
        <f t="shared" si="20"/>
        <v>-10.645974838067522</v>
      </c>
      <c r="AF193" s="21">
        <f t="shared" si="20"/>
        <v>-10.603864592240209</v>
      </c>
      <c r="AG193" s="21">
        <f t="shared" si="20"/>
        <v>-10.56065797848693</v>
      </c>
      <c r="AH193" s="21">
        <f t="shared" si="20"/>
        <v>-10.516837252810184</v>
      </c>
      <c r="AI193" s="21">
        <f t="shared" si="20"/>
        <v>-10.473013214909898</v>
      </c>
      <c r="AJ193" s="21">
        <f t="shared" si="20"/>
        <v>-10.479547965402979</v>
      </c>
      <c r="AK193" s="21">
        <f t="shared" si="20"/>
        <v>-10.485494412452345</v>
      </c>
      <c r="AL193" s="21">
        <f t="shared" si="20"/>
        <v>-10.491073877630731</v>
      </c>
      <c r="AM193" s="21">
        <f t="shared" si="20"/>
        <v>-10.496410825663585</v>
      </c>
      <c r="AN193" s="21">
        <f t="shared" si="20"/>
        <v>-10.501558277503833</v>
      </c>
      <c r="AO193" s="21">
        <f t="shared" si="20"/>
        <v>-10.506538465302116</v>
      </c>
      <c r="AP193" s="21">
        <f t="shared" si="20"/>
        <v>-10.511425091199346</v>
      </c>
      <c r="AQ193" s="21">
        <f t="shared" si="20"/>
        <v>-10.516302332404898</v>
      </c>
      <c r="AR193" s="21">
        <f t="shared" si="20"/>
        <v>-10.521231247326925</v>
      </c>
      <c r="AS193" s="21">
        <f t="shared" si="20"/>
        <v>-10.52626854424342</v>
      </c>
      <c r="AT193" s="21">
        <f t="shared" si="20"/>
        <v>-10.531474918392371</v>
      </c>
      <c r="AU193" s="21">
        <f t="shared" si="20"/>
        <v>-10.536914289764741</v>
      </c>
      <c r="AV193" s="21">
        <f t="shared" si="20"/>
        <v>-10.542647296523294</v>
      </c>
      <c r="AW193" s="21">
        <f t="shared" si="20"/>
        <v>-10.548731902247798</v>
      </c>
      <c r="AX193" s="21">
        <f t="shared" si="20"/>
        <v>-10.555226146348227</v>
      </c>
      <c r="AY193" s="21">
        <f t="shared" si="20"/>
        <v>-10.562188048391839</v>
      </c>
      <c r="AZ193" s="21">
        <f t="shared" si="20"/>
        <v>-10.569674782305205</v>
      </c>
      <c r="BA193" s="21">
        <f t="shared" si="20"/>
        <v>-10.577742538602447</v>
      </c>
      <c r="BB193" s="21">
        <f t="shared" si="20"/>
        <v>-10.584584838521678</v>
      </c>
    </row>
    <row r="194" spans="1:54" outlineLevel="2">
      <c r="A194" s="426"/>
      <c r="B194" s="150" t="s">
        <v>497</v>
      </c>
      <c r="C194" s="19"/>
      <c r="D194" s="135" t="s">
        <v>391</v>
      </c>
      <c r="E194" s="21">
        <f t="shared" ref="E194:BB194" si="21">SUM(E172:E174)*E186</f>
        <v>-8.0615520039548727</v>
      </c>
      <c r="F194" s="21">
        <f t="shared" si="21"/>
        <v>-7.8678360607554909</v>
      </c>
      <c r="G194" s="21">
        <f t="shared" si="21"/>
        <v>-7.676541109444698</v>
      </c>
      <c r="H194" s="21">
        <f t="shared" si="21"/>
        <v>-7.4876212014064407</v>
      </c>
      <c r="I194" s="21">
        <f t="shared" si="21"/>
        <v>-7.3010305345654425</v>
      </c>
      <c r="J194" s="21">
        <f t="shared" si="21"/>
        <v>-7.1167234111507769</v>
      </c>
      <c r="K194" s="21">
        <f t="shared" si="21"/>
        <v>-7.0808588158501449</v>
      </c>
      <c r="L194" s="21">
        <f t="shared" si="21"/>
        <v>-7.0457673826705394</v>
      </c>
      <c r="M194" s="21">
        <f t="shared" si="21"/>
        <v>-7.0114507616489652</v>
      </c>
      <c r="N194" s="21">
        <f t="shared" si="21"/>
        <v>-6.9779108193069934</v>
      </c>
      <c r="O194" s="21">
        <f t="shared" si="21"/>
        <v>-6.945149650291337</v>
      </c>
      <c r="P194" s="21">
        <f t="shared" si="21"/>
        <v>-6.9131695866462524</v>
      </c>
      <c r="Q194" s="21">
        <f t="shared" si="21"/>
        <v>-6.8819731984750474</v>
      </c>
      <c r="R194" s="21">
        <f t="shared" si="21"/>
        <v>-6.8515632937534221</v>
      </c>
      <c r="S194" s="21">
        <f t="shared" si="21"/>
        <v>-6.8204079894558332</v>
      </c>
      <c r="T194" s="21">
        <f t="shared" si="21"/>
        <v>-6.7900588556129957</v>
      </c>
      <c r="U194" s="21">
        <f t="shared" si="21"/>
        <v>-6.7605189164860953</v>
      </c>
      <c r="V194" s="21">
        <f t="shared" si="21"/>
        <v>-6.7317914711460149</v>
      </c>
      <c r="W194" s="21">
        <f t="shared" si="21"/>
        <v>-6.7038800728565517</v>
      </c>
      <c r="X194" s="21">
        <f t="shared" si="21"/>
        <v>-6.6767885617701159</v>
      </c>
      <c r="Y194" s="21">
        <f t="shared" si="21"/>
        <v>-6.6505210494804397</v>
      </c>
      <c r="Z194" s="21">
        <f t="shared" si="21"/>
        <v>-6.6250819375200383</v>
      </c>
      <c r="AA194" s="21">
        <f t="shared" si="21"/>
        <v>-6.6004759217905793</v>
      </c>
      <c r="AB194" s="21">
        <f t="shared" si="21"/>
        <v>-6.5767080039342716</v>
      </c>
      <c r="AC194" s="21">
        <f t="shared" si="21"/>
        <v>-6.5495690383389134</v>
      </c>
      <c r="AD194" s="21">
        <f t="shared" si="21"/>
        <v>-6.5227783881665706</v>
      </c>
      <c r="AE194" s="21">
        <f t="shared" si="21"/>
        <v>-6.4959307464540998</v>
      </c>
      <c r="AF194" s="21">
        <f t="shared" si="21"/>
        <v>-6.4687632708234553</v>
      </c>
      <c r="AG194" s="21">
        <f t="shared" si="21"/>
        <v>-6.441158412854346</v>
      </c>
      <c r="AH194" s="21">
        <f t="shared" si="21"/>
        <v>-6.4131812366965955</v>
      </c>
      <c r="AI194" s="21">
        <f t="shared" si="21"/>
        <v>-6.3851470807812918</v>
      </c>
      <c r="AJ194" s="21">
        <f t="shared" si="21"/>
        <v>-6.3878333923161374</v>
      </c>
      <c r="AK194" s="21">
        <f t="shared" si="21"/>
        <v>-6.3902672325534313</v>
      </c>
      <c r="AL194" s="21">
        <f t="shared" si="21"/>
        <v>-6.3925025539749285</v>
      </c>
      <c r="AM194" s="21">
        <f t="shared" si="21"/>
        <v>-6.394601896019771</v>
      </c>
      <c r="AN194" s="21">
        <f t="shared" si="21"/>
        <v>-6.3966105375473763</v>
      </c>
      <c r="AO194" s="21">
        <f t="shared" si="21"/>
        <v>-6.3985519836964775</v>
      </c>
      <c r="AP194" s="21">
        <f t="shared" si="21"/>
        <v>-6.4004673015289182</v>
      </c>
      <c r="AQ194" s="21">
        <f t="shared" si="21"/>
        <v>-6.4023989434590112</v>
      </c>
      <c r="AR194" s="21">
        <f t="shared" si="21"/>
        <v>-6.4043855481557204</v>
      </c>
      <c r="AS194" s="21">
        <f t="shared" si="21"/>
        <v>-6.4064628895701485</v>
      </c>
      <c r="AT194" s="21">
        <f t="shared" si="21"/>
        <v>-6.4086667917002131</v>
      </c>
      <c r="AU194" s="21">
        <f t="shared" si="21"/>
        <v>-6.4110342428180793</v>
      </c>
      <c r="AV194" s="21">
        <f t="shared" si="21"/>
        <v>-6.413601117332461</v>
      </c>
      <c r="AW194" s="21">
        <f t="shared" si="21"/>
        <v>-6.4164023393103511</v>
      </c>
      <c r="AX194" s="21">
        <f t="shared" si="21"/>
        <v>-6.4194724333333912</v>
      </c>
      <c r="AY194" s="21">
        <f t="shared" si="21"/>
        <v>-6.4228457118045164</v>
      </c>
      <c r="AZ194" s="21">
        <f t="shared" si="21"/>
        <v>-6.4265561133017348</v>
      </c>
      <c r="BA194" s="21">
        <f t="shared" si="21"/>
        <v>-6.4306370928236829</v>
      </c>
      <c r="BB194" s="21">
        <f t="shared" si="21"/>
        <v>-6.4339913770179304</v>
      </c>
    </row>
    <row r="195" spans="1:54" outlineLevel="2">
      <c r="A195" s="426"/>
      <c r="B195" s="150" t="s">
        <v>498</v>
      </c>
      <c r="C195" s="19"/>
      <c r="D195" s="135" t="s">
        <v>391</v>
      </c>
      <c r="E195" s="21">
        <f>SUM(E176:E178)*E186</f>
        <v>-24.184656006135928</v>
      </c>
      <c r="F195" s="21">
        <f t="shared" ref="F195:BB195" si="22">SUM(F176:F178)*F186</f>
        <v>-23.603508176759302</v>
      </c>
      <c r="G195" s="21">
        <f t="shared" si="22"/>
        <v>-23.0296233283341</v>
      </c>
      <c r="H195" s="21">
        <f t="shared" si="22"/>
        <v>-22.462863604219319</v>
      </c>
      <c r="I195" s="21">
        <f t="shared" si="22"/>
        <v>-21.903091603696325</v>
      </c>
      <c r="J195" s="21">
        <f t="shared" si="22"/>
        <v>-21.350170228763137</v>
      </c>
      <c r="K195" s="21">
        <f t="shared" si="22"/>
        <v>-21.242576447550434</v>
      </c>
      <c r="L195" s="21">
        <f t="shared" si="22"/>
        <v>-21.13730214801161</v>
      </c>
      <c r="M195" s="21">
        <f t="shared" si="22"/>
        <v>-21.034352280531856</v>
      </c>
      <c r="N195" s="21">
        <f t="shared" si="22"/>
        <v>-20.933732453592967</v>
      </c>
      <c r="O195" s="21">
        <f t="shared" si="22"/>
        <v>-20.835448950874014</v>
      </c>
      <c r="P195" s="21">
        <f t="shared" si="22"/>
        <v>-20.739508764098936</v>
      </c>
      <c r="Q195" s="21">
        <f t="shared" si="22"/>
        <v>-20.645919595425141</v>
      </c>
      <c r="R195" s="21">
        <f t="shared" si="22"/>
        <v>-20.554689881260266</v>
      </c>
      <c r="S195" s="21">
        <f t="shared" si="22"/>
        <v>-20.461223964444187</v>
      </c>
      <c r="T195" s="21">
        <f t="shared" si="22"/>
        <v>-20.37017656299086</v>
      </c>
      <c r="U195" s="21">
        <f t="shared" si="22"/>
        <v>-20.281556753233048</v>
      </c>
      <c r="V195" s="21">
        <f t="shared" si="22"/>
        <v>-20.195374409734871</v>
      </c>
      <c r="W195" s="21">
        <f t="shared" si="22"/>
        <v>-20.111640218569658</v>
      </c>
      <c r="X195" s="21">
        <f t="shared" si="22"/>
        <v>-20.030365685310347</v>
      </c>
      <c r="Y195" s="21">
        <f t="shared" si="22"/>
        <v>-19.951563148441316</v>
      </c>
      <c r="Z195" s="21">
        <f t="shared" si="22"/>
        <v>-19.875245809126351</v>
      </c>
      <c r="AA195" s="21">
        <f t="shared" si="22"/>
        <v>-19.80142776874219</v>
      </c>
      <c r="AB195" s="21">
        <f t="shared" si="22"/>
        <v>-19.730124011802815</v>
      </c>
      <c r="AC195" s="21">
        <f t="shared" si="22"/>
        <v>-19.648707115202367</v>
      </c>
      <c r="AD195" s="21">
        <f t="shared" si="22"/>
        <v>-19.568335164890282</v>
      </c>
      <c r="AE195" s="21">
        <f t="shared" si="22"/>
        <v>-19.48779223999497</v>
      </c>
      <c r="AF195" s="21">
        <f t="shared" si="22"/>
        <v>-19.406289813393602</v>
      </c>
      <c r="AG195" s="21">
        <f t="shared" si="22"/>
        <v>-19.323475239225726</v>
      </c>
      <c r="AH195" s="21">
        <f t="shared" si="22"/>
        <v>-19.239543710902371</v>
      </c>
      <c r="AI195" s="21">
        <f t="shared" si="22"/>
        <v>-19.155441243264878</v>
      </c>
      <c r="AJ195" s="21">
        <f t="shared" si="22"/>
        <v>-19.163500177948421</v>
      </c>
      <c r="AK195" s="21">
        <f t="shared" si="22"/>
        <v>-19.170801698715103</v>
      </c>
      <c r="AL195" s="21">
        <f t="shared" si="22"/>
        <v>-19.177507663029171</v>
      </c>
      <c r="AM195" s="21">
        <f t="shared" si="22"/>
        <v>-19.183805689244757</v>
      </c>
      <c r="AN195" s="21">
        <f t="shared" si="22"/>
        <v>-19.189831613893436</v>
      </c>
      <c r="AO195" s="21">
        <f t="shared" si="22"/>
        <v>-19.195655952400571</v>
      </c>
      <c r="AP195" s="21">
        <f t="shared" si="22"/>
        <v>-19.201401905957031</v>
      </c>
      <c r="AQ195" s="21">
        <f t="shared" si="22"/>
        <v>-19.207196831807515</v>
      </c>
      <c r="AR195" s="21">
        <f t="shared" si="22"/>
        <v>-19.213156645957397</v>
      </c>
      <c r="AS195" s="21">
        <f t="shared" si="22"/>
        <v>-19.219388670257207</v>
      </c>
      <c r="AT195" s="21">
        <f t="shared" si="22"/>
        <v>-19.226000376702789</v>
      </c>
      <c r="AU195" s="21">
        <f t="shared" si="22"/>
        <v>-19.23310273011105</v>
      </c>
      <c r="AV195" s="21">
        <f t="shared" si="22"/>
        <v>-19.240803353707864</v>
      </c>
      <c r="AW195" s="21">
        <f t="shared" si="22"/>
        <v>-19.249207019693984</v>
      </c>
      <c r="AX195" s="21">
        <f t="shared" si="22"/>
        <v>-19.258417301814408</v>
      </c>
      <c r="AY195" s="21">
        <f t="shared" si="22"/>
        <v>-19.268537137278219</v>
      </c>
      <c r="AZ195" s="21">
        <f t="shared" si="22"/>
        <v>-19.279668341819423</v>
      </c>
      <c r="BA195" s="21">
        <f t="shared" si="22"/>
        <v>-19.291911280433943</v>
      </c>
      <c r="BB195" s="21">
        <f t="shared" si="22"/>
        <v>-19.301974133064171</v>
      </c>
    </row>
    <row r="196" spans="1:54" outlineLevel="2">
      <c r="A196" s="426"/>
      <c r="B196" s="150" t="s">
        <v>291</v>
      </c>
      <c r="C196" s="19"/>
      <c r="D196" s="135" t="s">
        <v>391</v>
      </c>
      <c r="E196" s="21">
        <f t="shared" ref="E196:BB196" si="23">SUMIF($B$143:$B$154,"Safety",E$143:E$154)*E187</f>
        <v>-1.6863305951302741</v>
      </c>
      <c r="F196" s="21">
        <f t="shared" si="23"/>
        <v>-1.7166009465973111</v>
      </c>
      <c r="G196" s="21">
        <f t="shared" si="23"/>
        <v>-1.7471258878371858</v>
      </c>
      <c r="H196" s="21">
        <f t="shared" si="23"/>
        <v>-1.7777295037620271</v>
      </c>
      <c r="I196" s="21">
        <f t="shared" si="23"/>
        <v>-1.8082217512055154</v>
      </c>
      <c r="J196" s="21">
        <f t="shared" si="23"/>
        <v>-1.8383976332818714</v>
      </c>
      <c r="K196" s="21">
        <f t="shared" si="23"/>
        <v>-1.8734079188032884</v>
      </c>
      <c r="L196" s="21">
        <f t="shared" si="23"/>
        <v>-1.9093528232864667</v>
      </c>
      <c r="M196" s="21">
        <f t="shared" si="23"/>
        <v>-1.9462607680937531</v>
      </c>
      <c r="N196" s="21">
        <f t="shared" si="23"/>
        <v>-1.9841611092288982</v>
      </c>
      <c r="O196" s="21">
        <f t="shared" si="23"/>
        <v>-2.0230842847000763</v>
      </c>
      <c r="P196" s="21">
        <f t="shared" si="23"/>
        <v>-2.063061602176425</v>
      </c>
      <c r="Q196" s="21">
        <f t="shared" si="23"/>
        <v>-2.1041254446994797</v>
      </c>
      <c r="R196" s="21">
        <f t="shared" si="23"/>
        <v>-2.1463094400441745</v>
      </c>
      <c r="S196" s="21">
        <f t="shared" si="23"/>
        <v>-2.1896481620176322</v>
      </c>
      <c r="T196" s="21">
        <f t="shared" si="23"/>
        <v>-2.2341774547658284</v>
      </c>
      <c r="U196" s="21">
        <f t="shared" si="23"/>
        <v>-2.2799343044055234</v>
      </c>
      <c r="V196" s="21">
        <f t="shared" si="23"/>
        <v>-2.3269569430802775</v>
      </c>
      <c r="W196" s="21">
        <f t="shared" si="23"/>
        <v>-2.3752849788244546</v>
      </c>
      <c r="X196" s="21">
        <f t="shared" si="23"/>
        <v>-2.4249592611743309</v>
      </c>
      <c r="Y196" s="21">
        <f t="shared" si="23"/>
        <v>-2.4760220481564383</v>
      </c>
      <c r="Z196" s="21">
        <f t="shared" si="23"/>
        <v>-2.5285170685910381</v>
      </c>
      <c r="AA196" s="21">
        <f t="shared" si="23"/>
        <v>-2.5824894570492476</v>
      </c>
      <c r="AB196" s="21">
        <f t="shared" si="23"/>
        <v>-2.6379859522287701</v>
      </c>
      <c r="AC196" s="21">
        <f t="shared" si="23"/>
        <v>-2.6950547893411705</v>
      </c>
      <c r="AD196" s="21">
        <f t="shared" si="23"/>
        <v>-2.7537460026772469</v>
      </c>
      <c r="AE196" s="21">
        <f t="shared" si="23"/>
        <v>-2.8141110698484799</v>
      </c>
      <c r="AF196" s="21">
        <f t="shared" si="23"/>
        <v>-2.8762034757747492</v>
      </c>
      <c r="AG196" s="21">
        <f t="shared" si="23"/>
        <v>-2.9400783938442654</v>
      </c>
      <c r="AH196" s="21">
        <f t="shared" si="23"/>
        <v>-3.0057928400304172</v>
      </c>
      <c r="AI196" s="21">
        <f t="shared" si="23"/>
        <v>-3.0734059282246218</v>
      </c>
      <c r="AJ196" s="21">
        <f t="shared" si="23"/>
        <v>-3.1496191302735697</v>
      </c>
      <c r="AK196" s="21">
        <f t="shared" si="23"/>
        <v>-3.2281719690093316</v>
      </c>
      <c r="AL196" s="21">
        <f t="shared" si="23"/>
        <v>-3.3091439554076096</v>
      </c>
      <c r="AM196" s="21">
        <f t="shared" si="23"/>
        <v>-3.3926174041948585</v>
      </c>
      <c r="AN196" s="21">
        <f t="shared" si="23"/>
        <v>-3.4786776964377526</v>
      </c>
      <c r="AO196" s="21">
        <f t="shared" si="23"/>
        <v>-3.5674132798602338</v>
      </c>
      <c r="AP196" s="21">
        <f t="shared" si="23"/>
        <v>-3.6589157425076482</v>
      </c>
      <c r="AQ196" s="21">
        <f t="shared" si="23"/>
        <v>-3.7532799700408099</v>
      </c>
      <c r="AR196" s="21">
        <f t="shared" si="23"/>
        <v>-3.850604366438156</v>
      </c>
      <c r="AS196" s="21">
        <f t="shared" si="23"/>
        <v>-3.9509908067248634</v>
      </c>
      <c r="AT196" s="21">
        <f t="shared" si="23"/>
        <v>-4.0545448762883352</v>
      </c>
      <c r="AU196" s="21">
        <f t="shared" si="23"/>
        <v>-4.1613760345374882</v>
      </c>
      <c r="AV196" s="21">
        <f t="shared" si="23"/>
        <v>-4.2715975818162955</v>
      </c>
      <c r="AW196" s="21">
        <f t="shared" si="23"/>
        <v>-4.3853270939722861</v>
      </c>
      <c r="AX196" s="21">
        <f t="shared" si="23"/>
        <v>-4.502686339683228</v>
      </c>
      <c r="AY196" s="21">
        <f t="shared" si="23"/>
        <v>-4.6238014238380973</v>
      </c>
      <c r="AZ196" s="21">
        <f t="shared" si="23"/>
        <v>-4.7488032126875597</v>
      </c>
      <c r="BA196" s="21">
        <f t="shared" si="23"/>
        <v>-4.8778271716700852</v>
      </c>
      <c r="BB196" s="21">
        <f t="shared" si="23"/>
        <v>-5.0103566837764326</v>
      </c>
    </row>
    <row r="197" spans="1:54" outlineLevel="2">
      <c r="A197" s="426"/>
      <c r="B197" s="150" t="s">
        <v>294</v>
      </c>
      <c r="C197" s="19"/>
      <c r="D197" s="135" t="s">
        <v>391</v>
      </c>
      <c r="E197" s="21">
        <f>SUMIF($B$143:$B$154,"Financial",E$143:E$154)*E186</f>
        <v>-20.714413057399998</v>
      </c>
      <c r="F197" s="21">
        <f t="shared" ref="F197:BB197" si="24">SUMIF($B$143:$B$154,"Financial",F$143:F$154)*F186</f>
        <v>-19.710907535056997</v>
      </c>
      <c r="G197" s="21">
        <f t="shared" si="24"/>
        <v>-18.717620947113812</v>
      </c>
      <c r="H197" s="21">
        <f t="shared" si="24"/>
        <v>-17.734250719581844</v>
      </c>
      <c r="I197" s="21">
        <f t="shared" si="24"/>
        <v>-16.760498596386036</v>
      </c>
      <c r="J197" s="21">
        <f t="shared" si="24"/>
        <v>-15.796069492071759</v>
      </c>
      <c r="K197" s="21">
        <f t="shared" si="24"/>
        <v>-15.642149584786125</v>
      </c>
      <c r="L197" s="21">
        <f t="shared" si="24"/>
        <v>-15.49238125443245</v>
      </c>
      <c r="M197" s="21">
        <f t="shared" si="24"/>
        <v>-15.346660948704926</v>
      </c>
      <c r="N197" s="21">
        <f t="shared" si="24"/>
        <v>-15.204888560204346</v>
      </c>
      <c r="O197" s="21">
        <f t="shared" si="24"/>
        <v>-15.066967296424956</v>
      </c>
      <c r="P197" s="21">
        <f t="shared" si="24"/>
        <v>-14.932803681561172</v>
      </c>
      <c r="Q197" s="21">
        <f t="shared" si="24"/>
        <v>-14.802307349411908</v>
      </c>
      <c r="R197" s="21">
        <f t="shared" si="24"/>
        <v>-14.675390977419474</v>
      </c>
      <c r="S197" s="21">
        <f t="shared" si="24"/>
        <v>-14.551970207243892</v>
      </c>
      <c r="T197" s="21">
        <f t="shared" si="24"/>
        <v>-14.431963577880591</v>
      </c>
      <c r="U197" s="21">
        <f t="shared" si="24"/>
        <v>-14.315292362729338</v>
      </c>
      <c r="V197" s="21">
        <f t="shared" si="24"/>
        <v>-14.201880581250725</v>
      </c>
      <c r="W197" s="21">
        <f t="shared" si="24"/>
        <v>-14.091654820408801</v>
      </c>
      <c r="X197" s="21">
        <f t="shared" si="24"/>
        <v>-13.984544227780786</v>
      </c>
      <c r="Y197" s="21">
        <f t="shared" si="24"/>
        <v>-13.880480421431461</v>
      </c>
      <c r="Z197" s="21">
        <f t="shared" si="24"/>
        <v>-13.779397376609642</v>
      </c>
      <c r="AA197" s="21">
        <f t="shared" si="24"/>
        <v>-13.681231419511338</v>
      </c>
      <c r="AB197" s="21">
        <f t="shared" si="24"/>
        <v>-13.585921068585087</v>
      </c>
      <c r="AC197" s="21">
        <f t="shared" si="24"/>
        <v>-13.49340707211053</v>
      </c>
      <c r="AD197" s="21">
        <f t="shared" si="24"/>
        <v>-13.403632272000065</v>
      </c>
      <c r="AE197" s="21">
        <f t="shared" si="24"/>
        <v>-13.31654155501854</v>
      </c>
      <c r="AF197" s="21">
        <f t="shared" si="24"/>
        <v>-13.232081815836276</v>
      </c>
      <c r="AG197" s="21">
        <f t="shared" si="24"/>
        <v>-13.150201859585193</v>
      </c>
      <c r="AH197" s="21">
        <f t="shared" si="24"/>
        <v>-13.070852410818093</v>
      </c>
      <c r="AI197" s="21">
        <f t="shared" si="24"/>
        <v>-12.993985969276656</v>
      </c>
      <c r="AJ197" s="21">
        <f t="shared" si="24"/>
        <v>-12.9822731340199</v>
      </c>
      <c r="AK197" s="21">
        <f t="shared" si="24"/>
        <v>-12.972556980671474</v>
      </c>
      <c r="AL197" s="21">
        <f t="shared" si="24"/>
        <v>-12.96482597178729</v>
      </c>
      <c r="AM197" s="21">
        <f t="shared" si="24"/>
        <v>-12.959069704792286</v>
      </c>
      <c r="AN197" s="21">
        <f t="shared" si="24"/>
        <v>-12.955278889306749</v>
      </c>
      <c r="AO197" s="21">
        <f t="shared" si="24"/>
        <v>-12.953445332928624</v>
      </c>
      <c r="AP197" s="21">
        <f t="shared" si="24"/>
        <v>-12.953561976972086</v>
      </c>
      <c r="AQ197" s="21">
        <f t="shared" si="24"/>
        <v>-12.955622808720785</v>
      </c>
      <c r="AR197" s="21">
        <f t="shared" si="24"/>
        <v>-12.959622901396859</v>
      </c>
      <c r="AS197" s="21">
        <f t="shared" si="24"/>
        <v>-12.965558395850827</v>
      </c>
      <c r="AT197" s="21">
        <f t="shared" si="24"/>
        <v>-12.973426475616627</v>
      </c>
      <c r="AU197" s="21">
        <f t="shared" si="24"/>
        <v>-12.983225381159356</v>
      </c>
      <c r="AV197" s="21">
        <f t="shared" si="24"/>
        <v>-12.994954361246654</v>
      </c>
      <c r="AW197" s="21">
        <f t="shared" si="24"/>
        <v>-13.008613714407957</v>
      </c>
      <c r="AX197" s="21">
        <f t="shared" si="24"/>
        <v>-13.024204750839747</v>
      </c>
      <c r="AY197" s="21">
        <f t="shared" si="24"/>
        <v>-13.041729796747735</v>
      </c>
      <c r="AZ197" s="21">
        <f t="shared" si="24"/>
        <v>-13.061192175795137</v>
      </c>
      <c r="BA197" s="21">
        <f t="shared" si="24"/>
        <v>-13.082596208397858</v>
      </c>
      <c r="BB197" s="21">
        <f t="shared" si="24"/>
        <v>-13.104058280774474</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-41.416670735310703</v>
      </c>
      <c r="F200" s="21">
        <f t="shared" ref="F200:BB200" si="26">SUM(F190:F193,F196:F198)</f>
        <v>-40.818621749612433</v>
      </c>
      <c r="G200" s="21">
        <f t="shared" si="26"/>
        <v>-40.168174815544006</v>
      </c>
      <c r="H200" s="21">
        <f t="shared" si="26"/>
        <v>-39.533772319415505</v>
      </c>
      <c r="I200" s="21">
        <f t="shared" si="26"/>
        <v>-38.953369477157068</v>
      </c>
      <c r="J200" s="21">
        <f t="shared" si="26"/>
        <v>-38.100198533158611</v>
      </c>
      <c r="K200" s="21">
        <f t="shared" si="26"/>
        <v>-37.211489668319508</v>
      </c>
      <c r="L200" s="21">
        <f t="shared" si="26"/>
        <v>-36.410466839291672</v>
      </c>
      <c r="M200" s="21">
        <f t="shared" si="26"/>
        <v>-35.656175195334228</v>
      </c>
      <c r="N200" s="21">
        <f t="shared" si="26"/>
        <v>-34.910754588881488</v>
      </c>
      <c r="O200" s="21">
        <f t="shared" si="26"/>
        <v>-34.243411199069357</v>
      </c>
      <c r="P200" s="21">
        <f t="shared" si="26"/>
        <v>-33.615825172545414</v>
      </c>
      <c r="Q200" s="21">
        <f t="shared" si="26"/>
        <v>-33.025920669942266</v>
      </c>
      <c r="R200" s="21">
        <f t="shared" si="26"/>
        <v>-32.504463508740486</v>
      </c>
      <c r="S200" s="21">
        <f t="shared" si="26"/>
        <v>-31.983505632281805</v>
      </c>
      <c r="T200" s="21">
        <f t="shared" si="26"/>
        <v>-31.494666919700943</v>
      </c>
      <c r="U200" s="21">
        <f t="shared" si="26"/>
        <v>-31.036287283545633</v>
      </c>
      <c r="V200" s="21">
        <f t="shared" si="26"/>
        <v>-30.637094400115593</v>
      </c>
      <c r="W200" s="21">
        <f t="shared" si="26"/>
        <v>-30.23444392973402</v>
      </c>
      <c r="X200" s="21">
        <f t="shared" si="26"/>
        <v>-29.886985761192651</v>
      </c>
      <c r="Y200" s="21">
        <f t="shared" si="26"/>
        <v>-29.534525723726912</v>
      </c>
      <c r="Z200" s="21">
        <f t="shared" si="26"/>
        <v>-29.233633784698704</v>
      </c>
      <c r="AA200" s="21">
        <f t="shared" si="26"/>
        <v>-28.954012067742291</v>
      </c>
      <c r="AB200" s="21">
        <f t="shared" si="26"/>
        <v>-28.694595451307674</v>
      </c>
      <c r="AC200" s="21">
        <f t="shared" si="26"/>
        <v>-28.448309114817732</v>
      </c>
      <c r="AD200" s="21">
        <f t="shared" si="26"/>
        <v>-28.347125878860567</v>
      </c>
      <c r="AE200" s="21">
        <f t="shared" si="26"/>
        <v>-28.25278835315401</v>
      </c>
      <c r="AF200" s="21">
        <f t="shared" si="26"/>
        <v>-28.161947623925553</v>
      </c>
      <c r="AG200" s="21">
        <f t="shared" si="26"/>
        <v>-28.075020635905361</v>
      </c>
      <c r="AH200" s="21">
        <f t="shared" si="26"/>
        <v>-27.992482682470616</v>
      </c>
      <c r="AI200" s="21">
        <f t="shared" si="26"/>
        <v>-27.914941840117166</v>
      </c>
      <c r="AJ200" s="21">
        <f t="shared" si="26"/>
        <v>-27.968674991522377</v>
      </c>
      <c r="AK200" s="21">
        <f t="shared" si="26"/>
        <v>-28.026552705314575</v>
      </c>
      <c r="AL200" s="21">
        <f t="shared" si="26"/>
        <v>-28.088857948622532</v>
      </c>
      <c r="AM200" s="21">
        <f t="shared" si="26"/>
        <v>-28.15578092129045</v>
      </c>
      <c r="AN200" s="21">
        <f t="shared" si="26"/>
        <v>-28.227444706972882</v>
      </c>
      <c r="AO200" s="21">
        <f t="shared" si="26"/>
        <v>-28.303945912695681</v>
      </c>
      <c r="AP200" s="21">
        <f t="shared" si="26"/>
        <v>-28.385437032959153</v>
      </c>
      <c r="AQ200" s="21">
        <f t="shared" si="26"/>
        <v>-28.472085524060795</v>
      </c>
      <c r="AR200" s="21">
        <f t="shared" si="26"/>
        <v>-28.564040467226292</v>
      </c>
      <c r="AS200" s="21">
        <f t="shared" si="26"/>
        <v>-28.661451270633947</v>
      </c>
      <c r="AT200" s="21">
        <f t="shared" si="26"/>
        <v>-28.764476217789156</v>
      </c>
      <c r="AU200" s="21">
        <f t="shared" si="26"/>
        <v>-28.873281882580493</v>
      </c>
      <c r="AV200" s="21">
        <f t="shared" si="26"/>
        <v>-28.98803653731806</v>
      </c>
      <c r="AW200" s="21">
        <f t="shared" si="26"/>
        <v>-29.108911235510291</v>
      </c>
      <c r="AX200" s="21">
        <f t="shared" si="26"/>
        <v>-29.236082439033318</v>
      </c>
      <c r="AY200" s="21">
        <f t="shared" si="26"/>
        <v>-29.369732068706838</v>
      </c>
      <c r="AZ200" s="21">
        <f t="shared" si="26"/>
        <v>-29.510047082578211</v>
      </c>
      <c r="BA200" s="21">
        <f t="shared" si="26"/>
        <v>-29.657219174679511</v>
      </c>
      <c r="BB200" s="21">
        <f t="shared" si="26"/>
        <v>-29.806842839074836</v>
      </c>
    </row>
    <row r="201" spans="1:54" outlineLevel="2">
      <c r="A201" s="426"/>
      <c r="B201" s="150" t="s">
        <v>501</v>
      </c>
      <c r="C201" s="19"/>
      <c r="D201" s="135" t="s">
        <v>391</v>
      </c>
      <c r="E201" s="21">
        <f>SUM(E190:E192,E194,E196:E198)</f>
        <v>-33.380595409237628</v>
      </c>
      <c r="F201" s="21">
        <f t="shared" ref="F201:BB201" si="27">SUM(F190:F192,F194,F196:F198)</f>
        <v>-33.464405739771188</v>
      </c>
      <c r="G201" s="21">
        <f t="shared" si="27"/>
        <v>-33.546035974221581</v>
      </c>
      <c r="H201" s="21">
        <f t="shared" si="27"/>
        <v>-33.63627996824858</v>
      </c>
      <c r="I201" s="21">
        <f t="shared" si="27"/>
        <v>-33.730880398593442</v>
      </c>
      <c r="J201" s="21">
        <f t="shared" si="27"/>
        <v>-33.55168304580404</v>
      </c>
      <c r="K201" s="21">
        <f t="shared" si="27"/>
        <v>-32.709834154364593</v>
      </c>
      <c r="L201" s="21">
        <f t="shared" si="27"/>
        <v>-31.919970983633746</v>
      </c>
      <c r="M201" s="21">
        <f t="shared" si="27"/>
        <v>-31.179374067718676</v>
      </c>
      <c r="N201" s="21">
        <f t="shared" si="27"/>
        <v>-30.485465311661009</v>
      </c>
      <c r="O201" s="21">
        <f t="shared" si="27"/>
        <v>-29.835801442239656</v>
      </c>
      <c r="P201" s="21">
        <f t="shared" si="27"/>
        <v>-29.228067528394813</v>
      </c>
      <c r="Q201" s="21">
        <f t="shared" si="27"/>
        <v>-28.660070989449764</v>
      </c>
      <c r="R201" s="21">
        <f t="shared" si="27"/>
        <v>-28.129735980404931</v>
      </c>
      <c r="S201" s="21">
        <f t="shared" si="27"/>
        <v>-27.633562630222301</v>
      </c>
      <c r="T201" s="21">
        <f t="shared" si="27"/>
        <v>-27.171240244083002</v>
      </c>
      <c r="U201" s="21">
        <f t="shared" si="27"/>
        <v>-26.741010045213287</v>
      </c>
      <c r="V201" s="21">
        <f t="shared" si="27"/>
        <v>-26.341209380686326</v>
      </c>
      <c r="W201" s="21">
        <f t="shared" si="27"/>
        <v>-25.970267136614126</v>
      </c>
      <c r="X201" s="21">
        <f t="shared" si="27"/>
        <v>-25.626699323704173</v>
      </c>
      <c r="Y201" s="21">
        <f t="shared" si="27"/>
        <v>-25.309105033059733</v>
      </c>
      <c r="Z201" s="21">
        <f t="shared" si="27"/>
        <v>-25.016162491153018</v>
      </c>
      <c r="AA201" s="21">
        <f t="shared" si="27"/>
        <v>-24.74662526135797</v>
      </c>
      <c r="AB201" s="21">
        <f t="shared" si="27"/>
        <v>-24.4993187371483</v>
      </c>
      <c r="AC201" s="21">
        <f t="shared" si="27"/>
        <v>-24.268922229279895</v>
      </c>
      <c r="AD201" s="21">
        <f t="shared" si="27"/>
        <v>-24.183343595455597</v>
      </c>
      <c r="AE201" s="21">
        <f t="shared" si="27"/>
        <v>-24.10274426154059</v>
      </c>
      <c r="AF201" s="21">
        <f t="shared" si="27"/>
        <v>-24.026846302508801</v>
      </c>
      <c r="AG201" s="21">
        <f t="shared" si="27"/>
        <v>-23.955521070272773</v>
      </c>
      <c r="AH201" s="21">
        <f t="shared" si="27"/>
        <v>-23.888826666357026</v>
      </c>
      <c r="AI201" s="21">
        <f t="shared" si="27"/>
        <v>-23.827075705988559</v>
      </c>
      <c r="AJ201" s="21">
        <f t="shared" si="27"/>
        <v>-23.876960418435537</v>
      </c>
      <c r="AK201" s="21">
        <f t="shared" si="27"/>
        <v>-23.931325525415662</v>
      </c>
      <c r="AL201" s="21">
        <f t="shared" si="27"/>
        <v>-23.990286624966728</v>
      </c>
      <c r="AM201" s="21">
        <f t="shared" si="27"/>
        <v>-24.053971991646637</v>
      </c>
      <c r="AN201" s="21">
        <f t="shared" si="27"/>
        <v>-24.122496967016424</v>
      </c>
      <c r="AO201" s="21">
        <f t="shared" si="27"/>
        <v>-24.195959431090042</v>
      </c>
      <c r="AP201" s="21">
        <f t="shared" si="27"/>
        <v>-24.274479243288724</v>
      </c>
      <c r="AQ201" s="21">
        <f t="shared" si="27"/>
        <v>-24.358182135114909</v>
      </c>
      <c r="AR201" s="21">
        <f t="shared" si="27"/>
        <v>-24.447194768055088</v>
      </c>
      <c r="AS201" s="21">
        <f t="shared" si="27"/>
        <v>-24.541645615960675</v>
      </c>
      <c r="AT201" s="21">
        <f t="shared" si="27"/>
        <v>-24.641668091096996</v>
      </c>
      <c r="AU201" s="21">
        <f t="shared" si="27"/>
        <v>-24.747401835633831</v>
      </c>
      <c r="AV201" s="21">
        <f t="shared" si="27"/>
        <v>-24.85899035812723</v>
      </c>
      <c r="AW201" s="21">
        <f t="shared" si="27"/>
        <v>-24.976581672572841</v>
      </c>
      <c r="AX201" s="21">
        <f t="shared" si="27"/>
        <v>-25.100328726018482</v>
      </c>
      <c r="AY201" s="21">
        <f t="shared" si="27"/>
        <v>-25.230389732119516</v>
      </c>
      <c r="AZ201" s="21">
        <f t="shared" si="27"/>
        <v>-25.36692841357474</v>
      </c>
      <c r="BA201" s="21">
        <f t="shared" si="27"/>
        <v>-25.510113728900748</v>
      </c>
      <c r="BB201" s="21">
        <f t="shared" si="27"/>
        <v>-25.656249377571086</v>
      </c>
    </row>
    <row r="202" spans="1:54" outlineLevel="2">
      <c r="A202" s="427"/>
      <c r="B202" s="150" t="s">
        <v>502</v>
      </c>
      <c r="C202" s="19"/>
      <c r="D202" s="135" t="s">
        <v>391</v>
      </c>
      <c r="E202" s="21">
        <f>SUM(E190:E192,E195:E198)</f>
        <v>-49.503699411418687</v>
      </c>
      <c r="F202" s="21">
        <f t="shared" ref="F202:BB202" si="28">SUM(F190:F192,F195:F198)</f>
        <v>-49.200077855775</v>
      </c>
      <c r="G202" s="21">
        <f t="shared" si="28"/>
        <v>-48.899118193110979</v>
      </c>
      <c r="H202" s="21">
        <f t="shared" si="28"/>
        <v>-48.611522371061454</v>
      </c>
      <c r="I202" s="21">
        <f t="shared" si="28"/>
        <v>-48.332941467724325</v>
      </c>
      <c r="J202" s="21">
        <f t="shared" si="28"/>
        <v>-47.785129863416401</v>
      </c>
      <c r="K202" s="21">
        <f t="shared" si="28"/>
        <v>-46.871551786064884</v>
      </c>
      <c r="L202" s="21">
        <f t="shared" si="28"/>
        <v>-46.01150574897482</v>
      </c>
      <c r="M202" s="21">
        <f t="shared" si="28"/>
        <v>-45.202275586601566</v>
      </c>
      <c r="N202" s="21">
        <f t="shared" si="28"/>
        <v>-44.441286945946985</v>
      </c>
      <c r="O202" s="21">
        <f t="shared" si="28"/>
        <v>-43.726100742822332</v>
      </c>
      <c r="P202" s="21">
        <f t="shared" si="28"/>
        <v>-43.054406705847498</v>
      </c>
      <c r="Q202" s="21">
        <f t="shared" si="28"/>
        <v>-42.424017386399854</v>
      </c>
      <c r="R202" s="21">
        <f t="shared" si="28"/>
        <v>-41.832862567911775</v>
      </c>
      <c r="S202" s="21">
        <f t="shared" si="28"/>
        <v>-41.274378605210657</v>
      </c>
      <c r="T202" s="21">
        <f t="shared" si="28"/>
        <v>-40.751357951460861</v>
      </c>
      <c r="U202" s="21">
        <f t="shared" si="28"/>
        <v>-40.262047881960235</v>
      </c>
      <c r="V202" s="21">
        <f t="shared" si="28"/>
        <v>-39.80479231927518</v>
      </c>
      <c r="W202" s="21">
        <f t="shared" si="28"/>
        <v>-39.378027282327231</v>
      </c>
      <c r="X202" s="21">
        <f t="shared" si="28"/>
        <v>-38.980276447244407</v>
      </c>
      <c r="Y202" s="21">
        <f t="shared" si="28"/>
        <v>-38.610147132020607</v>
      </c>
      <c r="Z202" s="21">
        <f t="shared" si="28"/>
        <v>-38.266326362759337</v>
      </c>
      <c r="AA202" s="21">
        <f t="shared" si="28"/>
        <v>-37.947577108309581</v>
      </c>
      <c r="AB202" s="21">
        <f t="shared" si="28"/>
        <v>-37.652734745016843</v>
      </c>
      <c r="AC202" s="21">
        <f t="shared" si="28"/>
        <v>-37.368060306143349</v>
      </c>
      <c r="AD202" s="21">
        <f t="shared" si="28"/>
        <v>-37.228900372179311</v>
      </c>
      <c r="AE202" s="21">
        <f t="shared" si="28"/>
        <v>-37.09460575508146</v>
      </c>
      <c r="AF202" s="21">
        <f t="shared" si="28"/>
        <v>-36.964372845078948</v>
      </c>
      <c r="AG202" s="21">
        <f t="shared" si="28"/>
        <v>-36.83783789664416</v>
      </c>
      <c r="AH202" s="21">
        <f t="shared" si="28"/>
        <v>-36.715189140562799</v>
      </c>
      <c r="AI202" s="21">
        <f t="shared" si="28"/>
        <v>-36.59736986847215</v>
      </c>
      <c r="AJ202" s="21">
        <f t="shared" si="28"/>
        <v>-36.652627204067826</v>
      </c>
      <c r="AK202" s="21">
        <f t="shared" si="28"/>
        <v>-36.711859991577334</v>
      </c>
      <c r="AL202" s="21">
        <f t="shared" si="28"/>
        <v>-36.775291734020968</v>
      </c>
      <c r="AM202" s="21">
        <f t="shared" si="28"/>
        <v>-36.843175784871626</v>
      </c>
      <c r="AN202" s="21">
        <f t="shared" si="28"/>
        <v>-36.915718043362482</v>
      </c>
      <c r="AO202" s="21">
        <f t="shared" si="28"/>
        <v>-36.993063399794138</v>
      </c>
      <c r="AP202" s="21">
        <f t="shared" si="28"/>
        <v>-37.075413847716838</v>
      </c>
      <c r="AQ202" s="21">
        <f t="shared" si="28"/>
        <v>-37.162980023463412</v>
      </c>
      <c r="AR202" s="21">
        <f t="shared" si="28"/>
        <v>-37.255965865856766</v>
      </c>
      <c r="AS202" s="21">
        <f t="shared" si="28"/>
        <v>-37.354571396647735</v>
      </c>
      <c r="AT202" s="21">
        <f t="shared" si="28"/>
        <v>-37.459001676099575</v>
      </c>
      <c r="AU202" s="21">
        <f t="shared" si="28"/>
        <v>-37.569470322926804</v>
      </c>
      <c r="AV202" s="21">
        <f t="shared" si="28"/>
        <v>-37.686192594502629</v>
      </c>
      <c r="AW202" s="21">
        <f t="shared" si="28"/>
        <v>-37.809386352956473</v>
      </c>
      <c r="AX202" s="21">
        <f t="shared" si="28"/>
        <v>-37.939273594499497</v>
      </c>
      <c r="AY202" s="21">
        <f t="shared" si="28"/>
        <v>-38.076081157593222</v>
      </c>
      <c r="AZ202" s="21">
        <f t="shared" si="28"/>
        <v>-38.220040642092428</v>
      </c>
      <c r="BA202" s="21">
        <f t="shared" si="28"/>
        <v>-38.371387916511011</v>
      </c>
      <c r="BB202" s="21">
        <f t="shared" si="28"/>
        <v>-38.524232133617332</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-41.416670735310703</v>
      </c>
      <c r="F204" s="21">
        <f>F200+E204</f>
        <v>-82.235292484923136</v>
      </c>
      <c r="G204" s="21">
        <f t="shared" ref="G204:BB206" si="29">G200+F204</f>
        <v>-122.40346730046714</v>
      </c>
      <c r="H204" s="21">
        <f t="shared" si="29"/>
        <v>-161.93723961988263</v>
      </c>
      <c r="I204" s="21">
        <f t="shared" si="29"/>
        <v>-200.89060909703971</v>
      </c>
      <c r="J204" s="21">
        <f t="shared" si="29"/>
        <v>-238.99080763019833</v>
      </c>
      <c r="K204" s="21">
        <f t="shared" si="29"/>
        <v>-276.20229729851786</v>
      </c>
      <c r="L204" s="21">
        <f t="shared" si="29"/>
        <v>-312.61276413780956</v>
      </c>
      <c r="M204" s="21">
        <f t="shared" si="29"/>
        <v>-348.26893933314381</v>
      </c>
      <c r="N204" s="21">
        <f t="shared" si="29"/>
        <v>-383.17969392202531</v>
      </c>
      <c r="O204" s="21">
        <f t="shared" si="29"/>
        <v>-417.42310512109464</v>
      </c>
      <c r="P204" s="21">
        <f t="shared" si="29"/>
        <v>-451.03893029364008</v>
      </c>
      <c r="Q204" s="21">
        <f t="shared" si="29"/>
        <v>-484.06485096358233</v>
      </c>
      <c r="R204" s="21">
        <f t="shared" si="29"/>
        <v>-516.56931447232284</v>
      </c>
      <c r="S204" s="21">
        <f t="shared" si="29"/>
        <v>-548.55282010460462</v>
      </c>
      <c r="T204" s="21">
        <f t="shared" si="29"/>
        <v>-580.04748702430561</v>
      </c>
      <c r="U204" s="21">
        <f t="shared" si="29"/>
        <v>-611.08377430785129</v>
      </c>
      <c r="V204" s="21">
        <f t="shared" si="29"/>
        <v>-641.72086870796693</v>
      </c>
      <c r="W204" s="21">
        <f t="shared" si="29"/>
        <v>-671.9553126377009</v>
      </c>
      <c r="X204" s="21">
        <f t="shared" si="29"/>
        <v>-701.8422983988936</v>
      </c>
      <c r="Y204" s="21">
        <f t="shared" si="29"/>
        <v>-731.37682412262052</v>
      </c>
      <c r="Z204" s="21">
        <f t="shared" si="29"/>
        <v>-760.61045790731919</v>
      </c>
      <c r="AA204" s="21">
        <f t="shared" si="29"/>
        <v>-789.56446997506146</v>
      </c>
      <c r="AB204" s="21">
        <f t="shared" si="29"/>
        <v>-818.25906542636915</v>
      </c>
      <c r="AC204" s="21">
        <f t="shared" si="29"/>
        <v>-846.70737454118694</v>
      </c>
      <c r="AD204" s="21">
        <f t="shared" si="29"/>
        <v>-875.05450042004748</v>
      </c>
      <c r="AE204" s="21">
        <f t="shared" si="29"/>
        <v>-903.30728877320144</v>
      </c>
      <c r="AF204" s="21">
        <f t="shared" si="29"/>
        <v>-931.46923639712702</v>
      </c>
      <c r="AG204" s="21">
        <f t="shared" si="29"/>
        <v>-959.54425703303241</v>
      </c>
      <c r="AH204" s="21">
        <f t="shared" si="29"/>
        <v>-987.53673971550302</v>
      </c>
      <c r="AI204" s="21">
        <f t="shared" si="29"/>
        <v>-1015.4516815556202</v>
      </c>
      <c r="AJ204" s="21">
        <f t="shared" si="29"/>
        <v>-1043.4203565471425</v>
      </c>
      <c r="AK204" s="21">
        <f t="shared" si="29"/>
        <v>-1071.4469092524571</v>
      </c>
      <c r="AL204" s="21">
        <f t="shared" si="29"/>
        <v>-1099.5357672010796</v>
      </c>
      <c r="AM204" s="21">
        <f t="shared" si="29"/>
        <v>-1127.69154812237</v>
      </c>
      <c r="AN204" s="21">
        <f t="shared" si="29"/>
        <v>-1155.9189928293429</v>
      </c>
      <c r="AO204" s="21">
        <f t="shared" si="29"/>
        <v>-1184.2229387420387</v>
      </c>
      <c r="AP204" s="21">
        <f t="shared" si="29"/>
        <v>-1212.6083757749977</v>
      </c>
      <c r="AQ204" s="21">
        <f t="shared" si="29"/>
        <v>-1241.0804612990585</v>
      </c>
      <c r="AR204" s="21">
        <f t="shared" si="29"/>
        <v>-1269.6445017662847</v>
      </c>
      <c r="AS204" s="21">
        <f t="shared" si="29"/>
        <v>-1298.3059530369187</v>
      </c>
      <c r="AT204" s="21">
        <f t="shared" si="29"/>
        <v>-1327.070429254708</v>
      </c>
      <c r="AU204" s="21">
        <f t="shared" si="29"/>
        <v>-1355.9437111372883</v>
      </c>
      <c r="AV204" s="21">
        <f t="shared" si="29"/>
        <v>-1384.9317476746064</v>
      </c>
      <c r="AW204" s="21">
        <f t="shared" si="29"/>
        <v>-1414.0406589101167</v>
      </c>
      <c r="AX204" s="21">
        <f t="shared" si="29"/>
        <v>-1443.2767413491499</v>
      </c>
      <c r="AY204" s="21">
        <f t="shared" si="29"/>
        <v>-1472.6464734178567</v>
      </c>
      <c r="AZ204" s="21">
        <f t="shared" si="29"/>
        <v>-1502.1565205004349</v>
      </c>
      <c r="BA204" s="21">
        <f t="shared" si="29"/>
        <v>-1531.8137396751144</v>
      </c>
      <c r="BB204" s="21">
        <f t="shared" si="29"/>
        <v>-1561.6205825141892</v>
      </c>
    </row>
    <row r="205" spans="1:54" outlineLevel="2">
      <c r="A205" s="426"/>
      <c r="B205" s="150" t="s">
        <v>505</v>
      </c>
      <c r="C205" s="19"/>
      <c r="D205" s="135" t="s">
        <v>391</v>
      </c>
      <c r="E205" s="21">
        <f>E201</f>
        <v>-33.380595409237628</v>
      </c>
      <c r="F205" s="21">
        <f t="shared" ref="F205:U206" si="30">F201+E205</f>
        <v>-66.845001149008823</v>
      </c>
      <c r="G205" s="21">
        <f t="shared" si="30"/>
        <v>-100.3910371232304</v>
      </c>
      <c r="H205" s="21">
        <f t="shared" si="30"/>
        <v>-134.02731709147898</v>
      </c>
      <c r="I205" s="21">
        <f t="shared" si="30"/>
        <v>-167.7581974900724</v>
      </c>
      <c r="J205" s="21">
        <f t="shared" si="30"/>
        <v>-201.30988053587646</v>
      </c>
      <c r="K205" s="21">
        <f t="shared" si="30"/>
        <v>-234.01971469024105</v>
      </c>
      <c r="L205" s="21">
        <f t="shared" si="30"/>
        <v>-265.93968567387481</v>
      </c>
      <c r="M205" s="21">
        <f t="shared" si="30"/>
        <v>-297.1190597415935</v>
      </c>
      <c r="N205" s="21">
        <f t="shared" si="30"/>
        <v>-327.60452505325452</v>
      </c>
      <c r="O205" s="21">
        <f t="shared" si="30"/>
        <v>-357.44032649549416</v>
      </c>
      <c r="P205" s="21">
        <f t="shared" si="30"/>
        <v>-386.66839402388899</v>
      </c>
      <c r="Q205" s="21">
        <f t="shared" si="30"/>
        <v>-415.32846501333876</v>
      </c>
      <c r="R205" s="21">
        <f t="shared" si="30"/>
        <v>-443.45820099374367</v>
      </c>
      <c r="S205" s="21">
        <f t="shared" si="30"/>
        <v>-471.09176362396596</v>
      </c>
      <c r="T205" s="21">
        <f t="shared" si="30"/>
        <v>-498.26300386804894</v>
      </c>
      <c r="U205" s="21">
        <f t="shared" si="30"/>
        <v>-525.00401391326227</v>
      </c>
      <c r="V205" s="21">
        <f t="shared" si="29"/>
        <v>-551.34522329394861</v>
      </c>
      <c r="W205" s="21">
        <f t="shared" si="29"/>
        <v>-577.3154904305627</v>
      </c>
      <c r="X205" s="21">
        <f t="shared" si="29"/>
        <v>-602.94218975426691</v>
      </c>
      <c r="Y205" s="21">
        <f t="shared" si="29"/>
        <v>-628.25129478732663</v>
      </c>
      <c r="Z205" s="21">
        <f t="shared" si="29"/>
        <v>-653.2674572784797</v>
      </c>
      <c r="AA205" s="21">
        <f t="shared" si="29"/>
        <v>-678.01408253983766</v>
      </c>
      <c r="AB205" s="21">
        <f t="shared" si="29"/>
        <v>-702.51340127698597</v>
      </c>
      <c r="AC205" s="21">
        <f t="shared" si="29"/>
        <v>-726.78232350626581</v>
      </c>
      <c r="AD205" s="21">
        <f t="shared" si="29"/>
        <v>-750.96566710172146</v>
      </c>
      <c r="AE205" s="21">
        <f t="shared" si="29"/>
        <v>-775.06841136326204</v>
      </c>
      <c r="AF205" s="21">
        <f t="shared" si="29"/>
        <v>-799.09525766577087</v>
      </c>
      <c r="AG205" s="21">
        <f t="shared" si="29"/>
        <v>-823.05077873604364</v>
      </c>
      <c r="AH205" s="21">
        <f t="shared" si="29"/>
        <v>-846.93960540240062</v>
      </c>
      <c r="AI205" s="21">
        <f t="shared" si="29"/>
        <v>-870.76668110838921</v>
      </c>
      <c r="AJ205" s="21">
        <f t="shared" si="29"/>
        <v>-894.64364152682469</v>
      </c>
      <c r="AK205" s="21">
        <f t="shared" si="29"/>
        <v>-918.57496705224037</v>
      </c>
      <c r="AL205" s="21">
        <f t="shared" si="29"/>
        <v>-942.56525367720712</v>
      </c>
      <c r="AM205" s="21">
        <f t="shared" si="29"/>
        <v>-966.6192256688538</v>
      </c>
      <c r="AN205" s="21">
        <f t="shared" si="29"/>
        <v>-990.74172263587025</v>
      </c>
      <c r="AO205" s="21">
        <f t="shared" si="29"/>
        <v>-1014.9376820669603</v>
      </c>
      <c r="AP205" s="21">
        <f t="shared" si="29"/>
        <v>-1039.212161310249</v>
      </c>
      <c r="AQ205" s="21">
        <f t="shared" si="29"/>
        <v>-1063.570343445364</v>
      </c>
      <c r="AR205" s="21">
        <f t="shared" si="29"/>
        <v>-1088.0175382134191</v>
      </c>
      <c r="AS205" s="21">
        <f t="shared" si="29"/>
        <v>-1112.5591838293799</v>
      </c>
      <c r="AT205" s="21">
        <f t="shared" si="29"/>
        <v>-1137.2008519204769</v>
      </c>
      <c r="AU205" s="21">
        <f t="shared" si="29"/>
        <v>-1161.9482537561107</v>
      </c>
      <c r="AV205" s="21">
        <f t="shared" si="29"/>
        <v>-1186.8072441142378</v>
      </c>
      <c r="AW205" s="21">
        <f t="shared" si="29"/>
        <v>-1211.7838257868107</v>
      </c>
      <c r="AX205" s="21">
        <f t="shared" si="29"/>
        <v>-1236.8841545128291</v>
      </c>
      <c r="AY205" s="21">
        <f t="shared" si="29"/>
        <v>-1262.1145442449485</v>
      </c>
      <c r="AZ205" s="21">
        <f t="shared" si="29"/>
        <v>-1287.4814726585232</v>
      </c>
      <c r="BA205" s="21">
        <f t="shared" si="29"/>
        <v>-1312.9915863874239</v>
      </c>
      <c r="BB205" s="21">
        <f t="shared" si="29"/>
        <v>-1338.6478357649951</v>
      </c>
    </row>
    <row r="206" spans="1:54" outlineLevel="2">
      <c r="A206" s="427"/>
      <c r="B206" s="150" t="s">
        <v>506</v>
      </c>
      <c r="C206" s="19"/>
      <c r="D206" s="135" t="s">
        <v>391</v>
      </c>
      <c r="E206" s="21">
        <f>E202</f>
        <v>-49.503699411418687</v>
      </c>
      <c r="F206" s="21">
        <f t="shared" si="30"/>
        <v>-98.703777267193686</v>
      </c>
      <c r="G206" s="21">
        <f t="shared" si="29"/>
        <v>-147.60289546030467</v>
      </c>
      <c r="H206" s="21">
        <f t="shared" si="29"/>
        <v>-196.21441783136612</v>
      </c>
      <c r="I206" s="21">
        <f t="shared" si="29"/>
        <v>-244.54735929909043</v>
      </c>
      <c r="J206" s="21">
        <f t="shared" si="29"/>
        <v>-292.33248916250682</v>
      </c>
      <c r="K206" s="21">
        <f t="shared" si="29"/>
        <v>-339.20404094857167</v>
      </c>
      <c r="L206" s="21">
        <f t="shared" si="29"/>
        <v>-385.21554669754647</v>
      </c>
      <c r="M206" s="21">
        <f t="shared" si="29"/>
        <v>-430.41782228414803</v>
      </c>
      <c r="N206" s="21">
        <f t="shared" si="29"/>
        <v>-474.85910923009499</v>
      </c>
      <c r="O206" s="21">
        <f t="shared" si="29"/>
        <v>-518.58520997291737</v>
      </c>
      <c r="P206" s="21">
        <f t="shared" si="29"/>
        <v>-561.63961667876492</v>
      </c>
      <c r="Q206" s="21">
        <f t="shared" si="29"/>
        <v>-604.06363406516482</v>
      </c>
      <c r="R206" s="21">
        <f t="shared" si="29"/>
        <v>-645.89649663307659</v>
      </c>
      <c r="S206" s="21">
        <f t="shared" si="29"/>
        <v>-687.17087523828729</v>
      </c>
      <c r="T206" s="21">
        <f t="shared" si="29"/>
        <v>-727.92223318974811</v>
      </c>
      <c r="U206" s="21">
        <f t="shared" si="29"/>
        <v>-768.18428107170837</v>
      </c>
      <c r="V206" s="21">
        <f t="shared" si="29"/>
        <v>-807.98907339098355</v>
      </c>
      <c r="W206" s="21">
        <f t="shared" si="29"/>
        <v>-847.3671006733108</v>
      </c>
      <c r="X206" s="21">
        <f t="shared" si="29"/>
        <v>-886.34737712055517</v>
      </c>
      <c r="Y206" s="21">
        <f t="shared" si="29"/>
        <v>-924.95752425257581</v>
      </c>
      <c r="Z206" s="21">
        <f t="shared" si="29"/>
        <v>-963.2238506153351</v>
      </c>
      <c r="AA206" s="21">
        <f t="shared" si="29"/>
        <v>-1001.1714277236447</v>
      </c>
      <c r="AB206" s="21">
        <f t="shared" si="29"/>
        <v>-1038.8241624686616</v>
      </c>
      <c r="AC206" s="21">
        <f t="shared" si="29"/>
        <v>-1076.192222774805</v>
      </c>
      <c r="AD206" s="21">
        <f t="shared" si="29"/>
        <v>-1113.4211231469844</v>
      </c>
      <c r="AE206" s="21">
        <f t="shared" si="29"/>
        <v>-1150.5157289020658</v>
      </c>
      <c r="AF206" s="21">
        <f t="shared" si="29"/>
        <v>-1187.4801017471448</v>
      </c>
      <c r="AG206" s="21">
        <f t="shared" si="29"/>
        <v>-1224.317939643789</v>
      </c>
      <c r="AH206" s="21">
        <f t="shared" si="29"/>
        <v>-1261.0331287843519</v>
      </c>
      <c r="AI206" s="21">
        <f t="shared" si="29"/>
        <v>-1297.6304986528241</v>
      </c>
      <c r="AJ206" s="21">
        <f t="shared" si="29"/>
        <v>-1334.283125856892</v>
      </c>
      <c r="AK206" s="21">
        <f t="shared" si="29"/>
        <v>-1370.9949858484692</v>
      </c>
      <c r="AL206" s="21">
        <f t="shared" si="29"/>
        <v>-1407.7702775824903</v>
      </c>
      <c r="AM206" s="21">
        <f t="shared" si="29"/>
        <v>-1444.6134533673619</v>
      </c>
      <c r="AN206" s="21">
        <f t="shared" si="29"/>
        <v>-1481.5291714107243</v>
      </c>
      <c r="AO206" s="21">
        <f t="shared" si="29"/>
        <v>-1518.5222348105185</v>
      </c>
      <c r="AP206" s="21">
        <f t="shared" si="29"/>
        <v>-1555.5976486582354</v>
      </c>
      <c r="AQ206" s="21">
        <f t="shared" si="29"/>
        <v>-1592.7606286816988</v>
      </c>
      <c r="AR206" s="21">
        <f t="shared" si="29"/>
        <v>-1630.0165945475555</v>
      </c>
      <c r="AS206" s="21">
        <f t="shared" si="29"/>
        <v>-1667.3711659442033</v>
      </c>
      <c r="AT206" s="21">
        <f t="shared" si="29"/>
        <v>-1704.830167620303</v>
      </c>
      <c r="AU206" s="21">
        <f t="shared" si="29"/>
        <v>-1742.3996379432297</v>
      </c>
      <c r="AV206" s="21">
        <f t="shared" si="29"/>
        <v>-1780.0858305377324</v>
      </c>
      <c r="AW206" s="21">
        <f t="shared" si="29"/>
        <v>-1817.8952168906887</v>
      </c>
      <c r="AX206" s="21">
        <f t="shared" si="29"/>
        <v>-1855.8344904851883</v>
      </c>
      <c r="AY206" s="21">
        <f t="shared" si="29"/>
        <v>-1893.9105716427816</v>
      </c>
      <c r="AZ206" s="21">
        <f t="shared" si="29"/>
        <v>-1932.1306122848741</v>
      </c>
      <c r="BA206" s="21">
        <f t="shared" si="29"/>
        <v>-1970.502000201385</v>
      </c>
      <c r="BB206" s="21">
        <f t="shared" si="29"/>
        <v>-2009.0262323350023</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-0.21853202359319418</v>
      </c>
      <c r="F210" s="21">
        <f>F190-Baseline!F190</f>
        <v>-1.5736912317091165</v>
      </c>
      <c r="G210" s="21">
        <f>G190-Baseline!G190</f>
        <v>-2.9104647067763065</v>
      </c>
      <c r="H210" s="21">
        <f>H190-Baseline!H190</f>
        <v>-4.2402730921748857</v>
      </c>
      <c r="I210" s="21">
        <f>I190-Baseline!I190</f>
        <v>-5.5594925249801843</v>
      </c>
      <c r="J210" s="21">
        <f>J190-Baseline!J190</f>
        <v>-6.5906110312889883</v>
      </c>
      <c r="K210" s="21">
        <f>K190-Baseline!K190</f>
        <v>-5.9476541856315297</v>
      </c>
      <c r="L210" s="21">
        <f>L190-Baseline!L190</f>
        <v>-5.3497644577283214</v>
      </c>
      <c r="M210" s="21">
        <f>M190-Baseline!M190</f>
        <v>-4.7943207180574694</v>
      </c>
      <c r="N210" s="21">
        <f>N190-Baseline!N190</f>
        <v>-4.2788380028493966</v>
      </c>
      <c r="O210" s="21">
        <f>O190-Baseline!O190</f>
        <v>-3.8009609495715169</v>
      </c>
      <c r="P210" s="21">
        <f>P190-Baseline!P190</f>
        <v>-3.3584575326020949</v>
      </c>
      <c r="Q210" s="21">
        <f>Q190-Baseline!Q190</f>
        <v>-2.9492130858942587</v>
      </c>
      <c r="R210" s="21">
        <f>R190-Baseline!R190</f>
        <v>-2.5712245999941521</v>
      </c>
      <c r="S210" s="21">
        <f>S190-Baseline!S190</f>
        <v>-2.222595281316837</v>
      </c>
      <c r="T210" s="21">
        <f>T190-Baseline!T190</f>
        <v>-1.9015293621006182</v>
      </c>
      <c r="U210" s="21">
        <f>U190-Baseline!U190</f>
        <v>-1.6063271499560476</v>
      </c>
      <c r="V210" s="21">
        <f>V190-Baseline!V190</f>
        <v>-1.3353803064006886</v>
      </c>
      <c r="W210" s="21">
        <f>W190-Baseline!W190</f>
        <v>-1.0871673442257088</v>
      </c>
      <c r="X210" s="21">
        <f>X190-Baseline!X190</f>
        <v>-0.8602493339763887</v>
      </c>
      <c r="Y210" s="21">
        <f>Y190-Baseline!Y190</f>
        <v>-0.6532658102463007</v>
      </c>
      <c r="Z210" s="21">
        <f>Z190-Baseline!Z190</f>
        <v>-0.46493086888520063</v>
      </c>
      <c r="AA210" s="21">
        <f>AA190-Baseline!AA190</f>
        <v>-0.29402944660405245</v>
      </c>
      <c r="AB210" s="21">
        <f>AB190-Baseline!AB190</f>
        <v>-0.13941377482800371</v>
      </c>
      <c r="AC210" s="21">
        <f>AC190-Baseline!AC190</f>
        <v>2.898613354125813E-16</v>
      </c>
      <c r="AD210" s="21">
        <f>AD190-Baseline!AD190</f>
        <v>2.8005926126819453E-16</v>
      </c>
      <c r="AE210" s="21">
        <f>AE190-Baseline!AE190</f>
        <v>2.7058865823013965E-16</v>
      </c>
      <c r="AF210" s="21">
        <f>AF190-Baseline!AF190</f>
        <v>2.614383171305697E-16</v>
      </c>
      <c r="AG210" s="21">
        <f>AG190-Baseline!AG190</f>
        <v>2.5259740785562291E-16</v>
      </c>
      <c r="AH210" s="21">
        <f>AH190-Baseline!AH190</f>
        <v>2.4405546652717194E-16</v>
      </c>
      <c r="AI210" s="21">
        <f>AI190-Baseline!AI190</f>
        <v>2.3580238311804049E-16</v>
      </c>
      <c r="AJ210" s="21">
        <f>AJ190-Baseline!AJ190</f>
        <v>2.2893435254178691E-16</v>
      </c>
      <c r="AK210" s="21">
        <f>AK190-Baseline!AK190</f>
        <v>2.2226636169105526E-16</v>
      </c>
      <c r="AL210" s="21">
        <f>AL190-Baseline!AL190</f>
        <v>2.1579258416607303E-16</v>
      </c>
      <c r="AM210" s="21">
        <f>AM190-Baseline!AM190</f>
        <v>2.0950736326803208E-16</v>
      </c>
      <c r="AN210" s="21">
        <f>AN190-Baseline!AN190</f>
        <v>2.034052070563418E-16</v>
      </c>
      <c r="AO210" s="21">
        <f>AO190-Baseline!AO190</f>
        <v>1.9748078354984643E-16</v>
      </c>
      <c r="AP210" s="21">
        <f>AP190-Baseline!AP190</f>
        <v>1.9172891606781204E-16</v>
      </c>
      <c r="AQ210" s="21">
        <f>AQ190-Baseline!AQ190</f>
        <v>1.8614457870661365E-16</v>
      </c>
      <c r="AR210" s="21">
        <f>AR190-Baseline!AR190</f>
        <v>1.807228919481686E-16</v>
      </c>
      <c r="AS210" s="21">
        <f>AS190-Baseline!AS190</f>
        <v>1.7545911839628018E-16</v>
      </c>
      <c r="AT210" s="21">
        <f>AT190-Baseline!AT190</f>
        <v>1.7034865863716525E-16</v>
      </c>
      <c r="AU210" s="21">
        <f>AU190-Baseline!AU190</f>
        <v>1.6538704722054879E-16</v>
      </c>
      <c r="AV210" s="21">
        <f>AV190-Baseline!AV190</f>
        <v>1.6056994875781436E-16</v>
      </c>
      <c r="AW210" s="21">
        <f>AW190-Baseline!AW190</f>
        <v>1.5589315413380033E-16</v>
      </c>
      <c r="AX210" s="21">
        <f>AX190-Baseline!AX190</f>
        <v>1.5135257682893236E-16</v>
      </c>
      <c r="AY210" s="21">
        <f>AY190-Baseline!AY190</f>
        <v>1.46944249348478E-16</v>
      </c>
      <c r="AZ210" s="21">
        <f>AZ190-Baseline!AZ190</f>
        <v>1.4266431975580389E-16</v>
      </c>
      <c r="BA210" s="21">
        <f>BA190-Baseline!BA190</f>
        <v>1.3850904830660572E-16</v>
      </c>
      <c r="BB210" s="21">
        <f>BB190-Baseline!BB190</f>
        <v>1.3447480418117061E-16</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0</v>
      </c>
      <c r="F212" s="21">
        <f>F77*F186-Baseline!F77*Baseline!F186</f>
        <v>4.9476347123988074E-2</v>
      </c>
      <c r="G212" s="21">
        <f>G77*G186-Baseline!G77*Baseline!G186</f>
        <v>9.6956566478965556E-2</v>
      </c>
      <c r="H212" s="21">
        <f>H77*H186-Baseline!H77*Baseline!H186</f>
        <v>0.14251201897922483</v>
      </c>
      <c r="I212" s="21">
        <f>I77*I186-Baseline!I77*Baseline!I186</f>
        <v>0.18621182994414642</v>
      </c>
      <c r="J212" s="21">
        <f>J77*J186-Baseline!J77*Baseline!J186</f>
        <v>0.22812297410633198</v>
      </c>
      <c r="K212" s="21">
        <f>K77*K186-Baseline!K77*Baseline!K186</f>
        <v>0.22359194396131921</v>
      </c>
      <c r="L212" s="21">
        <f>L77*L186-Baseline!L77*Baseline!L186</f>
        <v>0.21916911669749162</v>
      </c>
      <c r="M212" s="21">
        <f>M77*M186-Baseline!M77*Baseline!M186</f>
        <v>0.2148519706026093</v>
      </c>
      <c r="N212" s="21">
        <f>N77*N186-Baseline!N77*Baseline!N186</f>
        <v>0.21063804970342126</v>
      </c>
      <c r="O212" s="21">
        <f>O77*O186-Baseline!O77*Baseline!O186</f>
        <v>0.20652495492202405</v>
      </c>
      <c r="P212" s="21">
        <f>P77*P186-Baseline!P77*Baseline!P186</f>
        <v>0.20251034739418117</v>
      </c>
      <c r="Q212" s="21">
        <f>Q77*Q186-Baseline!Q77*Baseline!Q186</f>
        <v>0.1985919433463057</v>
      </c>
      <c r="R212" s="21">
        <f>R77*R186-Baseline!R77*Baseline!R186</f>
        <v>0.19476751539187154</v>
      </c>
      <c r="S212" s="21">
        <f>S77*S186-Baseline!S77*Baseline!S186</f>
        <v>0.19103489185535394</v>
      </c>
      <c r="T212" s="21">
        <f>T77*T186-Baseline!T77*Baseline!T186</f>
        <v>0.18739195184100299</v>
      </c>
      <c r="U212" s="21">
        <f>U77*U186-Baseline!U77*Baseline!U186</f>
        <v>0.18383662787076904</v>
      </c>
      <c r="V212" s="21">
        <f>V77*V186-Baseline!V77*Baseline!V186</f>
        <v>0.18036690224699825</v>
      </c>
      <c r="W212" s="21">
        <f>W77*W186-Baseline!W77*Baseline!W186</f>
        <v>0.17698080662536175</v>
      </c>
      <c r="X212" s="21">
        <f>X77*X186-Baseline!X77*Baseline!X186</f>
        <v>0.17367642057792598</v>
      </c>
      <c r="Y212" s="21">
        <f>Y77*Y186-Baseline!Y77*Baseline!Y186</f>
        <v>0.17045187201181733</v>
      </c>
      <c r="Z212" s="21">
        <f>Z77*Z186-Baseline!Z77*Baseline!Z186</f>
        <v>0.16730533317462415</v>
      </c>
      <c r="AA212" s="21">
        <f>AA77*AA186-Baseline!AA77*Baseline!AA186</f>
        <v>0.16423502206622875</v>
      </c>
      <c r="AB212" s="21">
        <f>AB77*AB186-Baseline!AB77*Baseline!AB186</f>
        <v>0.16123919919089946</v>
      </c>
      <c r="AC212" s="21">
        <f>AC77*AC186-Baseline!AC77*Baseline!AC186</f>
        <v>0.15831616990768138</v>
      </c>
      <c r="AD212" s="21">
        <f>AD77*AD186-Baseline!AD77*Baseline!AD186</f>
        <v>0.15546427902483728</v>
      </c>
      <c r="AE212" s="21">
        <f>AE77*AE186-Baseline!AE77*Baseline!AE186</f>
        <v>0.15268191413768673</v>
      </c>
      <c r="AF212" s="21">
        <f>AF77*AF186-Baseline!AF77*Baseline!AF186</f>
        <v>0.14996750060738195</v>
      </c>
      <c r="AG212" s="21">
        <f>AG77*AG186-Baseline!AG77*Baseline!AG186</f>
        <v>0.14731950382086878</v>
      </c>
      <c r="AH212" s="21">
        <f>AH77*AH186-Baseline!AH77*Baseline!AH186</f>
        <v>0.14473642712915136</v>
      </c>
      <c r="AI212" s="21">
        <f>AI77*AI186-Baseline!AI77*Baseline!AI186</f>
        <v>0.14221681042664169</v>
      </c>
      <c r="AJ212" s="21">
        <f>AJ77*AJ186-Baseline!AJ77*Baseline!AJ186</f>
        <v>0.1404376723648042</v>
      </c>
      <c r="AK212" s="21">
        <f>AK77*AK186-Baseline!AK77*Baseline!AK186</f>
        <v>0.13869914820627205</v>
      </c>
      <c r="AL212" s="21">
        <f>AL77*AL186-Baseline!AL77*Baseline!AL186</f>
        <v>0.13700059654799834</v>
      </c>
      <c r="AM212" s="21">
        <f>AM77*AM186-Baseline!AM77*Baseline!AM186</f>
        <v>0.13534139286772362</v>
      </c>
      <c r="AN212" s="21">
        <f>AN77*AN186-Baseline!AN77*Baseline!AN186</f>
        <v>0.13372092727792717</v>
      </c>
      <c r="AO212" s="21">
        <f>AO77*AO186-Baseline!AO77*Baseline!AO186</f>
        <v>0.13213860359376661</v>
      </c>
      <c r="AP212" s="21">
        <f>AP77*AP186-Baseline!AP77*Baseline!AP186</f>
        <v>0.13059384165225318</v>
      </c>
      <c r="AQ212" s="21">
        <f>AQ77*AQ186-Baseline!AQ77*Baseline!AQ186</f>
        <v>0.12908607462008526</v>
      </c>
      <c r="AR212" s="21">
        <f>AR77*AR186-Baseline!AR77*Baseline!AR186</f>
        <v>0.12761475046727422</v>
      </c>
      <c r="AS212" s="21">
        <f>AS77*AS186-Baseline!AS77*Baseline!AS186</f>
        <v>0.12617933042056473</v>
      </c>
      <c r="AT212" s="21">
        <f>AT77*AT186-Baseline!AT77*Baseline!AT186</f>
        <v>0.12477929019789524</v>
      </c>
      <c r="AU212" s="21">
        <f>AU77*AU186-Baseline!AU77*Baseline!AU186</f>
        <v>0.12341411784172207</v>
      </c>
      <c r="AV212" s="21">
        <f>AV77*AV186-Baseline!AV77*Baseline!AV186</f>
        <v>0.12208331610372847</v>
      </c>
      <c r="AW212" s="21">
        <f>AW77*AW186-Baseline!AW77*Baseline!AW186</f>
        <v>0.12078639980974359</v>
      </c>
      <c r="AX212" s="21">
        <f>AX77*AX186-Baseline!AX77*Baseline!AX186</f>
        <v>0.11952289742315991</v>
      </c>
      <c r="AY212" s="21">
        <f>AY77*AY186-Baseline!AY77*Baseline!AY186</f>
        <v>0.11829234931426069</v>
      </c>
      <c r="AZ212" s="21">
        <f>AZ77*AZ186-Baseline!AZ77*Baseline!AZ186</f>
        <v>0.11709430968541557</v>
      </c>
      <c r="BA212" s="21">
        <f>BA77*BA186-Baseline!BA77*Baseline!BA186</f>
        <v>0.1159283440369463</v>
      </c>
      <c r="BB212" s="21">
        <f>BB77*BB186-Baseline!BB77*Baseline!BB186</f>
        <v>0.11477398809880013</v>
      </c>
    </row>
    <row r="213" spans="1:54" outlineLevel="2">
      <c r="A213" s="479"/>
      <c r="B213" s="150" t="s">
        <v>496</v>
      </c>
      <c r="C213" s="19"/>
      <c r="D213" s="135" t="s">
        <v>391</v>
      </c>
      <c r="E213" s="21">
        <f>E193-Baseline!E193</f>
        <v>0</v>
      </c>
      <c r="F213" s="21">
        <f>F193-Baseline!F193</f>
        <v>0.82870868491090555</v>
      </c>
      <c r="G213" s="21">
        <f>G193-Baseline!G193</f>
        <v>1.6466960913499005</v>
      </c>
      <c r="H213" s="21">
        <f>H193-Baseline!H193</f>
        <v>2.4537880806826404</v>
      </c>
      <c r="I213" s="21">
        <f>I193-Baseline!I193</f>
        <v>3.2607438637538237</v>
      </c>
      <c r="J213" s="21">
        <f>J193-Baseline!J193</f>
        <v>4.0614474454646263</v>
      </c>
      <c r="K213" s="21">
        <f>K193-Baseline!K193</f>
        <v>4.0331567156807075</v>
      </c>
      <c r="L213" s="21">
        <f>L193-Baseline!L193</f>
        <v>4.0175558627015651</v>
      </c>
      <c r="M213" s="21">
        <f>M193-Baseline!M193</f>
        <v>4.0013329520339713</v>
      </c>
      <c r="N213" s="21">
        <f>N193-Baseline!N193</f>
        <v>3.9721983438444912</v>
      </c>
      <c r="O213" s="21">
        <f>O193-Baseline!O193</f>
        <v>3.9551095570840236</v>
      </c>
      <c r="P213" s="21">
        <f>P193-Baseline!P193</f>
        <v>3.9375268810654322</v>
      </c>
      <c r="Q213" s="21">
        <f>Q193-Baseline!Q193</f>
        <v>3.9194917609060749</v>
      </c>
      <c r="R213" s="21">
        <f>R193-Baseline!R193</f>
        <v>3.9124506578130891</v>
      </c>
      <c r="S213" s="21">
        <f>S193-Baseline!S193</f>
        <v>3.893410270025246</v>
      </c>
      <c r="T213" s="21">
        <f>T193-Baseline!T193</f>
        <v>3.87403793856374</v>
      </c>
      <c r="U213" s="21">
        <f>U193-Baseline!U193</f>
        <v>3.8543691008643108</v>
      </c>
      <c r="V213" s="21">
        <f>V193-Baseline!V193</f>
        <v>3.8450010206287857</v>
      </c>
      <c r="W213" s="21">
        <f>W193-Baseline!W193</f>
        <v>3.8246417863095985</v>
      </c>
      <c r="X213" s="21">
        <f>X193-Baseline!X193</f>
        <v>3.8142605566713765</v>
      </c>
      <c r="Y213" s="21">
        <f>Y193-Baseline!Y193</f>
        <v>3.7933559896206166</v>
      </c>
      <c r="Z213" s="21">
        <f>Z193-Baseline!Z193</f>
        <v>3.7821201306712151</v>
      </c>
      <c r="AA213" s="21">
        <f>AA193-Baseline!AA193</f>
        <v>3.7704229436303311</v>
      </c>
      <c r="AB213" s="21">
        <f>AB193-Baseline!AB193</f>
        <v>3.7583042398104975</v>
      </c>
      <c r="AC213" s="21">
        <f>AC193-Baseline!AC193</f>
        <v>3.7436831809517344</v>
      </c>
      <c r="AD213" s="21">
        <f>AD193-Baseline!AD193</f>
        <v>3.7292754884433261</v>
      </c>
      <c r="AE213" s="21">
        <f>AE193-Baseline!AE193</f>
        <v>3.7154916951717301</v>
      </c>
      <c r="AF213" s="21">
        <f>AF193-Baseline!AF193</f>
        <v>3.7011683705521676</v>
      </c>
      <c r="AG213" s="21">
        <f>AG193-Baseline!AG193</f>
        <v>3.6864548257105021</v>
      </c>
      <c r="AH213" s="21">
        <f>AH193-Baseline!AH193</f>
        <v>3.6715193627533225</v>
      </c>
      <c r="AI213" s="21">
        <f>AI193-Baseline!AI193</f>
        <v>3.6565752175219242</v>
      </c>
      <c r="AJ213" s="21">
        <f>AJ193-Baseline!AJ193</f>
        <v>3.6592076635111539</v>
      </c>
      <c r="AK213" s="21">
        <f>AK193-Baseline!AK193</f>
        <v>3.6616305806029388</v>
      </c>
      <c r="AL213" s="21">
        <f>AL193-Baseline!AL193</f>
        <v>3.6639211521021817</v>
      </c>
      <c r="AM213" s="21">
        <f>AM193-Baseline!AM193</f>
        <v>3.6661228159402093</v>
      </c>
      <c r="AN213" s="21">
        <f>AN193-Baseline!AN193</f>
        <v>3.6682540596911455</v>
      </c>
      <c r="AO213" s="21">
        <f>AO193-Baseline!AO193</f>
        <v>3.6703225836173559</v>
      </c>
      <c r="AP213" s="21">
        <f>AP193-Baseline!AP193</f>
        <v>3.6723541257605081</v>
      </c>
      <c r="AQ213" s="21">
        <f>AQ193-Baseline!AQ193</f>
        <v>3.6743780564524791</v>
      </c>
      <c r="AR213" s="21">
        <f>AR193-Baseline!AR193</f>
        <v>3.676415703535671</v>
      </c>
      <c r="AS213" s="21">
        <f>AS193-Baseline!AS193</f>
        <v>3.6784868574462877</v>
      </c>
      <c r="AT213" s="21">
        <f>AT193-Baseline!AT193</f>
        <v>3.6806127382385885</v>
      </c>
      <c r="AU213" s="21">
        <f>AU193-Baseline!AU193</f>
        <v>3.6828156542961956</v>
      </c>
      <c r="AV213" s="21">
        <f>AV193-Baseline!AV193</f>
        <v>3.6851168272092192</v>
      </c>
      <c r="AW213" s="21">
        <f>AW193-Baseline!AW193</f>
        <v>3.6875365096459056</v>
      </c>
      <c r="AX213" s="21">
        <f>AX193-Baseline!AX193</f>
        <v>3.690095012307399</v>
      </c>
      <c r="AY213" s="21">
        <f>AY193-Baseline!AY193</f>
        <v>3.6928126111471276</v>
      </c>
      <c r="AZ213" s="21">
        <f>AZ193-Baseline!AZ193</f>
        <v>3.6957093405616686</v>
      </c>
      <c r="BA213" s="21">
        <f>BA193-Baseline!BA193</f>
        <v>3.6988048507734117</v>
      </c>
      <c r="BB213" s="21">
        <f>BB193-Baseline!BB193</f>
        <v>3.7014722418098849</v>
      </c>
    </row>
    <row r="214" spans="1:54" outlineLevel="2">
      <c r="A214" s="479"/>
      <c r="B214" s="150" t="s">
        <v>497</v>
      </c>
      <c r="C214" s="19"/>
      <c r="D214" s="135" t="s">
        <v>391</v>
      </c>
      <c r="E214" s="21">
        <f>E194-Baseline!E194</f>
        <v>0</v>
      </c>
      <c r="F214" s="21">
        <f>F194-Baseline!F194</f>
        <v>0.14998701272199266</v>
      </c>
      <c r="G214" s="21">
        <f>G194-Baseline!G194</f>
        <v>0.29839876710413193</v>
      </c>
      <c r="H214" s="21">
        <f>H194-Baseline!H194</f>
        <v>0.44528191762157654</v>
      </c>
      <c r="I214" s="21">
        <f>I194-Baseline!I194</f>
        <v>0.59068317956574745</v>
      </c>
      <c r="J214" s="21">
        <f>J194-Baseline!J194</f>
        <v>0.73464940387000155</v>
      </c>
      <c r="K214" s="21">
        <f>K194-Baseline!K194</f>
        <v>0.73102297569175523</v>
      </c>
      <c r="L214" s="21">
        <f>L194-Baseline!L194</f>
        <v>0.72747488042600406</v>
      </c>
      <c r="M214" s="21">
        <f>M194-Baseline!M194</f>
        <v>0.72400531660812728</v>
      </c>
      <c r="N214" s="21">
        <f>N194-Baseline!N194</f>
        <v>0.72061451974386426</v>
      </c>
      <c r="O214" s="21">
        <f>O194-Baseline!O194</f>
        <v>0.7173027386725872</v>
      </c>
      <c r="P214" s="21">
        <f>P194-Baseline!P194</f>
        <v>0.71407025236774047</v>
      </c>
      <c r="Q214" s="21">
        <f>Q194-Baseline!Q194</f>
        <v>0.7109173570190519</v>
      </c>
      <c r="R214" s="21">
        <f>R194-Baseline!R194</f>
        <v>0.70784437561205404</v>
      </c>
      <c r="S214" s="21">
        <f>S194-Baseline!S194</f>
        <v>0.7046930700273597</v>
      </c>
      <c r="T214" s="21">
        <f>T194-Baseline!T194</f>
        <v>0.70162374888970813</v>
      </c>
      <c r="U214" s="21">
        <f>U194-Baseline!U194</f>
        <v>0.69863676034777367</v>
      </c>
      <c r="V214" s="21">
        <f>V194-Baseline!V194</f>
        <v>0.69573247730555376</v>
      </c>
      <c r="W214" s="21">
        <f>W194-Baseline!W194</f>
        <v>0.69291129840904286</v>
      </c>
      <c r="X214" s="21">
        <f>X194-Baseline!X194</f>
        <v>0.69017365061065927</v>
      </c>
      <c r="Y214" s="21">
        <f>Y194-Baseline!Y194</f>
        <v>0.68751999399515107</v>
      </c>
      <c r="Z214" s="21">
        <f>Z194-Baseline!Z194</f>
        <v>0.68495081171028449</v>
      </c>
      <c r="AA214" s="21">
        <f>AA194-Baseline!AA194</f>
        <v>0.68246662045780315</v>
      </c>
      <c r="AB214" s="21">
        <f>AB194-Baseline!AB194</f>
        <v>0.68006796318959672</v>
      </c>
      <c r="AC214" s="21">
        <f>AC194-Baseline!AC194</f>
        <v>0.67731958808707571</v>
      </c>
      <c r="AD214" s="21">
        <f>AD194-Baseline!AD194</f>
        <v>0.67460607683252505</v>
      </c>
      <c r="AE214" s="21">
        <f>AE194-Baseline!AE194</f>
        <v>0.6718855289053236</v>
      </c>
      <c r="AF214" s="21">
        <f>AF194-Baseline!AF194</f>
        <v>0.66913075729894356</v>
      </c>
      <c r="AG214" s="21">
        <f>AG194-Baseline!AG194</f>
        <v>0.66632960196358404</v>
      </c>
      <c r="AH214" s="21">
        <f>AH194-Baseline!AH194</f>
        <v>0.66348879205966682</v>
      </c>
      <c r="AI214" s="21">
        <f>AI194-Baseline!AI194</f>
        <v>0.66064095169665737</v>
      </c>
      <c r="AJ214" s="21">
        <f>AJ194-Baseline!AJ194</f>
        <v>0.66097073130087036</v>
      </c>
      <c r="AK214" s="21">
        <f>AK194-Baseline!AK194</f>
        <v>0.6612737581808199</v>
      </c>
      <c r="AL214" s="21">
        <f>AL194-Baseline!AL194</f>
        <v>0.66155560237278355</v>
      </c>
      <c r="AM214" s="21">
        <f>AM194-Baseline!AM194</f>
        <v>0.66182273248489043</v>
      </c>
      <c r="AN214" s="21">
        <f>AN194-Baseline!AN194</f>
        <v>0.66207983093776068</v>
      </c>
      <c r="AO214" s="21">
        <f>AO194-Baseline!AO194</f>
        <v>0.66232932201892059</v>
      </c>
      <c r="AP214" s="21">
        <f>AP194-Baseline!AP194</f>
        <v>0.66257545654652894</v>
      </c>
      <c r="AQ214" s="21">
        <f>AQ194-Baseline!AQ194</f>
        <v>0.66282262454062568</v>
      </c>
      <c r="AR214" s="21">
        <f>AR194-Baseline!AR194</f>
        <v>0.66307482618521618</v>
      </c>
      <c r="AS214" s="21">
        <f>AS194-Baseline!AS194</f>
        <v>0.663335762534774</v>
      </c>
      <c r="AT214" s="21">
        <f>AT194-Baseline!AT194</f>
        <v>0.66360914518981584</v>
      </c>
      <c r="AU214" s="21">
        <f>AU194-Baseline!AU194</f>
        <v>0.66389880055433448</v>
      </c>
      <c r="AV214" s="21">
        <f>AV194-Baseline!AV194</f>
        <v>0.66420844850860483</v>
      </c>
      <c r="AW214" s="21">
        <f>AW194-Baseline!AW194</f>
        <v>0.66454170545803848</v>
      </c>
      <c r="AX214" s="21">
        <f>AX194-Baseline!AX194</f>
        <v>0.66490215105491224</v>
      </c>
      <c r="AY214" s="21">
        <f>AY194-Baseline!AY194</f>
        <v>0.66529333884222908</v>
      </c>
      <c r="AZ214" s="21">
        <f>AZ194-Baseline!AZ194</f>
        <v>0.66571879157529423</v>
      </c>
      <c r="BA214" s="21">
        <f>BA194-Baseline!BA194</f>
        <v>0.66618197594300277</v>
      </c>
      <c r="BB214" s="21">
        <f>BB194-Baseline!BB194</f>
        <v>0.66656992528329528</v>
      </c>
    </row>
    <row r="215" spans="1:54" outlineLevel="2">
      <c r="A215" s="479"/>
      <c r="B215" s="150" t="s">
        <v>498</v>
      </c>
      <c r="C215" s="19"/>
      <c r="D215" s="135" t="s">
        <v>391</v>
      </c>
      <c r="E215" s="21">
        <f>E195-Baseline!E195</f>
        <v>0</v>
      </c>
      <c r="F215" s="21">
        <f>F195-Baseline!F195</f>
        <v>0.44996103806099441</v>
      </c>
      <c r="G215" s="21">
        <f>G195-Baseline!G195</f>
        <v>0.89519630131239225</v>
      </c>
      <c r="H215" s="21">
        <f>H195-Baseline!H195</f>
        <v>1.3358457528647314</v>
      </c>
      <c r="I215" s="21">
        <f>I195-Baseline!I195</f>
        <v>1.7720495386972424</v>
      </c>
      <c r="J215" s="21">
        <f>J195-Baseline!J195</f>
        <v>2.2039482111259439</v>
      </c>
      <c r="K215" s="21">
        <f>K195-Baseline!K195</f>
        <v>2.1930689270752666</v>
      </c>
      <c r="L215" s="21">
        <f>L195-Baseline!L195</f>
        <v>2.1824246412780148</v>
      </c>
      <c r="M215" s="21">
        <f>M195-Baseline!M195</f>
        <v>2.1720159493684825</v>
      </c>
      <c r="N215" s="21">
        <f>N195-Baseline!N195</f>
        <v>2.1618435587846321</v>
      </c>
      <c r="O215" s="21">
        <f>O195-Baseline!O195</f>
        <v>2.1519082160177661</v>
      </c>
      <c r="P215" s="21">
        <f>P195-Baseline!P195</f>
        <v>2.1422107575329292</v>
      </c>
      <c r="Q215" s="21">
        <f>Q195-Baseline!Q195</f>
        <v>2.1327520710571548</v>
      </c>
      <c r="R215" s="21">
        <f>R195-Baseline!R195</f>
        <v>2.1235331268361577</v>
      </c>
      <c r="S215" s="21">
        <f>S195-Baseline!S195</f>
        <v>2.1140792096767242</v>
      </c>
      <c r="T215" s="21">
        <f>T195-Baseline!T195</f>
        <v>2.1048712462714931</v>
      </c>
      <c r="U215" s="21">
        <f>U195-Baseline!U195</f>
        <v>2.0959102814334081</v>
      </c>
      <c r="V215" s="21">
        <f>V195-Baseline!V195</f>
        <v>2.0871974315339372</v>
      </c>
      <c r="W215" s="21">
        <f>W195-Baseline!W195</f>
        <v>2.0787338952271277</v>
      </c>
      <c r="X215" s="21">
        <f>X195-Baseline!X195</f>
        <v>2.0705209518319805</v>
      </c>
      <c r="Y215" s="21">
        <f>Y195-Baseline!Y195</f>
        <v>2.062559981985455</v>
      </c>
      <c r="Z215" s="21">
        <f>Z195-Baseline!Z195</f>
        <v>2.0548524347758494</v>
      </c>
      <c r="AA215" s="21">
        <f>AA195-Baseline!AA195</f>
        <v>2.0473998617219102</v>
      </c>
      <c r="AB215" s="21">
        <f>AB195-Baseline!AB195</f>
        <v>2.0402038895687902</v>
      </c>
      <c r="AC215" s="21">
        <f>AC195-Baseline!AC195</f>
        <v>2.0319587642804251</v>
      </c>
      <c r="AD215" s="21">
        <f>AD195-Baseline!AD195</f>
        <v>2.0238182305379695</v>
      </c>
      <c r="AE215" s="21">
        <f>AE195-Baseline!AE195</f>
        <v>2.0156565867814038</v>
      </c>
      <c r="AF215" s="21">
        <f>AF195-Baseline!AF195</f>
        <v>2.0073922719923374</v>
      </c>
      <c r="AG215" s="21">
        <f>AG195-Baseline!AG195</f>
        <v>1.9989888059593035</v>
      </c>
      <c r="AH215" s="21">
        <f>AH195-Baseline!AH195</f>
        <v>1.9904663762630648</v>
      </c>
      <c r="AI215" s="21">
        <f>AI195-Baseline!AI195</f>
        <v>1.9819228551852675</v>
      </c>
      <c r="AJ215" s="21">
        <f>AJ195-Baseline!AJ195</f>
        <v>1.9829121940060865</v>
      </c>
      <c r="AK215" s="21">
        <f>AK195-Baseline!AK195</f>
        <v>1.9838212746516106</v>
      </c>
      <c r="AL215" s="21">
        <f>AL195-Baseline!AL195</f>
        <v>1.9846668072326423</v>
      </c>
      <c r="AM215" s="21">
        <f>AM195-Baseline!AM195</f>
        <v>1.985468197577358</v>
      </c>
      <c r="AN215" s="21">
        <f>AN195-Baseline!AN195</f>
        <v>1.9862394929428007</v>
      </c>
      <c r="AO215" s="21">
        <f>AO195-Baseline!AO195</f>
        <v>1.9869879661924799</v>
      </c>
      <c r="AP215" s="21">
        <f>AP195-Baseline!AP195</f>
        <v>1.9877263697814342</v>
      </c>
      <c r="AQ215" s="21">
        <f>AQ195-Baseline!AQ195</f>
        <v>1.9884678737699737</v>
      </c>
      <c r="AR215" s="21">
        <f>AR195-Baseline!AR195</f>
        <v>1.9892244787099393</v>
      </c>
      <c r="AS215" s="21">
        <f>AS195-Baseline!AS195</f>
        <v>1.9900072877644703</v>
      </c>
      <c r="AT215" s="21">
        <f>AT195-Baseline!AT195</f>
        <v>1.9908274357353442</v>
      </c>
      <c r="AU215" s="21">
        <f>AU195-Baseline!AU195</f>
        <v>1.9916964018345773</v>
      </c>
      <c r="AV215" s="21">
        <f>AV195-Baseline!AV195</f>
        <v>1.9926253457029546</v>
      </c>
      <c r="AW215" s="21">
        <f>AW195-Baseline!AW195</f>
        <v>1.9936251165567</v>
      </c>
      <c r="AX215" s="21">
        <f>AX195-Baseline!AX195</f>
        <v>1.9947064533526486</v>
      </c>
      <c r="AY215" s="21">
        <f>AY195-Baseline!AY195</f>
        <v>1.9958800167198341</v>
      </c>
      <c r="AZ215" s="21">
        <f>AZ195-Baseline!AZ195</f>
        <v>1.9971563749241739</v>
      </c>
      <c r="BA215" s="21">
        <f>BA195-Baseline!BA195</f>
        <v>1.9985459280323568</v>
      </c>
      <c r="BB215" s="21">
        <f>BB195-Baseline!BB195</f>
        <v>1.999709776058161</v>
      </c>
    </row>
    <row r="216" spans="1:54" outlineLevel="2">
      <c r="A216" s="479"/>
      <c r="B216" s="150" t="s">
        <v>291</v>
      </c>
      <c r="C216" s="19"/>
      <c r="D216" s="135" t="s">
        <v>391</v>
      </c>
      <c r="E216" s="21">
        <f>E196-Baseline!E196</f>
        <v>0</v>
      </c>
      <c r="F216" s="21">
        <f>F196-Baseline!F196</f>
        <v>6.5552900384902024E-4</v>
      </c>
      <c r="G216" s="21">
        <f>G196-Baseline!G196</f>
        <v>1.8670511005798307E-3</v>
      </c>
      <c r="H216" s="21">
        <f>H196-Baseline!H196</f>
        <v>3.8347679345736019E-3</v>
      </c>
      <c r="I216" s="21">
        <f>I196-Baseline!I196</f>
        <v>6.7738017730398781E-3</v>
      </c>
      <c r="J216" s="21">
        <f>J196-Baseline!J196</f>
        <v>1.0915085977872163E-2</v>
      </c>
      <c r="K216" s="21">
        <f>K196-Baseline!K196</f>
        <v>1.1134616865042579E-2</v>
      </c>
      <c r="L216" s="21">
        <f>L196-Baseline!L196</f>
        <v>1.1359863265395953E-2</v>
      </c>
      <c r="M216" s="21">
        <f>M196-Baseline!M196</f>
        <v>1.1591004948344752E-2</v>
      </c>
      <c r="N216" s="21">
        <f>N196-Baseline!N196</f>
        <v>1.1828255377671404E-2</v>
      </c>
      <c r="O216" s="21">
        <f>O196-Baseline!O196</f>
        <v>1.2071697683778915E-2</v>
      </c>
      <c r="P216" s="21">
        <f>P196-Baseline!P196</f>
        <v>1.2321609210133921E-2</v>
      </c>
      <c r="Q216" s="21">
        <f>Q196-Baseline!Q196</f>
        <v>1.2578239871511965E-2</v>
      </c>
      <c r="R216" s="21">
        <f>R196-Baseline!R196</f>
        <v>1.2841659095519375E-2</v>
      </c>
      <c r="S216" s="21">
        <f>S196-Baseline!S196</f>
        <v>1.3112172600127536E-2</v>
      </c>
      <c r="T216" s="21">
        <f>T196-Baseline!T196</f>
        <v>1.3389955330178616E-2</v>
      </c>
      <c r="U216" s="21">
        <f>U196-Baseline!U196</f>
        <v>1.3675258003130519E-2</v>
      </c>
      <c r="V216" s="21">
        <f>V196-Baseline!V196</f>
        <v>1.3968349919110334E-2</v>
      </c>
      <c r="W216" s="21">
        <f>W196-Baseline!W196</f>
        <v>1.4269424690656063E-2</v>
      </c>
      <c r="X216" s="21">
        <f>X196-Baseline!X196</f>
        <v>1.4578743144573636E-2</v>
      </c>
      <c r="Y216" s="21">
        <f>Y196-Baseline!Y196</f>
        <v>1.4896582006802994E-2</v>
      </c>
      <c r="Z216" s="21">
        <f>Z196-Baseline!Z196</f>
        <v>1.522318841879855E-2</v>
      </c>
      <c r="AA216" s="21">
        <f>AA196-Baseline!AA196</f>
        <v>1.5558866992342324E-2</v>
      </c>
      <c r="AB216" s="21">
        <f>AB196-Baseline!AB196</f>
        <v>1.5903889225988177E-2</v>
      </c>
      <c r="AC216" s="21">
        <f>AC196-Baseline!AC196</f>
        <v>1.625858142056158E-2</v>
      </c>
      <c r="AD216" s="21">
        <f>AD196-Baseline!AD196</f>
        <v>1.6623148059826232E-2</v>
      </c>
      <c r="AE216" s="21">
        <f>AE196-Baseline!AE196</f>
        <v>1.6998058397158733E-2</v>
      </c>
      <c r="AF216" s="21">
        <f>AF196-Baseline!AF196</f>
        <v>1.7383530249883261E-2</v>
      </c>
      <c r="AG216" s="21">
        <f>AG196-Baseline!AG196</f>
        <v>1.7779911978339058E-2</v>
      </c>
      <c r="AH216" s="21">
        <f>AH196-Baseline!AH196</f>
        <v>1.8187633943529846E-2</v>
      </c>
      <c r="AI216" s="21">
        <f>AI196-Baseline!AI196</f>
        <v>1.8606923825717825E-2</v>
      </c>
      <c r="AJ216" s="21">
        <f>AJ196-Baseline!AJ196</f>
        <v>1.9078550240944736E-2</v>
      </c>
      <c r="AK216" s="21">
        <f>AK196-Baseline!AK196</f>
        <v>1.9564512840558379E-2</v>
      </c>
      <c r="AL216" s="21">
        <f>AL196-Baseline!AL196</f>
        <v>2.0065312121733125E-2</v>
      </c>
      <c r="AM216" s="21">
        <f>AM196-Baseline!AM196</f>
        <v>2.0581519727033371E-2</v>
      </c>
      <c r="AN216" s="21">
        <f>AN196-Baseline!AN196</f>
        <v>2.1113623083550248E-2</v>
      </c>
      <c r="AO216" s="21">
        <f>AO196-Baseline!AO196</f>
        <v>2.1662139116255918E-2</v>
      </c>
      <c r="AP216" s="21">
        <f>AP196-Baseline!AP196</f>
        <v>2.2227648103438913E-2</v>
      </c>
      <c r="AQ216" s="21">
        <f>AQ196-Baseline!AQ196</f>
        <v>2.2810788422453321E-2</v>
      </c>
      <c r="AR216" s="21">
        <f>AR196-Baseline!AR196</f>
        <v>2.341207498583886E-2</v>
      </c>
      <c r="AS216" s="21">
        <f>AS196-Baseline!AS196</f>
        <v>2.4032183874432178E-2</v>
      </c>
      <c r="AT216" s="21">
        <f>AT196-Baseline!AT196</f>
        <v>2.4671770147184802E-2</v>
      </c>
      <c r="AU216" s="21">
        <f>AU196-Baseline!AU196</f>
        <v>2.533146649019713E-2</v>
      </c>
      <c r="AV216" s="21">
        <f>AV196-Baseline!AV196</f>
        <v>2.6012051518254253E-2</v>
      </c>
      <c r="AW216" s="21">
        <f>AW196-Baseline!AW196</f>
        <v>2.6714173950832532E-2</v>
      </c>
      <c r="AX216" s="21">
        <f>AX196-Baseline!AX196</f>
        <v>2.7438554817181604E-2</v>
      </c>
      <c r="AY216" s="21">
        <f>AY196-Baseline!AY196</f>
        <v>2.8186079107209494E-2</v>
      </c>
      <c r="AZ216" s="21">
        <f>AZ196-Baseline!AZ196</f>
        <v>2.8957432867645849E-2</v>
      </c>
      <c r="BA216" s="21">
        <f>BA196-Baseline!BA196</f>
        <v>2.975352241238749E-2</v>
      </c>
      <c r="BB216" s="21">
        <f>BB196-Baseline!BB196</f>
        <v>3.0571494854052084E-2</v>
      </c>
    </row>
    <row r="217" spans="1:54" outlineLevel="2">
      <c r="A217" s="479"/>
      <c r="B217" s="150" t="s">
        <v>294</v>
      </c>
      <c r="C217" s="19"/>
      <c r="D217" s="135"/>
      <c r="E217" s="21">
        <f>E197-Baseline!E197</f>
        <v>0</v>
      </c>
      <c r="F217" s="21">
        <f>F197-Baseline!F197</f>
        <v>0.80802883093334543</v>
      </c>
      <c r="G217" s="21">
        <f>G197-Baseline!G197</f>
        <v>1.6108663453784295</v>
      </c>
      <c r="H217" s="21">
        <f>H197-Baseline!H197</f>
        <v>2.4086917732502542</v>
      </c>
      <c r="I217" s="21">
        <f>I197-Baseline!I197</f>
        <v>3.2016841444598043</v>
      </c>
      <c r="J217" s="21">
        <f>J197-Baseline!J197</f>
        <v>3.9900232670771985</v>
      </c>
      <c r="K217" s="21">
        <f>K197-Baseline!K197</f>
        <v>3.9724115511828657</v>
      </c>
      <c r="L217" s="21">
        <f>L197-Baseline!L197</f>
        <v>3.9550989440556723</v>
      </c>
      <c r="M217" s="21">
        <f>M197-Baseline!M197</f>
        <v>3.9380849119857047</v>
      </c>
      <c r="N217" s="21">
        <f>N197-Baseline!N197</f>
        <v>3.921369018477904</v>
      </c>
      <c r="O217" s="21">
        <f>O197-Baseline!O197</f>
        <v>3.904950889378739</v>
      </c>
      <c r="P217" s="21">
        <f>P197-Baseline!P197</f>
        <v>3.8888301312920674</v>
      </c>
      <c r="Q217" s="21">
        <f>Q197-Baseline!Q197</f>
        <v>3.8730064503975257</v>
      </c>
      <c r="R217" s="21">
        <f>R197-Baseline!R197</f>
        <v>3.8574795970575035</v>
      </c>
      <c r="S217" s="21">
        <f>S197-Baseline!S197</f>
        <v>3.8422493733243623</v>
      </c>
      <c r="T217" s="21">
        <f>T197-Baseline!T197</f>
        <v>3.8273155957981935</v>
      </c>
      <c r="U217" s="21">
        <f>U197-Baseline!U197</f>
        <v>3.8126781757239172</v>
      </c>
      <c r="V217" s="21">
        <f>V197-Baseline!V197</f>
        <v>3.7983370270490422</v>
      </c>
      <c r="W217" s="21">
        <f>W197-Baseline!W197</f>
        <v>3.7842921513253156</v>
      </c>
      <c r="X217" s="21">
        <f>X197-Baseline!X197</f>
        <v>3.7705435881815834</v>
      </c>
      <c r="Y217" s="21">
        <f>Y197-Baseline!Y197</f>
        <v>3.7570914045415442</v>
      </c>
      <c r="Z217" s="21">
        <f>Z197-Baseline!Z197</f>
        <v>3.7439357486187976</v>
      </c>
      <c r="AA217" s="21">
        <f>AA197-Baseline!AA197</f>
        <v>3.7310767764996982</v>
      </c>
      <c r="AB217" s="21">
        <f>AB197-Baseline!AB197</f>
        <v>3.7185147586841047</v>
      </c>
      <c r="AC217" s="21">
        <f>AC197-Baseline!AC197</f>
        <v>3.7062499509615687</v>
      </c>
      <c r="AD217" s="21">
        <f>AD197-Baseline!AD197</f>
        <v>3.6942826916202218</v>
      </c>
      <c r="AE217" s="21">
        <f>AE197-Baseline!AE197</f>
        <v>3.6826133633789109</v>
      </c>
      <c r="AF217" s="21">
        <f>AF197-Baseline!AF197</f>
        <v>3.6712423985544174</v>
      </c>
      <c r="AG217" s="21">
        <f>AG197-Baseline!AG197</f>
        <v>3.660170293777723</v>
      </c>
      <c r="AH217" s="21">
        <f>AH197-Baseline!AH197</f>
        <v>3.6493975529984173</v>
      </c>
      <c r="AI217" s="21">
        <f>AI197-Baseline!AI197</f>
        <v>3.6389247843286494</v>
      </c>
      <c r="AJ217" s="21">
        <f>AJ197-Baseline!AJ197</f>
        <v>3.6463679175343469</v>
      </c>
      <c r="AK217" s="21">
        <f>AK197-Baseline!AK197</f>
        <v>3.6541017956835375</v>
      </c>
      <c r="AL217" s="21">
        <f>AL197-Baseline!AL197</f>
        <v>3.6621312879510004</v>
      </c>
      <c r="AM217" s="21">
        <f>AM197-Baseline!AM197</f>
        <v>3.6704613721991262</v>
      </c>
      <c r="AN217" s="21">
        <f>AN197-Baseline!AN197</f>
        <v>3.6790971455360637</v>
      </c>
      <c r="AO217" s="21">
        <f>AO197-Baseline!AO197</f>
        <v>3.6880438361193839</v>
      </c>
      <c r="AP217" s="21">
        <f>AP197-Baseline!AP197</f>
        <v>3.6973067345689046</v>
      </c>
      <c r="AQ217" s="21">
        <f>AQ197-Baseline!AQ197</f>
        <v>3.7068913032901794</v>
      </c>
      <c r="AR217" s="21">
        <f>AR197-Baseline!AR197</f>
        <v>3.7168030956780491</v>
      </c>
      <c r="AS217" s="21">
        <f>AS197-Baseline!AS197</f>
        <v>3.7270477944410558</v>
      </c>
      <c r="AT217" s="21">
        <f>AT197-Baseline!AT197</f>
        <v>3.7376312031766403</v>
      </c>
      <c r="AU217" s="21">
        <f>AU197-Baseline!AU197</f>
        <v>3.7485592477266412</v>
      </c>
      <c r="AV217" s="21">
        <f>AV197-Baseline!AV197</f>
        <v>3.7598380074694386</v>
      </c>
      <c r="AW217" s="21">
        <f>AW197-Baseline!AW197</f>
        <v>3.771473664606809</v>
      </c>
      <c r="AX217" s="21">
        <f>AX197-Baseline!AX197</f>
        <v>3.7834725480470333</v>
      </c>
      <c r="AY217" s="21">
        <f>AY197-Baseline!AY197</f>
        <v>3.7958411187617358</v>
      </c>
      <c r="AZ217" s="21">
        <f>AZ197-Baseline!AZ197</f>
        <v>3.808585984602745</v>
      </c>
      <c r="BA217" s="21">
        <f>BA197-Baseline!BA197</f>
        <v>3.8217139053601255</v>
      </c>
      <c r="BB217" s="21">
        <f>BB197-Baseline!BB197</f>
        <v>3.8348764260976296</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-0.21853202359319113</v>
      </c>
      <c r="F220" s="21">
        <f>F200-Baseline!F200</f>
        <v>0.11317816026297578</v>
      </c>
      <c r="G220" s="21">
        <f>G200-Baseline!G200</f>
        <v>0.44592134753157353</v>
      </c>
      <c r="H220" s="21">
        <f>H200-Baseline!H200</f>
        <v>0.76855354867180381</v>
      </c>
      <c r="I220" s="21">
        <f>I200-Baseline!I200</f>
        <v>1.0959211149506274</v>
      </c>
      <c r="J220" s="21">
        <f>J200-Baseline!J200</f>
        <v>1.6998977413370397</v>
      </c>
      <c r="K220" s="21">
        <f>K200-Baseline!K200</f>
        <v>2.2926406420584087</v>
      </c>
      <c r="L220" s="21">
        <f>L200-Baseline!L200</f>
        <v>2.8534193289918051</v>
      </c>
      <c r="M220" s="21">
        <f>M200-Baseline!M200</f>
        <v>3.3715401215131635</v>
      </c>
      <c r="N220" s="21">
        <f>N200-Baseline!N200</f>
        <v>3.8371956645540877</v>
      </c>
      <c r="O220" s="21">
        <f>O200-Baseline!O200</f>
        <v>4.2776961494970465</v>
      </c>
      <c r="P220" s="21">
        <f>P200-Baseline!P200</f>
        <v>4.6827314363597168</v>
      </c>
      <c r="Q220" s="21">
        <f>Q200-Baseline!Q200</f>
        <v>5.054455308627162</v>
      </c>
      <c r="R220" s="21">
        <f>R200-Baseline!R200</f>
        <v>5.4063148293638363</v>
      </c>
      <c r="S220" s="21">
        <f>S200-Baseline!S200</f>
        <v>5.7172114264882552</v>
      </c>
      <c r="T220" s="21">
        <f>T200-Baseline!T200</f>
        <v>6.0006060794324974</v>
      </c>
      <c r="U220" s="21">
        <f>U200-Baseline!U200</f>
        <v>6.2582320125060846</v>
      </c>
      <c r="V220" s="21">
        <f>V200-Baseline!V200</f>
        <v>6.5022929934432483</v>
      </c>
      <c r="W220" s="21">
        <f>W200-Baseline!W200</f>
        <v>6.7130168247252229</v>
      </c>
      <c r="X220" s="21">
        <f>X200-Baseline!X200</f>
        <v>6.9128099745990674</v>
      </c>
      <c r="Y220" s="21">
        <f>Y200-Baseline!Y200</f>
        <v>7.082530037934486</v>
      </c>
      <c r="Z220" s="21">
        <f>Z200-Baseline!Z200</f>
        <v>7.243653531998234</v>
      </c>
      <c r="AA220" s="21">
        <f>AA200-Baseline!AA200</f>
        <v>7.3872641625845503</v>
      </c>
      <c r="AB220" s="21">
        <f>AB200-Baseline!AB200</f>
        <v>7.5145483120834875</v>
      </c>
      <c r="AC220" s="21">
        <f>AC200-Baseline!AC200</f>
        <v>7.6245078832415487</v>
      </c>
      <c r="AD220" s="21">
        <f>AD200-Baseline!AD200</f>
        <v>7.5956456071482137</v>
      </c>
      <c r="AE220" s="21">
        <f>AE200-Baseline!AE200</f>
        <v>7.5677850310854851</v>
      </c>
      <c r="AF220" s="21">
        <f>AF200-Baseline!AF200</f>
        <v>7.539761799963852</v>
      </c>
      <c r="AG220" s="21">
        <f>AG200-Baseline!AG200</f>
        <v>7.5117245352874278</v>
      </c>
      <c r="AH220" s="21">
        <f>AH200-Baseline!AH200</f>
        <v>7.4838409768244176</v>
      </c>
      <c r="AI220" s="21">
        <f>AI200-Baseline!AI200</f>
        <v>7.4563237361029309</v>
      </c>
      <c r="AJ220" s="21">
        <f>AJ200-Baseline!AJ200</f>
        <v>7.4650918036512479</v>
      </c>
      <c r="AK220" s="21">
        <f>AK200-Baseline!AK200</f>
        <v>7.4739960373333041</v>
      </c>
      <c r="AL220" s="21">
        <f>AL200-Baseline!AL200</f>
        <v>7.4831183487229112</v>
      </c>
      <c r="AM220" s="21">
        <f>AM200-Baseline!AM200</f>
        <v>7.4925071007340946</v>
      </c>
      <c r="AN220" s="21">
        <f>AN200-Baseline!AN200</f>
        <v>7.5021857555886839</v>
      </c>
      <c r="AO220" s="21">
        <f>AO200-Baseline!AO200</f>
        <v>7.5121671624467581</v>
      </c>
      <c r="AP220" s="21">
        <f>AP200-Baseline!AP200</f>
        <v>7.5224823500851059</v>
      </c>
      <c r="AQ220" s="21">
        <f>AQ200-Baseline!AQ200</f>
        <v>7.5331662227851979</v>
      </c>
      <c r="AR220" s="21">
        <f>AR200-Baseline!AR200</f>
        <v>7.5442456246668357</v>
      </c>
      <c r="AS220" s="21">
        <f>AS200-Baseline!AS200</f>
        <v>7.5557461661823453</v>
      </c>
      <c r="AT220" s="21">
        <f>AT200-Baseline!AT200</f>
        <v>7.5676950017603097</v>
      </c>
      <c r="AU220" s="21">
        <f>AU200-Baseline!AU200</f>
        <v>7.5801204863547582</v>
      </c>
      <c r="AV220" s="21">
        <f>AV200-Baseline!AV200</f>
        <v>7.5930502023006383</v>
      </c>
      <c r="AW220" s="21">
        <f>AW200-Baseline!AW200</f>
        <v>7.6065107480132923</v>
      </c>
      <c r="AX220" s="21">
        <f>AX200-Baseline!AX200</f>
        <v>7.6205290125947727</v>
      </c>
      <c r="AY220" s="21">
        <f>AY200-Baseline!AY200</f>
        <v>7.635132158330336</v>
      </c>
      <c r="AZ220" s="21">
        <f>AZ200-Baseline!AZ200</f>
        <v>7.6503470677174761</v>
      </c>
      <c r="BA220" s="21">
        <f>BA200-Baseline!BA200</f>
        <v>7.6662006225828776</v>
      </c>
      <c r="BB220" s="21">
        <f>BB200-Baseline!BB200</f>
        <v>7.6816941508603627</v>
      </c>
    </row>
    <row r="221" spans="1:54" outlineLevel="2">
      <c r="A221" s="479"/>
      <c r="B221" s="150" t="s">
        <v>501</v>
      </c>
      <c r="C221" s="19"/>
      <c r="D221" s="135" t="s">
        <v>391</v>
      </c>
      <c r="E221" s="21">
        <f>E201-Baseline!E201</f>
        <v>-0.21853202359319113</v>
      </c>
      <c r="F221" s="21">
        <f>F201-Baseline!F201</f>
        <v>-0.5655435119259451</v>
      </c>
      <c r="G221" s="21">
        <f>G201-Baseline!G201</f>
        <v>-0.90237597671419678</v>
      </c>
      <c r="H221" s="21">
        <f>H201-Baseline!H201</f>
        <v>-1.2399526143892601</v>
      </c>
      <c r="I221" s="21">
        <f>I201-Baseline!I201</f>
        <v>-1.5741395692374454</v>
      </c>
      <c r="J221" s="21">
        <f>J201-Baseline!J201</f>
        <v>-1.6269003002575815</v>
      </c>
      <c r="K221" s="21">
        <f>K201-Baseline!K201</f>
        <v>-1.0094930979305481</v>
      </c>
      <c r="L221" s="21">
        <f>L201-Baseline!L201</f>
        <v>-0.43666165328376039</v>
      </c>
      <c r="M221" s="21">
        <f>M201-Baseline!M201</f>
        <v>9.4212486087315028E-2</v>
      </c>
      <c r="N221" s="21">
        <f>N201-Baseline!N201</f>
        <v>0.58561184045346693</v>
      </c>
      <c r="O221" s="21">
        <f>O201-Baseline!O201</f>
        <v>1.0398893310856145</v>
      </c>
      <c r="P221" s="21">
        <f>P201-Baseline!P201</f>
        <v>1.4592748076620268</v>
      </c>
      <c r="Q221" s="21">
        <f>Q201-Baseline!Q201</f>
        <v>1.8458809047401346</v>
      </c>
      <c r="R221" s="21">
        <f>R201-Baseline!R201</f>
        <v>2.2017085471627951</v>
      </c>
      <c r="S221" s="21">
        <f>S201-Baseline!S201</f>
        <v>2.5284942264903663</v>
      </c>
      <c r="T221" s="21">
        <f>T201-Baseline!T201</f>
        <v>2.8281918897584646</v>
      </c>
      <c r="U221" s="21">
        <f>U201-Baseline!U201</f>
        <v>3.1024996719895412</v>
      </c>
      <c r="V221" s="21">
        <f>V201-Baseline!V201</f>
        <v>3.3530244501200137</v>
      </c>
      <c r="W221" s="21">
        <f>W201-Baseline!W201</f>
        <v>3.5812863368246646</v>
      </c>
      <c r="X221" s="21">
        <f>X201-Baseline!X201</f>
        <v>3.7887230685383528</v>
      </c>
      <c r="Y221" s="21">
        <f>Y201-Baseline!Y201</f>
        <v>3.9766940423090169</v>
      </c>
      <c r="Z221" s="21">
        <f>Z201-Baseline!Z201</f>
        <v>4.1464842130373079</v>
      </c>
      <c r="AA221" s="21">
        <f>AA201-Baseline!AA201</f>
        <v>4.2993078394120161</v>
      </c>
      <c r="AB221" s="21">
        <f>AB201-Baseline!AB201</f>
        <v>4.4363120354625849</v>
      </c>
      <c r="AC221" s="21">
        <f>AC201-Baseline!AC201</f>
        <v>4.5581442903768838</v>
      </c>
      <c r="AD221" s="21">
        <f>AD201-Baseline!AD201</f>
        <v>4.5409761955374144</v>
      </c>
      <c r="AE221" s="21">
        <f>AE201-Baseline!AE201</f>
        <v>4.5241788648190813</v>
      </c>
      <c r="AF221" s="21">
        <f>AF201-Baseline!AF201</f>
        <v>4.5077241867106252</v>
      </c>
      <c r="AG221" s="21">
        <f>AG201-Baseline!AG201</f>
        <v>4.4915993115405186</v>
      </c>
      <c r="AH221" s="21">
        <f>AH201-Baseline!AH201</f>
        <v>4.4758104061307655</v>
      </c>
      <c r="AI221" s="21">
        <f>AI201-Baseline!AI201</f>
        <v>4.460389470277665</v>
      </c>
      <c r="AJ221" s="21">
        <f>AJ201-Baseline!AJ201</f>
        <v>4.4668548714409653</v>
      </c>
      <c r="AK221" s="21">
        <f>AK201-Baseline!AK201</f>
        <v>4.4736392149111879</v>
      </c>
      <c r="AL221" s="21">
        <f>AL201-Baseline!AL201</f>
        <v>4.4807527989935139</v>
      </c>
      <c r="AM221" s="21">
        <f>AM201-Baseline!AM201</f>
        <v>4.4882070172787714</v>
      </c>
      <c r="AN221" s="21">
        <f>AN201-Baseline!AN201</f>
        <v>4.4960115268353</v>
      </c>
      <c r="AO221" s="21">
        <f>AO201-Baseline!AO201</f>
        <v>4.5041739008483255</v>
      </c>
      <c r="AP221" s="21">
        <f>AP201-Baseline!AP201</f>
        <v>4.5127036808711267</v>
      </c>
      <c r="AQ221" s="21">
        <f>AQ201-Baseline!AQ201</f>
        <v>4.5216107908733427</v>
      </c>
      <c r="AR221" s="21">
        <f>AR201-Baseline!AR201</f>
        <v>4.5309047473163808</v>
      </c>
      <c r="AS221" s="21">
        <f>AS201-Baseline!AS201</f>
        <v>4.540595071270829</v>
      </c>
      <c r="AT221" s="21">
        <f>AT201-Baseline!AT201</f>
        <v>4.5506914087115362</v>
      </c>
      <c r="AU221" s="21">
        <f>AU201-Baseline!AU201</f>
        <v>4.5612036326128944</v>
      </c>
      <c r="AV221" s="21">
        <f>AV201-Baseline!AV201</f>
        <v>4.572141823600024</v>
      </c>
      <c r="AW221" s="21">
        <f>AW201-Baseline!AW201</f>
        <v>4.5835159438254252</v>
      </c>
      <c r="AX221" s="21">
        <f>AX201-Baseline!AX201</f>
        <v>4.5953361513422877</v>
      </c>
      <c r="AY221" s="21">
        <f>AY201-Baseline!AY201</f>
        <v>4.6076128860254357</v>
      </c>
      <c r="AZ221" s="21">
        <f>AZ201-Baseline!AZ201</f>
        <v>4.6203565187311</v>
      </c>
      <c r="BA221" s="21">
        <f>BA201-Baseline!BA201</f>
        <v>4.6335777477524616</v>
      </c>
      <c r="BB221" s="21">
        <f>BB201-Baseline!BB201</f>
        <v>4.6467918343337793</v>
      </c>
    </row>
    <row r="222" spans="1:54" outlineLevel="2">
      <c r="A222" s="480"/>
      <c r="B222" s="150" t="s">
        <v>502</v>
      </c>
      <c r="C222" s="19"/>
      <c r="D222" s="135" t="s">
        <v>391</v>
      </c>
      <c r="E222" s="21">
        <f>E202-Baseline!E202</f>
        <v>-0.21853202359319113</v>
      </c>
      <c r="F222" s="21">
        <f>F202-Baseline!F202</f>
        <v>-0.26556948658693358</v>
      </c>
      <c r="G222" s="21">
        <f>G202-Baseline!G202</f>
        <v>-0.30557844250593291</v>
      </c>
      <c r="H222" s="21">
        <f>H202-Baseline!H202</f>
        <v>-0.34938877914609634</v>
      </c>
      <c r="I222" s="21">
        <f>I202-Baseline!I202</f>
        <v>-0.39277321010595756</v>
      </c>
      <c r="J222" s="21">
        <f>J202-Baseline!J202</f>
        <v>-0.15760149300164272</v>
      </c>
      <c r="K222" s="21">
        <f>K202-Baseline!K202</f>
        <v>0.45255285345295704</v>
      </c>
      <c r="L222" s="21">
        <f>L202-Baseline!L202</f>
        <v>1.0182881075682459</v>
      </c>
      <c r="M222" s="21">
        <f>M202-Baseline!M202</f>
        <v>1.5422231188476729</v>
      </c>
      <c r="N222" s="21">
        <f>N202-Baseline!N202</f>
        <v>2.0268408794942303</v>
      </c>
      <c r="O222" s="21">
        <f>O202-Baseline!O202</f>
        <v>2.4744948084307978</v>
      </c>
      <c r="P222" s="21">
        <f>P202-Baseline!P202</f>
        <v>2.8874153128272155</v>
      </c>
      <c r="Q222" s="21">
        <f>Q202-Baseline!Q202</f>
        <v>3.2677156187782401</v>
      </c>
      <c r="R222" s="21">
        <f>R202-Baseline!R202</f>
        <v>3.6173972983868978</v>
      </c>
      <c r="S222" s="21">
        <f>S202-Baseline!S202</f>
        <v>3.9378803661397299</v>
      </c>
      <c r="T222" s="21">
        <f>T202-Baseline!T202</f>
        <v>4.2314393871402558</v>
      </c>
      <c r="U222" s="21">
        <f>U202-Baseline!U202</f>
        <v>4.4997731930751783</v>
      </c>
      <c r="V222" s="21">
        <f>V202-Baseline!V202</f>
        <v>4.7444894043483998</v>
      </c>
      <c r="W222" s="21">
        <f>W202-Baseline!W202</f>
        <v>4.9671089336427485</v>
      </c>
      <c r="X222" s="21">
        <f>X202-Baseline!X202</f>
        <v>5.1690703697596732</v>
      </c>
      <c r="Y222" s="21">
        <f>Y202-Baseline!Y202</f>
        <v>5.351734030299319</v>
      </c>
      <c r="Z222" s="21">
        <f>Z202-Baseline!Z202</f>
        <v>5.516385836102863</v>
      </c>
      <c r="AA222" s="21">
        <f>AA202-Baseline!AA202</f>
        <v>5.6642410806761276</v>
      </c>
      <c r="AB222" s="21">
        <f>AB202-Baseline!AB202</f>
        <v>5.7964479618417784</v>
      </c>
      <c r="AC222" s="21">
        <f>AC202-Baseline!AC202</f>
        <v>5.9127834665702323</v>
      </c>
      <c r="AD222" s="21">
        <f>AD202-Baseline!AD202</f>
        <v>5.8901883492428624</v>
      </c>
      <c r="AE222" s="21">
        <f>AE202-Baseline!AE202</f>
        <v>5.8679499226951606</v>
      </c>
      <c r="AF222" s="21">
        <f>AF202-Baseline!AF202</f>
        <v>5.8459857014040182</v>
      </c>
      <c r="AG222" s="21">
        <f>AG202-Baseline!AG202</f>
        <v>5.8242585155362292</v>
      </c>
      <c r="AH222" s="21">
        <f>AH202-Baseline!AH202</f>
        <v>5.802787990334167</v>
      </c>
      <c r="AI222" s="21">
        <f>AI202-Baseline!AI202</f>
        <v>5.7816713737662724</v>
      </c>
      <c r="AJ222" s="21">
        <f>AJ202-Baseline!AJ202</f>
        <v>5.7887963341461841</v>
      </c>
      <c r="AK222" s="21">
        <f>AK202-Baseline!AK202</f>
        <v>5.7961867313819795</v>
      </c>
      <c r="AL222" s="21">
        <f>AL202-Baseline!AL202</f>
        <v>5.8038640038533771</v>
      </c>
      <c r="AM222" s="21">
        <f>AM202-Baseline!AM202</f>
        <v>5.8118524823712434</v>
      </c>
      <c r="AN222" s="21">
        <f>AN202-Baseline!AN202</f>
        <v>5.8201711888403409</v>
      </c>
      <c r="AO222" s="21">
        <f>AO202-Baseline!AO202</f>
        <v>5.8288325450218821</v>
      </c>
      <c r="AP222" s="21">
        <f>AP202-Baseline!AP202</f>
        <v>5.8378545941060267</v>
      </c>
      <c r="AQ222" s="21">
        <f>AQ202-Baseline!AQ202</f>
        <v>5.8472560401026854</v>
      </c>
      <c r="AR222" s="21">
        <f>AR202-Baseline!AR202</f>
        <v>5.857054399841104</v>
      </c>
      <c r="AS222" s="21">
        <f>AS202-Baseline!AS202</f>
        <v>5.8672665965005208</v>
      </c>
      <c r="AT222" s="21">
        <f>AT202-Baseline!AT202</f>
        <v>5.8779096992570601</v>
      </c>
      <c r="AU222" s="21">
        <f>AU202-Baseline!AU202</f>
        <v>5.8890012338931328</v>
      </c>
      <c r="AV222" s="21">
        <f>AV202-Baseline!AV202</f>
        <v>5.900558720794379</v>
      </c>
      <c r="AW222" s="21">
        <f>AW202-Baseline!AW202</f>
        <v>5.9125993549240903</v>
      </c>
      <c r="AX222" s="21">
        <f>AX202-Baseline!AX202</f>
        <v>5.9251404536400258</v>
      </c>
      <c r="AY222" s="21">
        <f>AY202-Baseline!AY202</f>
        <v>5.9381995639030407</v>
      </c>
      <c r="AZ222" s="21">
        <f>AZ202-Baseline!AZ202</f>
        <v>5.9517941020799796</v>
      </c>
      <c r="BA222" s="21">
        <f>BA202-Baseline!BA202</f>
        <v>5.9659416998418138</v>
      </c>
      <c r="BB222" s="21">
        <f>BB202-Baseline!BB202</f>
        <v>5.9799316851086388</v>
      </c>
    </row>
    <row r="223" spans="1:54" outlineLevel="2">
      <c r="B223" s="19"/>
      <c r="C223" s="19"/>
      <c r="D223" s="19"/>
      <c r="E223" s="15"/>
    </row>
    <row r="224" spans="1:54" outlineLevel="2">
      <c r="A224" s="478" t="s">
        <v>503</v>
      </c>
      <c r="B224" s="150" t="s">
        <v>500</v>
      </c>
      <c r="C224" s="19"/>
      <c r="D224" s="135" t="s">
        <v>391</v>
      </c>
      <c r="E224" s="21">
        <f>E204-Baseline!E204</f>
        <v>-0.21853202359319113</v>
      </c>
      <c r="F224" s="21">
        <f>F204-Baseline!F204</f>
        <v>-0.10535386333022245</v>
      </c>
      <c r="G224" s="21">
        <f>G204-Baseline!G204</f>
        <v>0.34056748420134397</v>
      </c>
      <c r="H224" s="21">
        <f>H204-Baseline!H204</f>
        <v>1.109121032873162</v>
      </c>
      <c r="I224" s="21">
        <f>I204-Baseline!I204</f>
        <v>2.2050421478237752</v>
      </c>
      <c r="J224" s="21">
        <f>J204-Baseline!J204</f>
        <v>3.9049398891608007</v>
      </c>
      <c r="K224" s="21">
        <f>K204-Baseline!K204</f>
        <v>6.1975805312192165</v>
      </c>
      <c r="L224" s="21">
        <f>L204-Baseline!L204</f>
        <v>9.0509998602109931</v>
      </c>
      <c r="M224" s="21">
        <f>M204-Baseline!M204</f>
        <v>12.422539981724128</v>
      </c>
      <c r="N224" s="21">
        <f>N204-Baseline!N204</f>
        <v>16.259735646278216</v>
      </c>
      <c r="O224" s="21">
        <f>O204-Baseline!O204</f>
        <v>20.537431795775319</v>
      </c>
      <c r="P224" s="21">
        <f>P204-Baseline!P204</f>
        <v>25.220163232135008</v>
      </c>
      <c r="Q224" s="21">
        <f>Q204-Baseline!Q204</f>
        <v>30.274618540762162</v>
      </c>
      <c r="R224" s="21">
        <f>R204-Baseline!R204</f>
        <v>35.680933370126013</v>
      </c>
      <c r="S224" s="21">
        <f>S204-Baseline!S204</f>
        <v>41.398144796614247</v>
      </c>
      <c r="T224" s="21">
        <f>T204-Baseline!T204</f>
        <v>47.398750876046734</v>
      </c>
      <c r="U224" s="21">
        <f>U204-Baseline!U204</f>
        <v>53.656982888552761</v>
      </c>
      <c r="V224" s="21">
        <f>V204-Baseline!V204</f>
        <v>60.159275881995995</v>
      </c>
      <c r="W224" s="21">
        <f>W204-Baseline!W204</f>
        <v>66.872292706721282</v>
      </c>
      <c r="X224" s="21">
        <f>X204-Baseline!X204</f>
        <v>73.785102681320268</v>
      </c>
      <c r="Y224" s="21">
        <f>Y204-Baseline!Y204</f>
        <v>80.867632719254743</v>
      </c>
      <c r="Z224" s="21">
        <f>Z204-Baseline!Z204</f>
        <v>88.111286251252977</v>
      </c>
      <c r="AA224" s="21">
        <f>AA204-Baseline!AA204</f>
        <v>95.498550413837506</v>
      </c>
      <c r="AB224" s="21">
        <f>AB204-Baseline!AB204</f>
        <v>103.01309872592094</v>
      </c>
      <c r="AC224" s="21">
        <f>AC204-Baseline!AC204</f>
        <v>110.63760660916239</v>
      </c>
      <c r="AD224" s="21">
        <f>AD204-Baseline!AD204</f>
        <v>118.23325221631069</v>
      </c>
      <c r="AE224" s="21">
        <f>AE204-Baseline!AE204</f>
        <v>125.80103724739615</v>
      </c>
      <c r="AF224" s="21">
        <f>AF204-Baseline!AF204</f>
        <v>133.34079904736006</v>
      </c>
      <c r="AG224" s="21">
        <f>AG204-Baseline!AG204</f>
        <v>140.85252358264756</v>
      </c>
      <c r="AH224" s="21">
        <f>AH204-Baseline!AH204</f>
        <v>148.33636455947203</v>
      </c>
      <c r="AI224" s="21">
        <f>AI204-Baseline!AI204</f>
        <v>155.79268829557498</v>
      </c>
      <c r="AJ224" s="21">
        <f>AJ204-Baseline!AJ204</f>
        <v>163.25778009922624</v>
      </c>
      <c r="AK224" s="21">
        <f>AK204-Baseline!AK204</f>
        <v>170.73177613655957</v>
      </c>
      <c r="AL224" s="21">
        <f>AL204-Baseline!AL204</f>
        <v>178.21489448528246</v>
      </c>
      <c r="AM224" s="21">
        <f>AM204-Baseline!AM204</f>
        <v>185.70740158601666</v>
      </c>
      <c r="AN224" s="21">
        <f>AN204-Baseline!AN204</f>
        <v>193.20958734160536</v>
      </c>
      <c r="AO224" s="21">
        <f>AO204-Baseline!AO204</f>
        <v>200.72175450405211</v>
      </c>
      <c r="AP224" s="21">
        <f>AP204-Baseline!AP204</f>
        <v>208.24423685413717</v>
      </c>
      <c r="AQ224" s="21">
        <f>AQ204-Baseline!AQ204</f>
        <v>215.77740307692238</v>
      </c>
      <c r="AR224" s="21">
        <f>AR204-Baseline!AR204</f>
        <v>223.32164870158931</v>
      </c>
      <c r="AS224" s="21">
        <f>AS204-Baseline!AS204</f>
        <v>230.87739486777173</v>
      </c>
      <c r="AT224" s="21">
        <f>AT204-Baseline!AT204</f>
        <v>238.44508986953201</v>
      </c>
      <c r="AU224" s="21">
        <f>AU204-Baseline!AU204</f>
        <v>246.02521035588688</v>
      </c>
      <c r="AV224" s="21">
        <f>AV204-Baseline!AV204</f>
        <v>253.61826055818756</v>
      </c>
      <c r="AW224" s="21">
        <f>AW204-Baseline!AW204</f>
        <v>261.22477130620086</v>
      </c>
      <c r="AX224" s="21">
        <f>AX204-Baseline!AX204</f>
        <v>268.84530031879581</v>
      </c>
      <c r="AY224" s="21">
        <f>AY204-Baseline!AY204</f>
        <v>276.48043247712621</v>
      </c>
      <c r="AZ224" s="21">
        <f>AZ204-Baseline!AZ204</f>
        <v>284.13077954484356</v>
      </c>
      <c r="BA224" s="21">
        <f>BA204-Baseline!BA204</f>
        <v>291.79698016742645</v>
      </c>
      <c r="BB224" s="21">
        <f>BB204-Baseline!BB204</f>
        <v>299.47867431828695</v>
      </c>
    </row>
    <row r="225" spans="1:54" outlineLevel="2">
      <c r="A225" s="479"/>
      <c r="B225" s="150" t="s">
        <v>501</v>
      </c>
      <c r="C225" s="19"/>
      <c r="D225" s="135" t="s">
        <v>391</v>
      </c>
      <c r="E225" s="21">
        <f>E205-Baseline!E205</f>
        <v>-0.21853202359319113</v>
      </c>
      <c r="F225" s="21">
        <f>F205-Baseline!F205</f>
        <v>-0.78407553551915043</v>
      </c>
      <c r="G225" s="21">
        <f>G205-Baseline!G205</f>
        <v>-1.6864515122333472</v>
      </c>
      <c r="H225" s="21">
        <f>H205-Baseline!H205</f>
        <v>-2.9264041266226002</v>
      </c>
      <c r="I225" s="21">
        <f>I205-Baseline!I205</f>
        <v>-4.5005436958600171</v>
      </c>
      <c r="J225" s="21">
        <f>J205-Baseline!J205</f>
        <v>-6.1274439961176199</v>
      </c>
      <c r="K225" s="21">
        <f>K205-Baseline!K205</f>
        <v>-7.1369370940481645</v>
      </c>
      <c r="L225" s="21">
        <f>L205-Baseline!L205</f>
        <v>-7.5735987473319142</v>
      </c>
      <c r="M225" s="21">
        <f>M205-Baseline!M205</f>
        <v>-7.4793862612445992</v>
      </c>
      <c r="N225" s="21">
        <f>N205-Baseline!N205</f>
        <v>-6.8937744207911464</v>
      </c>
      <c r="O225" s="21">
        <f>O205-Baseline!O205</f>
        <v>-5.8538850897054999</v>
      </c>
      <c r="P225" s="21">
        <f>P205-Baseline!P205</f>
        <v>-4.3946102820435158</v>
      </c>
      <c r="Q225" s="21">
        <f>Q205-Baseline!Q205</f>
        <v>-2.5487293773034025</v>
      </c>
      <c r="R225" s="21">
        <f>R205-Baseline!R205</f>
        <v>-0.34702083014059326</v>
      </c>
      <c r="S225" s="21">
        <f>S205-Baseline!S205</f>
        <v>2.1814733963497588</v>
      </c>
      <c r="T225" s="21">
        <f>T205-Baseline!T205</f>
        <v>5.0096652861082589</v>
      </c>
      <c r="U225" s="21">
        <f>U205-Baseline!U205</f>
        <v>8.1121649580977646</v>
      </c>
      <c r="V225" s="21">
        <f>V205-Baseline!V205</f>
        <v>11.465189408217725</v>
      </c>
      <c r="W225" s="21">
        <f>W205-Baseline!W205</f>
        <v>15.046475745042471</v>
      </c>
      <c r="X225" s="21">
        <f>X205-Baseline!X205</f>
        <v>18.835198813580746</v>
      </c>
      <c r="Y225" s="21">
        <f>Y205-Baseline!Y205</f>
        <v>22.811892855889823</v>
      </c>
      <c r="Z225" s="21">
        <f>Z205-Baseline!Z205</f>
        <v>26.95837706892712</v>
      </c>
      <c r="AA225" s="21">
        <f>AA205-Baseline!AA205</f>
        <v>31.257684908339115</v>
      </c>
      <c r="AB225" s="21">
        <f>AB205-Baseline!AB205</f>
        <v>35.693996943801721</v>
      </c>
      <c r="AC225" s="21">
        <f>AC205-Baseline!AC205</f>
        <v>40.25214123417868</v>
      </c>
      <c r="AD225" s="21">
        <f>AD205-Baseline!AD205</f>
        <v>44.793117429716062</v>
      </c>
      <c r="AE225" s="21">
        <f>AE205-Baseline!AE205</f>
        <v>49.31729629453514</v>
      </c>
      <c r="AF225" s="21">
        <f>AF205-Baseline!AF205</f>
        <v>53.825020481245701</v>
      </c>
      <c r="AG225" s="21">
        <f>AG205-Baseline!AG205</f>
        <v>58.316619792786241</v>
      </c>
      <c r="AH225" s="21">
        <f>AH205-Baseline!AH205</f>
        <v>62.792430198917032</v>
      </c>
      <c r="AI225" s="21">
        <f>AI205-Baseline!AI205</f>
        <v>67.25281966919465</v>
      </c>
      <c r="AJ225" s="21">
        <f>AJ205-Baseline!AJ205</f>
        <v>71.719674540635651</v>
      </c>
      <c r="AK225" s="21">
        <f>AK205-Baseline!AK205</f>
        <v>76.193313755546797</v>
      </c>
      <c r="AL225" s="21">
        <f>AL205-Baseline!AL205</f>
        <v>80.674066554540332</v>
      </c>
      <c r="AM225" s="21">
        <f>AM205-Baseline!AM205</f>
        <v>85.162273571819128</v>
      </c>
      <c r="AN225" s="21">
        <f>AN205-Baseline!AN205</f>
        <v>89.65828509865446</v>
      </c>
      <c r="AO225" s="21">
        <f>AO205-Baseline!AO205</f>
        <v>94.162458999502746</v>
      </c>
      <c r="AP225" s="21">
        <f>AP205-Baseline!AP205</f>
        <v>98.675162680373887</v>
      </c>
      <c r="AQ225" s="21">
        <f>AQ205-Baseline!AQ205</f>
        <v>103.1967734712473</v>
      </c>
      <c r="AR225" s="21">
        <f>AR205-Baseline!AR205</f>
        <v>107.7276782185636</v>
      </c>
      <c r="AS225" s="21">
        <f>AS205-Baseline!AS205</f>
        <v>112.26827328983427</v>
      </c>
      <c r="AT225" s="21">
        <f>AT205-Baseline!AT205</f>
        <v>116.81896469854587</v>
      </c>
      <c r="AU225" s="21">
        <f>AU205-Baseline!AU205</f>
        <v>121.38016833115876</v>
      </c>
      <c r="AV225" s="21">
        <f>AV205-Baseline!AV205</f>
        <v>125.95231015475883</v>
      </c>
      <c r="AW225" s="21">
        <f>AW205-Baseline!AW205</f>
        <v>130.53582609858427</v>
      </c>
      <c r="AX225" s="21">
        <f>AX205-Baseline!AX205</f>
        <v>135.13116224992655</v>
      </c>
      <c r="AY225" s="21">
        <f>AY205-Baseline!AY205</f>
        <v>139.73877513595198</v>
      </c>
      <c r="AZ225" s="21">
        <f>AZ205-Baseline!AZ205</f>
        <v>144.3591316546831</v>
      </c>
      <c r="BA225" s="21">
        <f>BA205-Baseline!BA205</f>
        <v>148.99270940243559</v>
      </c>
      <c r="BB225" s="21">
        <f>BB205-Baseline!BB205</f>
        <v>153.63950123676932</v>
      </c>
    </row>
    <row r="226" spans="1:54" outlineLevel="2">
      <c r="A226" s="480"/>
      <c r="B226" s="150" t="s">
        <v>502</v>
      </c>
      <c r="C226" s="19"/>
      <c r="D226" s="135" t="s">
        <v>391</v>
      </c>
      <c r="E226" s="21">
        <f>E206-Baseline!E206</f>
        <v>-0.21853202359319113</v>
      </c>
      <c r="F226" s="21">
        <f>F206-Baseline!F206</f>
        <v>-0.48410151018012471</v>
      </c>
      <c r="G226" s="21">
        <f>G206-Baseline!G206</f>
        <v>-0.78967995268604341</v>
      </c>
      <c r="H226" s="21">
        <f>H206-Baseline!H206</f>
        <v>-1.1390687318321397</v>
      </c>
      <c r="I226" s="21">
        <f>I206-Baseline!I206</f>
        <v>-1.5318419419380689</v>
      </c>
      <c r="J226" s="21">
        <f>J206-Baseline!J206</f>
        <v>-1.6894434349396761</v>
      </c>
      <c r="K226" s="21">
        <f>K206-Baseline!K206</f>
        <v>-1.2368905814867048</v>
      </c>
      <c r="L226" s="21">
        <f>L206-Baseline!L206</f>
        <v>-0.21860247391845178</v>
      </c>
      <c r="M226" s="21">
        <f>M206-Baseline!M206</f>
        <v>1.3236206449292354</v>
      </c>
      <c r="N226" s="21">
        <f>N206-Baseline!N206</f>
        <v>3.3504615244235083</v>
      </c>
      <c r="O226" s="21">
        <f>O206-Baseline!O206</f>
        <v>5.824956332854299</v>
      </c>
      <c r="P226" s="21">
        <f>P206-Baseline!P206</f>
        <v>8.7123716456815146</v>
      </c>
      <c r="Q226" s="21">
        <f>Q206-Baseline!Q206</f>
        <v>11.980087264459712</v>
      </c>
      <c r="R226" s="21">
        <f>R206-Baseline!R206</f>
        <v>15.597484562846603</v>
      </c>
      <c r="S226" s="21">
        <f>S206-Baseline!S206</f>
        <v>19.535364928986269</v>
      </c>
      <c r="T226" s="21">
        <f>T206-Baseline!T206</f>
        <v>23.766804316126581</v>
      </c>
      <c r="U226" s="21">
        <f>U206-Baseline!U206</f>
        <v>28.266577509201738</v>
      </c>
      <c r="V226" s="21">
        <f>V206-Baseline!V206</f>
        <v>33.011066913550167</v>
      </c>
      <c r="W226" s="21">
        <f>W206-Baseline!W206</f>
        <v>37.978175847192915</v>
      </c>
      <c r="X226" s="21">
        <f>X206-Baseline!X206</f>
        <v>43.147246216952681</v>
      </c>
      <c r="Y226" s="21">
        <f>Y206-Baseline!Y206</f>
        <v>48.498980247252007</v>
      </c>
      <c r="Z226" s="21">
        <f>Z206-Baseline!Z206</f>
        <v>54.015366083354934</v>
      </c>
      <c r="AA226" s="21">
        <f>AA206-Baseline!AA206</f>
        <v>59.67960716403104</v>
      </c>
      <c r="AB226" s="21">
        <f>AB206-Baseline!AB206</f>
        <v>65.47605512587279</v>
      </c>
      <c r="AC226" s="21">
        <f>AC206-Baseline!AC206</f>
        <v>71.38883859244288</v>
      </c>
      <c r="AD226" s="21">
        <f>AD206-Baseline!AD206</f>
        <v>77.279026941685743</v>
      </c>
      <c r="AE226" s="21">
        <f>AE206-Baseline!AE206</f>
        <v>83.146976864381031</v>
      </c>
      <c r="AF226" s="21">
        <f>AF206-Baseline!AF206</f>
        <v>88.992962565785092</v>
      </c>
      <c r="AG226" s="21">
        <f>AG206-Baseline!AG206</f>
        <v>94.817221081321122</v>
      </c>
      <c r="AH226" s="21">
        <f>AH206-Baseline!AH206</f>
        <v>100.6200090716552</v>
      </c>
      <c r="AI226" s="21">
        <f>AI206-Baseline!AI206</f>
        <v>106.40168044542133</v>
      </c>
      <c r="AJ226" s="21">
        <f>AJ206-Baseline!AJ206</f>
        <v>112.19047677956746</v>
      </c>
      <c r="AK226" s="21">
        <f>AK206-Baseline!AK206</f>
        <v>117.98666351094948</v>
      </c>
      <c r="AL226" s="21">
        <f>AL206-Baseline!AL206</f>
        <v>123.79052751480276</v>
      </c>
      <c r="AM226" s="21">
        <f>AM206-Baseline!AM206</f>
        <v>129.60237999717401</v>
      </c>
      <c r="AN226" s="21">
        <f>AN206-Baseline!AN206</f>
        <v>135.42255118601452</v>
      </c>
      <c r="AO226" s="21">
        <f>AO206-Baseline!AO206</f>
        <v>141.25138373103641</v>
      </c>
      <c r="AP226" s="21">
        <f>AP206-Baseline!AP206</f>
        <v>147.08923832514233</v>
      </c>
      <c r="AQ226" s="21">
        <f>AQ206-Baseline!AQ206</f>
        <v>152.93649436524493</v>
      </c>
      <c r="AR226" s="21">
        <f>AR206-Baseline!AR206</f>
        <v>158.79354876508614</v>
      </c>
      <c r="AS226" s="21">
        <f>AS206-Baseline!AS206</f>
        <v>164.66081536158663</v>
      </c>
      <c r="AT226" s="21">
        <f>AT206-Baseline!AT206</f>
        <v>170.53872506084349</v>
      </c>
      <c r="AU226" s="21">
        <f>AU206-Baseline!AU206</f>
        <v>176.42772629473666</v>
      </c>
      <c r="AV226" s="21">
        <f>AV206-Baseline!AV206</f>
        <v>182.32828501553104</v>
      </c>
      <c r="AW226" s="21">
        <f>AW206-Baseline!AW206</f>
        <v>188.24088437045521</v>
      </c>
      <c r="AX226" s="21">
        <f>AX206-Baseline!AX206</f>
        <v>194.16602482409508</v>
      </c>
      <c r="AY226" s="21">
        <f>AY206-Baseline!AY206</f>
        <v>200.10422438799787</v>
      </c>
      <c r="AZ226" s="21">
        <f>AZ206-Baseline!AZ206</f>
        <v>206.0560184900778</v>
      </c>
      <c r="BA226" s="21">
        <f>BA206-Baseline!BA206</f>
        <v>212.02196018991958</v>
      </c>
      <c r="BB226" s="21">
        <f>BB206-Baseline!BB206</f>
        <v>218.00189187502815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C36E64E9-75EA-46B7-9690-468309E2ADE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B154 B143 B145:B147 B149:B152 B158 B160:B162 B164:B169</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C56:C63</xm:sqref>
        </x14:dataValidation>
        <x14:dataValidation type="list" allowBlank="1" showInputMessage="1" showErrorMessage="1" xr:uid="{DA5739E6-469C-4F19-957F-09F85BFD0526}">
          <x14:formula1>
            <xm:f>'Fixed Data'!$A$55:$A$78</xm:f>
          </x14:formula1>
          <xm:sqref>B56:B63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7"/>
  <sheetViews>
    <sheetView topLeftCell="C1" workbookViewId="0">
      <selection activeCell="B26" sqref="B26:S26"/>
    </sheetView>
  </sheetViews>
  <sheetFormatPr defaultRowHeight="13.5"/>
  <cols>
    <col min="1" max="1" width="22" customWidth="1"/>
    <col min="13" max="13" width="13.15234375"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5" spans="1:19" ht="14" thickBot="1"/>
    <row r="6" spans="1:19" ht="23.25" customHeight="1" thickBot="1">
      <c r="F6" s="4" t="s">
        <v>579</v>
      </c>
      <c r="G6" s="481" t="s">
        <v>570</v>
      </c>
      <c r="H6" s="481"/>
      <c r="I6" s="481"/>
      <c r="J6" s="481"/>
      <c r="K6" s="481"/>
      <c r="L6" s="481" t="s">
        <v>580</v>
      </c>
      <c r="M6" s="481"/>
      <c r="N6" s="481"/>
      <c r="O6" s="481"/>
      <c r="P6" s="481"/>
    </row>
    <row r="7" spans="1:19" ht="14.5">
      <c r="G7" s="316">
        <v>2027</v>
      </c>
      <c r="H7" s="317">
        <v>2028</v>
      </c>
      <c r="I7" s="317">
        <v>2029</v>
      </c>
      <c r="J7" s="317">
        <v>2030</v>
      </c>
      <c r="K7" s="320">
        <v>2031</v>
      </c>
      <c r="L7" s="316">
        <v>2027</v>
      </c>
      <c r="M7" s="317">
        <v>2028</v>
      </c>
      <c r="N7" s="317">
        <v>2029</v>
      </c>
      <c r="O7" s="317">
        <v>2030</v>
      </c>
      <c r="P7" s="320">
        <v>2031</v>
      </c>
    </row>
    <row r="8" spans="1:19">
      <c r="B8" s="319" t="s">
        <v>571</v>
      </c>
      <c r="C8" s="319" t="s">
        <v>575</v>
      </c>
      <c r="D8" s="319" t="s">
        <v>573</v>
      </c>
      <c r="E8" s="319" t="s">
        <v>574</v>
      </c>
      <c r="F8" s="319" t="s">
        <v>391</v>
      </c>
      <c r="G8" s="319">
        <v>10.081588200937594</v>
      </c>
      <c r="H8" s="319">
        <v>10.865754292287573</v>
      </c>
      <c r="I8" s="319">
        <v>11.769153275554228</v>
      </c>
      <c r="J8" s="319">
        <v>12.688319366904203</v>
      </c>
      <c r="K8" s="319">
        <v>13.494667725980324</v>
      </c>
      <c r="L8" s="330">
        <f t="shared" ref="L8:P9" si="0">SUM(G8)/SUM(G10)</f>
        <v>0.46245817435493525</v>
      </c>
      <c r="M8" s="330">
        <f t="shared" si="0"/>
        <v>0.49842909597649382</v>
      </c>
      <c r="N8" s="330">
        <f t="shared" si="0"/>
        <v>0.53986941630982654</v>
      </c>
      <c r="O8" s="330">
        <f t="shared" si="0"/>
        <v>0.58203299848184376</v>
      </c>
      <c r="P8" s="330">
        <f t="shared" si="0"/>
        <v>0.61902145532019792</v>
      </c>
    </row>
    <row r="9" spans="1:19">
      <c r="B9" s="319" t="s">
        <v>307</v>
      </c>
      <c r="C9" s="319" t="s">
        <v>575</v>
      </c>
      <c r="D9" s="319" t="s">
        <v>573</v>
      </c>
      <c r="E9" s="319" t="s">
        <v>574</v>
      </c>
      <c r="F9" s="319" t="s">
        <v>391</v>
      </c>
      <c r="G9" s="319">
        <v>0.45170480080322017</v>
      </c>
      <c r="H9" s="319">
        <v>0.49967346792709283</v>
      </c>
      <c r="I9" s="319">
        <v>0.55324653489572473</v>
      </c>
      <c r="J9" s="319">
        <v>0.6069534775023474</v>
      </c>
      <c r="K9" s="319">
        <v>0.65757370015280536</v>
      </c>
      <c r="L9" s="330">
        <f t="shared" si="0"/>
        <v>4.7761444312199256E-4</v>
      </c>
      <c r="M9" s="330">
        <f t="shared" si="0"/>
        <v>5.2833457758798231E-4</v>
      </c>
      <c r="N9" s="330">
        <f t="shared" si="0"/>
        <v>5.8498057847409472E-4</v>
      </c>
      <c r="O9" s="330">
        <f t="shared" si="0"/>
        <v>6.4176813406180172E-4</v>
      </c>
      <c r="P9" s="330">
        <f t="shared" si="0"/>
        <v>6.9529191642789159E-4</v>
      </c>
    </row>
    <row r="10" spans="1:19">
      <c r="B10" s="319" t="s">
        <v>571</v>
      </c>
      <c r="C10" s="319" t="s">
        <v>575</v>
      </c>
      <c r="D10" s="319" t="s">
        <v>576</v>
      </c>
      <c r="E10" s="319"/>
      <c r="F10" s="319" t="s">
        <v>577</v>
      </c>
      <c r="G10" s="321">
        <v>21.800000000000011</v>
      </c>
      <c r="H10" s="321">
        <v>21.800000000000015</v>
      </c>
      <c r="I10" s="321">
        <v>21.800000000000015</v>
      </c>
      <c r="J10" s="321">
        <v>21.800000000000015</v>
      </c>
      <c r="K10" s="321">
        <v>21.800000000000015</v>
      </c>
    </row>
    <row r="11" spans="1:19">
      <c r="B11" s="319" t="s">
        <v>307</v>
      </c>
      <c r="C11" s="319" t="s">
        <v>575</v>
      </c>
      <c r="D11" s="319" t="s">
        <v>576</v>
      </c>
      <c r="E11" s="319"/>
      <c r="F11" s="319" t="s">
        <v>577</v>
      </c>
      <c r="G11" s="321">
        <v>945.75197067029535</v>
      </c>
      <c r="H11" s="321">
        <v>945.75197067029637</v>
      </c>
      <c r="I11" s="321">
        <v>945.7519706702958</v>
      </c>
      <c r="J11" s="321">
        <v>945.75197067029558</v>
      </c>
      <c r="K11" s="321">
        <v>945.75197067029626</v>
      </c>
    </row>
    <row r="12" spans="1:19" ht="14" thickBot="1"/>
    <row r="13" spans="1:19" ht="16" thickBot="1">
      <c r="F13" s="4" t="s">
        <v>581</v>
      </c>
      <c r="G13" s="481" t="s">
        <v>570</v>
      </c>
      <c r="H13" s="481"/>
      <c r="I13" s="481"/>
      <c r="J13" s="481"/>
      <c r="K13" s="481"/>
    </row>
    <row r="14" spans="1:19" ht="14.5">
      <c r="G14" s="316">
        <v>2027</v>
      </c>
      <c r="H14" s="317">
        <v>2028</v>
      </c>
      <c r="I14" s="317">
        <v>2029</v>
      </c>
      <c r="J14" s="317">
        <v>2030</v>
      </c>
      <c r="K14" s="320">
        <v>2031</v>
      </c>
    </row>
    <row r="15" spans="1:19">
      <c r="B15" s="319" t="s">
        <v>571</v>
      </c>
      <c r="C15" s="319" t="s">
        <v>575</v>
      </c>
      <c r="D15" s="319" t="s">
        <v>573</v>
      </c>
      <c r="E15" s="319" t="s">
        <v>574</v>
      </c>
      <c r="F15" s="319" t="s">
        <v>391</v>
      </c>
      <c r="G15" s="322">
        <f t="shared" ref="G15:K16" si="1">G17*L8</f>
        <v>11.089747021031357</v>
      </c>
      <c r="H15" s="322">
        <f t="shared" si="1"/>
        <v>11.952329721516332</v>
      </c>
      <c r="I15" s="322">
        <f t="shared" si="1"/>
        <v>12.946068603109651</v>
      </c>
      <c r="J15" s="322">
        <f t="shared" si="1"/>
        <v>13.957151303594626</v>
      </c>
      <c r="K15" s="322">
        <f t="shared" si="1"/>
        <v>14.844134498578359</v>
      </c>
    </row>
    <row r="16" spans="1:19">
      <c r="B16" s="319" t="s">
        <v>307</v>
      </c>
      <c r="C16" s="319" t="s">
        <v>575</v>
      </c>
      <c r="D16" s="319" t="s">
        <v>573</v>
      </c>
      <c r="E16" s="319" t="s">
        <v>574</v>
      </c>
      <c r="F16" s="319" t="s">
        <v>391</v>
      </c>
      <c r="G16" s="322">
        <f t="shared" si="1"/>
        <v>0.49691006662412113</v>
      </c>
      <c r="H16" s="322">
        <f t="shared" si="1"/>
        <v>0.54967929452253683</v>
      </c>
      <c r="I16" s="322">
        <f t="shared" si="1"/>
        <v>0.60861379384444825</v>
      </c>
      <c r="J16" s="322">
        <f t="shared" si="1"/>
        <v>0.66769556667789853</v>
      </c>
      <c r="K16" s="322">
        <f t="shared" si="1"/>
        <v>0.72338170985157846</v>
      </c>
    </row>
    <row r="17" spans="1:19">
      <c r="B17" s="319" t="s">
        <v>571</v>
      </c>
      <c r="C17" s="319" t="s">
        <v>575</v>
      </c>
      <c r="D17" s="319" t="s">
        <v>576</v>
      </c>
      <c r="E17" s="319"/>
      <c r="F17" s="319" t="s">
        <v>577</v>
      </c>
      <c r="G17" s="323">
        <v>23.980000000000022</v>
      </c>
      <c r="H17" s="323">
        <v>23.980000000000022</v>
      </c>
      <c r="I17" s="323">
        <v>23.980000000000022</v>
      </c>
      <c r="J17" s="323">
        <v>23.980000000000022</v>
      </c>
      <c r="K17" s="323">
        <v>23.980000000000022</v>
      </c>
    </row>
    <row r="18" spans="1:19">
      <c r="B18" s="319" t="s">
        <v>307</v>
      </c>
      <c r="C18" s="319" t="s">
        <v>575</v>
      </c>
      <c r="D18" s="319" t="s">
        <v>576</v>
      </c>
      <c r="E18" s="319"/>
      <c r="F18" s="319" t="s">
        <v>577</v>
      </c>
      <c r="G18" s="323">
        <f>5202/5</f>
        <v>1040.4000000000001</v>
      </c>
      <c r="H18" s="323">
        <f>5202/5</f>
        <v>1040.4000000000001</v>
      </c>
      <c r="I18" s="323">
        <f>5202/5</f>
        <v>1040.4000000000001</v>
      </c>
      <c r="J18" s="323">
        <f>5202/5</f>
        <v>1040.4000000000001</v>
      </c>
      <c r="K18" s="323">
        <f>5202/5</f>
        <v>1040.4000000000001</v>
      </c>
    </row>
    <row r="20" spans="1:19">
      <c r="A20" s="4" t="s">
        <v>511</v>
      </c>
    </row>
    <row r="22" spans="1:19">
      <c r="A22" s="4" t="s">
        <v>512</v>
      </c>
    </row>
    <row r="23" spans="1:19">
      <c r="A23" s="476" t="s">
        <v>513</v>
      </c>
      <c r="B23" s="476"/>
      <c r="C23" s="476"/>
      <c r="D23" s="476"/>
      <c r="E23" s="476"/>
      <c r="F23" s="476"/>
      <c r="G23" s="476"/>
      <c r="H23" s="476"/>
      <c r="I23" s="476"/>
      <c r="J23" s="476"/>
      <c r="K23" s="476"/>
      <c r="L23" s="476"/>
      <c r="M23" s="476"/>
      <c r="N23" s="476"/>
      <c r="O23" s="476"/>
      <c r="P23" s="476"/>
      <c r="Q23" s="476"/>
      <c r="R23" s="476"/>
      <c r="S23" s="476"/>
    </row>
    <row r="24" spans="1:19" ht="25.5" customHeight="1">
      <c r="A24" s="476"/>
      <c r="B24" s="476"/>
      <c r="C24" s="476"/>
      <c r="D24" s="476"/>
      <c r="E24" s="476"/>
      <c r="F24" s="476"/>
      <c r="G24" s="476"/>
      <c r="H24" s="476"/>
      <c r="I24" s="476"/>
      <c r="J24" s="476"/>
      <c r="K24" s="476"/>
      <c r="L24" s="476"/>
      <c r="M24" s="476"/>
      <c r="N24" s="476"/>
      <c r="O24" s="476"/>
      <c r="P24" s="476"/>
      <c r="Q24" s="476"/>
      <c r="R24" s="476"/>
      <c r="S24" s="476"/>
    </row>
    <row r="26" spans="1:19">
      <c r="A26" s="158" t="s">
        <v>494</v>
      </c>
      <c r="B26" s="477" t="s">
        <v>514</v>
      </c>
      <c r="C26" s="477"/>
      <c r="D26" s="477"/>
      <c r="E26" s="477"/>
      <c r="F26" s="477"/>
      <c r="G26" s="477"/>
      <c r="H26" s="477"/>
      <c r="I26" s="477"/>
      <c r="J26" s="477"/>
      <c r="K26" s="477"/>
      <c r="L26" s="477"/>
      <c r="M26" s="477"/>
      <c r="N26" s="477"/>
      <c r="O26" s="477"/>
      <c r="P26" s="477"/>
      <c r="Q26" s="477"/>
      <c r="R26" s="477"/>
      <c r="S26" s="477"/>
    </row>
    <row r="27" spans="1:19">
      <c r="A27" s="158" t="s">
        <v>495</v>
      </c>
      <c r="B27" s="477" t="s">
        <v>515</v>
      </c>
      <c r="C27" s="477"/>
      <c r="D27" s="477"/>
      <c r="E27" s="477"/>
      <c r="F27" s="477"/>
      <c r="G27" s="477"/>
      <c r="H27" s="477"/>
      <c r="I27" s="477"/>
      <c r="J27" s="477"/>
      <c r="K27" s="477"/>
      <c r="L27" s="477"/>
      <c r="M27" s="477"/>
      <c r="N27" s="477"/>
      <c r="O27" s="477"/>
      <c r="P27" s="477"/>
      <c r="Q27" s="477"/>
      <c r="R27" s="477"/>
      <c r="S27" s="477"/>
    </row>
    <row r="28" spans="1:19">
      <c r="A28" s="159" t="s">
        <v>397</v>
      </c>
      <c r="B28" s="477" t="s">
        <v>516</v>
      </c>
      <c r="C28" s="477"/>
      <c r="D28" s="477"/>
      <c r="E28" s="477"/>
      <c r="F28" s="477"/>
      <c r="G28" s="477"/>
      <c r="H28" s="477"/>
      <c r="I28" s="477"/>
      <c r="J28" s="477"/>
      <c r="K28" s="477"/>
      <c r="L28" s="477"/>
      <c r="M28" s="477"/>
      <c r="N28" s="477"/>
      <c r="O28" s="477"/>
      <c r="P28" s="477"/>
      <c r="Q28" s="477"/>
      <c r="R28" s="477"/>
      <c r="S28" s="477"/>
    </row>
    <row r="29" spans="1:19">
      <c r="A29" s="159" t="s">
        <v>473</v>
      </c>
      <c r="B29" s="477" t="s">
        <v>516</v>
      </c>
      <c r="C29" s="477"/>
      <c r="D29" s="477"/>
      <c r="E29" s="477"/>
      <c r="F29" s="477"/>
      <c r="G29" s="477"/>
      <c r="H29" s="477"/>
      <c r="I29" s="477"/>
      <c r="J29" s="477"/>
      <c r="K29" s="477"/>
      <c r="L29" s="477"/>
      <c r="M29" s="477"/>
      <c r="N29" s="477"/>
      <c r="O29" s="477"/>
      <c r="P29" s="477"/>
      <c r="Q29" s="477"/>
      <c r="R29" s="477"/>
      <c r="S29" s="477"/>
    </row>
    <row r="30" spans="1:19">
      <c r="A30" s="159" t="s">
        <v>474</v>
      </c>
      <c r="B30" s="477" t="s">
        <v>516</v>
      </c>
      <c r="C30" s="477"/>
      <c r="D30" s="477"/>
      <c r="E30" s="477"/>
      <c r="F30" s="477"/>
      <c r="G30" s="477"/>
      <c r="H30" s="477"/>
      <c r="I30" s="477"/>
      <c r="J30" s="477"/>
      <c r="K30" s="477"/>
      <c r="L30" s="477"/>
      <c r="M30" s="477"/>
      <c r="N30" s="477"/>
      <c r="O30" s="477"/>
      <c r="P30" s="477"/>
      <c r="Q30" s="477"/>
      <c r="R30" s="477"/>
      <c r="S30" s="477"/>
    </row>
    <row r="34" spans="1:1">
      <c r="A34" s="4" t="s">
        <v>517</v>
      </c>
    </row>
    <row r="35" spans="1:1">
      <c r="A35" t="s">
        <v>518</v>
      </c>
    </row>
    <row r="37" spans="1:1">
      <c r="A37" s="4" t="s">
        <v>519</v>
      </c>
    </row>
  </sheetData>
  <mergeCells count="10">
    <mergeCell ref="B29:S29"/>
    <mergeCell ref="B30:S30"/>
    <mergeCell ref="A2:S4"/>
    <mergeCell ref="A23:S24"/>
    <mergeCell ref="B26:S26"/>
    <mergeCell ref="B27:S27"/>
    <mergeCell ref="B28:S28"/>
    <mergeCell ref="G6:K6"/>
    <mergeCell ref="G13:K13"/>
    <mergeCell ref="L6:P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133" zoomScale="70" zoomScaleNormal="70"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326" t="s">
        <v>175</v>
      </c>
      <c r="E4" s="53" t="s">
        <v>347</v>
      </c>
      <c r="F4" s="91">
        <v>45632</v>
      </c>
      <c r="G4" s="28"/>
      <c r="H4" s="10"/>
      <c r="I4" s="447"/>
      <c r="J4" s="448"/>
      <c r="K4" s="448"/>
      <c r="L4" s="448"/>
      <c r="M4" s="448"/>
      <c r="N4" s="449"/>
      <c r="P4" s="453"/>
      <c r="Q4" s="454"/>
      <c r="R4" s="454"/>
      <c r="S4" s="454"/>
      <c r="T4" s="454"/>
      <c r="U4" s="455"/>
    </row>
    <row r="5" spans="1:21" outlineLevel="1">
      <c r="A5" s="13" t="s">
        <v>348</v>
      </c>
      <c r="B5" s="88" t="s">
        <v>349</v>
      </c>
      <c r="E5" s="14"/>
      <c r="H5" s="10"/>
      <c r="I5" s="456" t="s">
        <v>176</v>
      </c>
      <c r="J5" s="457"/>
      <c r="K5" s="457"/>
      <c r="L5" s="457"/>
      <c r="M5" s="457"/>
      <c r="N5" s="458"/>
      <c r="P5" s="456" t="s">
        <v>578</v>
      </c>
      <c r="Q5" s="468"/>
      <c r="R5" s="468"/>
      <c r="S5" s="468"/>
      <c r="T5" s="468"/>
      <c r="U5" s="469"/>
    </row>
    <row r="6" spans="1:21" outlineLevel="1">
      <c r="A6" s="13" t="s">
        <v>351</v>
      </c>
      <c r="B6" s="88" t="s">
        <v>352</v>
      </c>
      <c r="E6" s="53" t="s">
        <v>353</v>
      </c>
      <c r="F6" s="90" t="s">
        <v>354</v>
      </c>
      <c r="H6" s="10"/>
      <c r="I6" s="459"/>
      <c r="J6" s="460"/>
      <c r="K6" s="460"/>
      <c r="L6" s="460"/>
      <c r="M6" s="460"/>
      <c r="N6" s="461"/>
      <c r="P6" s="470"/>
      <c r="Q6" s="471"/>
      <c r="R6" s="471"/>
      <c r="S6" s="471"/>
      <c r="T6" s="471"/>
      <c r="U6" s="472"/>
    </row>
    <row r="7" spans="1:21" outlineLevel="1">
      <c r="A7" s="13" t="s">
        <v>355</v>
      </c>
      <c r="B7" s="88" t="s">
        <v>356</v>
      </c>
      <c r="E7" s="14"/>
      <c r="H7" s="10"/>
      <c r="I7" s="459"/>
      <c r="J7" s="460"/>
      <c r="K7" s="460"/>
      <c r="L7" s="460"/>
      <c r="M7" s="460"/>
      <c r="N7" s="461"/>
      <c r="P7" s="470"/>
      <c r="Q7" s="471"/>
      <c r="R7" s="471"/>
      <c r="S7" s="471"/>
      <c r="T7" s="471"/>
      <c r="U7" s="472"/>
    </row>
    <row r="8" spans="1:21" ht="41" outlineLevel="1" thickBot="1">
      <c r="A8" s="34" t="s">
        <v>357</v>
      </c>
      <c r="B8" s="89" t="s">
        <v>358</v>
      </c>
      <c r="E8" s="14"/>
      <c r="H8" s="10"/>
      <c r="I8" s="459"/>
      <c r="J8" s="460"/>
      <c r="K8" s="460"/>
      <c r="L8" s="460"/>
      <c r="M8" s="460"/>
      <c r="N8" s="461"/>
      <c r="P8" s="470"/>
      <c r="Q8" s="471"/>
      <c r="R8" s="471"/>
      <c r="S8" s="471"/>
      <c r="T8" s="471"/>
      <c r="U8" s="472"/>
    </row>
    <row r="9" spans="1:21" outlineLevel="1">
      <c r="E9" s="14"/>
      <c r="H9" s="10"/>
      <c r="I9" s="459"/>
      <c r="J9" s="460"/>
      <c r="K9" s="460"/>
      <c r="L9" s="460"/>
      <c r="M9" s="460"/>
      <c r="N9" s="461"/>
      <c r="P9" s="470"/>
      <c r="Q9" s="471"/>
      <c r="R9" s="471"/>
      <c r="S9" s="471"/>
      <c r="T9" s="471"/>
      <c r="U9" s="472"/>
    </row>
    <row r="10" spans="1:21" ht="14" outlineLevel="1" thickBot="1">
      <c r="A10" s="32" t="s">
        <v>359</v>
      </c>
      <c r="B10" s="35">
        <f>Baseline!B10</f>
        <v>2027</v>
      </c>
      <c r="E10" s="14"/>
      <c r="H10" s="10"/>
      <c r="I10" s="459"/>
      <c r="J10" s="460"/>
      <c r="K10" s="460"/>
      <c r="L10" s="460"/>
      <c r="M10" s="460"/>
      <c r="N10" s="461"/>
      <c r="P10" s="470"/>
      <c r="Q10" s="471"/>
      <c r="R10" s="471"/>
      <c r="S10" s="471"/>
      <c r="T10" s="471"/>
      <c r="U10" s="472"/>
    </row>
    <row r="11" spans="1:21" outlineLevel="1">
      <c r="A11" s="16"/>
      <c r="H11" s="10"/>
      <c r="I11" s="459"/>
      <c r="J11" s="460"/>
      <c r="K11" s="460"/>
      <c r="L11" s="460"/>
      <c r="M11" s="460"/>
      <c r="N11" s="461"/>
      <c r="P11" s="470"/>
      <c r="Q11" s="471"/>
      <c r="R11" s="471"/>
      <c r="S11" s="471"/>
      <c r="T11" s="471"/>
      <c r="U11" s="472"/>
    </row>
    <row r="12" spans="1:21" ht="40.5" outlineLevel="1">
      <c r="A12" s="26" t="s">
        <v>360</v>
      </c>
      <c r="B12" s="26" t="s">
        <v>361</v>
      </c>
      <c r="C12" s="26" t="s">
        <v>362</v>
      </c>
      <c r="D12" s="26" t="s">
        <v>363</v>
      </c>
      <c r="E12" s="26" t="s">
        <v>364</v>
      </c>
      <c r="F12" s="26" t="s">
        <v>365</v>
      </c>
      <c r="G12" s="26" t="s">
        <v>366</v>
      </c>
      <c r="I12" s="459"/>
      <c r="J12" s="460"/>
      <c r="K12" s="460"/>
      <c r="L12" s="460"/>
      <c r="M12" s="460"/>
      <c r="N12" s="461"/>
      <c r="P12" s="470"/>
      <c r="Q12" s="471"/>
      <c r="R12" s="471"/>
      <c r="S12" s="471"/>
      <c r="T12" s="471"/>
      <c r="U12" s="472"/>
    </row>
    <row r="13" spans="1:21" outlineLevel="1">
      <c r="A13" s="58">
        <v>2035</v>
      </c>
      <c r="B13" s="21">
        <f t="shared" ref="B13:B18" si="0">INDEX($E$204:$AW$204,1,MATCH($A13,$E$53:$BB$53,0))</f>
        <v>-355.03445432713391</v>
      </c>
      <c r="C13" s="21">
        <f>B13-Baseline!B13</f>
        <v>5.6570249877340189</v>
      </c>
      <c r="D13" s="21">
        <f t="shared" ref="D13:D18" si="1">INDEX($E$205:$AW$205,1,MATCH($A13,$E$53:$BB$53,0))</f>
        <v>-300.26604269543918</v>
      </c>
      <c r="E13" s="21">
        <f>D13-Baseline!D13</f>
        <v>-10.626369215090278</v>
      </c>
      <c r="F13" s="21">
        <f t="shared" ref="F13:F18" si="2">INDEX($E$206:$AW$206,1,MATCH($A13,$E$53:$BB$53,0))</f>
        <v>-435.1653519464279</v>
      </c>
      <c r="G13" s="21">
        <f>F13-Baseline!F13</f>
        <v>-3.4239090173506384</v>
      </c>
      <c r="I13" s="459"/>
      <c r="J13" s="460"/>
      <c r="K13" s="460"/>
      <c r="L13" s="460"/>
      <c r="M13" s="460"/>
      <c r="N13" s="461"/>
      <c r="P13" s="470"/>
      <c r="Q13" s="471"/>
      <c r="R13" s="471"/>
      <c r="S13" s="471"/>
      <c r="T13" s="471"/>
      <c r="U13" s="472"/>
    </row>
    <row r="14" spans="1:21" outlineLevel="1">
      <c r="A14" s="58">
        <v>2040</v>
      </c>
      <c r="B14" s="21">
        <f t="shared" si="0"/>
        <v>-529.63489662889071</v>
      </c>
      <c r="C14" s="21">
        <f>B14-Baseline!B14</f>
        <v>22.615351213558142</v>
      </c>
      <c r="D14" s="21">
        <f t="shared" si="1"/>
        <v>-449.97324602782038</v>
      </c>
      <c r="E14" s="21">
        <f>D14-Baseline!D14</f>
        <v>-6.8620658642172998</v>
      </c>
      <c r="F14" s="21">
        <f t="shared" si="2"/>
        <v>-655.31054264557145</v>
      </c>
      <c r="G14" s="21">
        <f>F14-Baseline!F14</f>
        <v>6.1834385503517524</v>
      </c>
      <c r="I14" s="459"/>
      <c r="J14" s="460"/>
      <c r="K14" s="460"/>
      <c r="L14" s="460"/>
      <c r="M14" s="460"/>
      <c r="N14" s="461"/>
      <c r="P14" s="470"/>
      <c r="Q14" s="471"/>
      <c r="R14" s="471"/>
      <c r="S14" s="471"/>
      <c r="T14" s="471"/>
      <c r="U14" s="472"/>
    </row>
    <row r="15" spans="1:21" outlineLevel="1">
      <c r="A15" s="58">
        <v>2045</v>
      </c>
      <c r="B15" s="21">
        <f t="shared" si="0"/>
        <v>-691.70455966339</v>
      </c>
      <c r="C15" s="21">
        <f>B15-Baseline!B15</f>
        <v>47.123045681032181</v>
      </c>
      <c r="D15" s="21">
        <f t="shared" si="1"/>
        <v>-587.6418616453783</v>
      </c>
      <c r="E15" s="21">
        <f>D15-Baseline!D15</f>
        <v>4.7201045302268767</v>
      </c>
      <c r="F15" s="21">
        <f t="shared" si="2"/>
        <v>-861.8628719065606</v>
      </c>
      <c r="G15" s="21">
        <f>F15-Baseline!F15</f>
        <v>23.482404613943118</v>
      </c>
      <c r="I15" s="459"/>
      <c r="J15" s="460"/>
      <c r="K15" s="460"/>
      <c r="L15" s="460"/>
      <c r="M15" s="460"/>
      <c r="N15" s="461"/>
      <c r="P15" s="470"/>
      <c r="Q15" s="471"/>
      <c r="R15" s="471"/>
      <c r="S15" s="471"/>
      <c r="T15" s="471"/>
      <c r="U15" s="472"/>
    </row>
    <row r="16" spans="1:21" outlineLevel="1">
      <c r="A16" s="58">
        <v>2050</v>
      </c>
      <c r="B16" s="21">
        <f t="shared" si="0"/>
        <v>-844.90204304763267</v>
      </c>
      <c r="C16" s="21">
        <f>B16-Baseline!B16</f>
        <v>76.370121104657414</v>
      </c>
      <c r="D16" s="21">
        <f t="shared" si="1"/>
        <v>-716.91654221430395</v>
      </c>
      <c r="E16" s="21">
        <f>D16-Baseline!D16</f>
        <v>21.29085600648375</v>
      </c>
      <c r="F16" s="21">
        <f t="shared" si="2"/>
        <v>-1058.6422230738162</v>
      </c>
      <c r="G16" s="21">
        <f>F16-Baseline!F16</f>
        <v>45.657994520718148</v>
      </c>
      <c r="I16" s="459"/>
      <c r="J16" s="460"/>
      <c r="K16" s="460"/>
      <c r="L16" s="460"/>
      <c r="M16" s="460"/>
      <c r="N16" s="461"/>
      <c r="P16" s="470"/>
      <c r="Q16" s="471"/>
      <c r="R16" s="471"/>
      <c r="S16" s="471"/>
      <c r="T16" s="471"/>
      <c r="U16" s="472"/>
    </row>
    <row r="17" spans="1:21" outlineLevel="1">
      <c r="A17" s="58">
        <v>2060</v>
      </c>
      <c r="B17" s="21">
        <f t="shared" si="0"/>
        <v>-1139.9206355260728</v>
      </c>
      <c r="C17" s="21">
        <f>B17-Baseline!B17</f>
        <v>137.83002616028921</v>
      </c>
      <c r="D17" s="21">
        <f t="shared" si="1"/>
        <v>-965.21542602203101</v>
      </c>
      <c r="E17" s="21">
        <f>D17-Baseline!D17</f>
        <v>58.023894209716445</v>
      </c>
      <c r="F17" s="21">
        <f t="shared" si="2"/>
        <v>-1438.2598064623578</v>
      </c>
      <c r="G17" s="21">
        <f>F17-Baseline!F17</f>
        <v>93.30099863493524</v>
      </c>
      <c r="I17" s="459"/>
      <c r="J17" s="460"/>
      <c r="K17" s="460"/>
      <c r="L17" s="460"/>
      <c r="M17" s="460"/>
      <c r="N17" s="461"/>
      <c r="P17" s="470"/>
      <c r="Q17" s="471"/>
      <c r="R17" s="471"/>
      <c r="S17" s="471"/>
      <c r="T17" s="471"/>
      <c r="U17" s="472"/>
    </row>
    <row r="18" spans="1:21" outlineLevel="1">
      <c r="A18" s="58">
        <v>2070</v>
      </c>
      <c r="B18" s="21">
        <f t="shared" si="0"/>
        <v>-1439.1041843180931</v>
      </c>
      <c r="C18" s="21">
        <f>B18-Baseline!B18</f>
        <v>199.4458239147009</v>
      </c>
      <c r="D18" s="21">
        <f t="shared" si="1"/>
        <v>-1217.7676897863487</v>
      </c>
      <c r="E18" s="21">
        <f>D18-Baseline!D18</f>
        <v>94.991864482647998</v>
      </c>
      <c r="F18" s="21">
        <f t="shared" si="2"/>
        <v>-1821.296453452384</v>
      </c>
      <c r="G18" s="21">
        <f>F18-Baseline!F18</f>
        <v>141.11766210087944</v>
      </c>
      <c r="I18" s="462"/>
      <c r="J18" s="463"/>
      <c r="K18" s="463"/>
      <c r="L18" s="463"/>
      <c r="M18" s="463"/>
      <c r="N18" s="464"/>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v>1</v>
      </c>
      <c r="E20" s="154"/>
      <c r="I20" s="465" t="s">
        <v>368</v>
      </c>
      <c r="J20" s="466"/>
      <c r="K20" s="466"/>
      <c r="L20" s="466"/>
      <c r="M20" s="466"/>
      <c r="N20" s="467"/>
      <c r="P20" s="465" t="s">
        <v>369</v>
      </c>
      <c r="Q20" s="466"/>
      <c r="R20" s="466"/>
      <c r="S20" s="466"/>
      <c r="T20" s="466"/>
      <c r="U20" s="467"/>
    </row>
    <row r="21" spans="1:21" ht="12.75" customHeight="1" outlineLevel="1">
      <c r="A21" s="154"/>
      <c r="B21" s="155"/>
      <c r="I21" s="456" t="s">
        <v>370</v>
      </c>
      <c r="J21" s="468"/>
      <c r="K21" s="468"/>
      <c r="L21" s="468"/>
      <c r="M21" s="468"/>
      <c r="N21" s="469"/>
      <c r="P21" s="456" t="s">
        <v>177</v>
      </c>
      <c r="Q21" s="457"/>
      <c r="R21" s="457"/>
      <c r="S21" s="457"/>
      <c r="T21" s="457"/>
      <c r="U21" s="458"/>
    </row>
    <row r="22" spans="1:21" ht="12.75" customHeight="1" outlineLevel="1">
      <c r="A22" s="154"/>
      <c r="B22" s="155"/>
      <c r="I22" s="470"/>
      <c r="J22" s="471"/>
      <c r="K22" s="471"/>
      <c r="L22" s="471"/>
      <c r="M22" s="471"/>
      <c r="N22" s="472"/>
      <c r="P22" s="459"/>
      <c r="Q22" s="460"/>
      <c r="R22" s="460"/>
      <c r="S22" s="460"/>
      <c r="T22" s="460"/>
      <c r="U22" s="461"/>
    </row>
    <row r="23" spans="1:21" outlineLevel="1">
      <c r="A23" s="154"/>
      <c r="B23" s="410" t="s">
        <v>371</v>
      </c>
      <c r="C23" s="411"/>
      <c r="D23" s="411"/>
      <c r="E23" s="411"/>
      <c r="F23" s="411"/>
      <c r="G23" s="412"/>
      <c r="I23" s="470"/>
      <c r="J23" s="471"/>
      <c r="K23" s="471"/>
      <c r="L23" s="471"/>
      <c r="M23" s="471"/>
      <c r="N23" s="472"/>
      <c r="P23" s="459"/>
      <c r="Q23" s="460"/>
      <c r="R23" s="460"/>
      <c r="S23" s="460"/>
      <c r="T23" s="460"/>
      <c r="U23" s="461"/>
    </row>
    <row r="24" spans="1:21" outlineLevel="1">
      <c r="B24" s="17">
        <v>2027</v>
      </c>
      <c r="C24" s="17">
        <v>2028</v>
      </c>
      <c r="D24" s="17">
        <v>2029</v>
      </c>
      <c r="E24" s="17">
        <v>2030</v>
      </c>
      <c r="F24" s="17">
        <v>2031</v>
      </c>
      <c r="G24" s="17" t="s">
        <v>372</v>
      </c>
      <c r="I24" s="470"/>
      <c r="J24" s="471"/>
      <c r="K24" s="471"/>
      <c r="L24" s="471"/>
      <c r="M24" s="471"/>
      <c r="N24" s="472"/>
      <c r="P24" s="459"/>
      <c r="Q24" s="460"/>
      <c r="R24" s="460"/>
      <c r="S24" s="460"/>
      <c r="T24" s="460"/>
      <c r="U24" s="461"/>
    </row>
    <row r="25" spans="1:21" ht="14" outlineLevel="1" thickBot="1">
      <c r="B25" s="30" t="s">
        <v>373</v>
      </c>
      <c r="C25" s="30" t="s">
        <v>373</v>
      </c>
      <c r="D25" s="30" t="s">
        <v>373</v>
      </c>
      <c r="E25" s="30" t="s">
        <v>373</v>
      </c>
      <c r="F25" s="30" t="s">
        <v>373</v>
      </c>
      <c r="G25" s="30" t="s">
        <v>373</v>
      </c>
      <c r="I25" s="470"/>
      <c r="J25" s="471"/>
      <c r="K25" s="471"/>
      <c r="L25" s="471"/>
      <c r="M25" s="471"/>
      <c r="N25" s="472"/>
      <c r="P25" s="459"/>
      <c r="Q25" s="460"/>
      <c r="R25" s="460"/>
      <c r="S25" s="460"/>
      <c r="T25" s="460"/>
      <c r="U25" s="461"/>
    </row>
    <row r="26" spans="1:21" outlineLevel="1">
      <c r="A26" s="54" t="s">
        <v>374</v>
      </c>
      <c r="B26" s="21">
        <f>E64</f>
        <v>-10.877282919479228</v>
      </c>
      <c r="C26" s="21">
        <f>F64</f>
        <v>-11.734890800412765</v>
      </c>
      <c r="D26" s="21">
        <f>G64</f>
        <v>-12.721378060387771</v>
      </c>
      <c r="E26" s="21">
        <f>H64</f>
        <v>-13.724361530180111</v>
      </c>
      <c r="F26" s="21">
        <f>I64</f>
        <v>-14.607394379466589</v>
      </c>
      <c r="G26" s="21">
        <f>SUM(J64:BB64)</f>
        <v>0</v>
      </c>
      <c r="I26" s="470"/>
      <c r="J26" s="471"/>
      <c r="K26" s="471"/>
      <c r="L26" s="471"/>
      <c r="M26" s="471"/>
      <c r="N26" s="472"/>
      <c r="P26" s="459"/>
      <c r="Q26" s="460"/>
      <c r="R26" s="460"/>
      <c r="S26" s="460"/>
      <c r="T26" s="460"/>
      <c r="U26" s="461"/>
    </row>
    <row r="27" spans="1:21" outlineLevel="1">
      <c r="A27" s="54" t="s">
        <v>375</v>
      </c>
      <c r="B27" s="21">
        <f>E71+E77</f>
        <v>-2.6997677291592925</v>
      </c>
      <c r="C27" s="21">
        <f>F71+F77</f>
        <v>-2.6955184629991011</v>
      </c>
      <c r="D27" s="21">
        <f>G71+G77</f>
        <v>-2.6908227067656303</v>
      </c>
      <c r="E27" s="21">
        <f>H71+H77</f>
        <v>-2.6856658548289283</v>
      </c>
      <c r="F27" s="21">
        <f>I71+I77</f>
        <v>-2.680032724576181</v>
      </c>
      <c r="G27" s="21">
        <f>SUM(J71:BB71)+SUM(J77:BB77)</f>
        <v>-174.04920477581504</v>
      </c>
      <c r="I27" s="470"/>
      <c r="J27" s="471"/>
      <c r="K27" s="471"/>
      <c r="L27" s="471"/>
      <c r="M27" s="471"/>
      <c r="N27" s="472"/>
      <c r="P27" s="459"/>
      <c r="Q27" s="460"/>
      <c r="R27" s="460"/>
      <c r="S27" s="460"/>
      <c r="T27" s="460"/>
      <c r="U27" s="461"/>
    </row>
    <row r="28" spans="1:21" outlineLevel="1">
      <c r="A28" s="154"/>
      <c r="B28" s="248"/>
      <c r="C28" s="248"/>
      <c r="D28" s="248"/>
      <c r="E28" s="248"/>
      <c r="F28" s="248"/>
      <c r="G28" s="248"/>
      <c r="I28" s="470"/>
      <c r="J28" s="471"/>
      <c r="K28" s="471"/>
      <c r="L28" s="471"/>
      <c r="M28" s="471"/>
      <c r="N28" s="472"/>
      <c r="P28" s="459"/>
      <c r="Q28" s="460"/>
      <c r="R28" s="460"/>
      <c r="S28" s="460"/>
      <c r="T28" s="460"/>
      <c r="U28" s="461"/>
    </row>
    <row r="29" spans="1:21" ht="14" outlineLevel="1" thickBot="1">
      <c r="A29" s="154"/>
      <c r="B29" s="248"/>
      <c r="C29" s="248"/>
      <c r="D29" s="248"/>
      <c r="E29" s="248"/>
      <c r="F29" s="248"/>
      <c r="G29" s="248"/>
      <c r="I29" s="470"/>
      <c r="J29" s="471"/>
      <c r="K29" s="471"/>
      <c r="L29" s="471"/>
      <c r="M29" s="471"/>
      <c r="N29" s="472"/>
      <c r="P29" s="459"/>
      <c r="Q29" s="460"/>
      <c r="R29" s="460"/>
      <c r="S29" s="460"/>
      <c r="T29" s="460"/>
      <c r="U29" s="461"/>
    </row>
    <row r="30" spans="1:21" ht="14" outlineLevel="1" thickBot="1">
      <c r="A30" s="308"/>
      <c r="B30" s="309" t="s">
        <v>376</v>
      </c>
      <c r="C30" s="310" t="s">
        <v>377</v>
      </c>
      <c r="D30" s="414" t="s">
        <v>329</v>
      </c>
      <c r="E30" s="415"/>
      <c r="F30" s="415"/>
      <c r="G30" s="416"/>
      <c r="I30" s="470"/>
      <c r="J30" s="471"/>
      <c r="K30" s="471"/>
      <c r="L30" s="471"/>
      <c r="M30" s="471"/>
      <c r="N30" s="472"/>
      <c r="P30" s="459"/>
      <c r="Q30" s="460"/>
      <c r="R30" s="460"/>
      <c r="S30" s="460"/>
      <c r="T30" s="460"/>
      <c r="U30" s="461"/>
    </row>
    <row r="31" spans="1:21" outlineLevel="1">
      <c r="A31" s="434" t="s">
        <v>378</v>
      </c>
      <c r="B31" s="327" t="s">
        <v>379</v>
      </c>
      <c r="C31" s="307">
        <f>19.6*5</f>
        <v>98</v>
      </c>
      <c r="D31" s="439" t="s">
        <v>521</v>
      </c>
      <c r="E31" s="439"/>
      <c r="F31" s="439"/>
      <c r="G31" s="440"/>
      <c r="I31" s="470"/>
      <c r="J31" s="471"/>
      <c r="K31" s="471"/>
      <c r="L31" s="471"/>
      <c r="M31" s="471"/>
      <c r="N31" s="472"/>
      <c r="P31" s="459"/>
      <c r="Q31" s="460"/>
      <c r="R31" s="460"/>
      <c r="S31" s="460"/>
      <c r="T31" s="460"/>
      <c r="U31" s="461"/>
    </row>
    <row r="32" spans="1:21" outlineLevel="1">
      <c r="A32" s="434"/>
      <c r="B32" s="312"/>
      <c r="C32" s="252"/>
      <c r="D32" s="419"/>
      <c r="E32" s="419"/>
      <c r="F32" s="419"/>
      <c r="G32" s="420"/>
      <c r="I32" s="470"/>
      <c r="J32" s="471"/>
      <c r="K32" s="471"/>
      <c r="L32" s="471"/>
      <c r="M32" s="471"/>
      <c r="N32" s="472"/>
      <c r="P32" s="459"/>
      <c r="Q32" s="460"/>
      <c r="R32" s="460"/>
      <c r="S32" s="460"/>
      <c r="T32" s="460"/>
      <c r="U32" s="461"/>
    </row>
    <row r="33" spans="1:21" outlineLevel="1">
      <c r="A33" s="434"/>
      <c r="B33" s="312"/>
      <c r="C33" s="252"/>
      <c r="D33" s="419"/>
      <c r="E33" s="419"/>
      <c r="F33" s="419"/>
      <c r="G33" s="420"/>
      <c r="I33" s="470"/>
      <c r="J33" s="471"/>
      <c r="K33" s="471"/>
      <c r="L33" s="471"/>
      <c r="M33" s="471"/>
      <c r="N33" s="472"/>
      <c r="P33" s="459"/>
      <c r="Q33" s="460"/>
      <c r="R33" s="460"/>
      <c r="S33" s="460"/>
      <c r="T33" s="460"/>
      <c r="U33" s="461"/>
    </row>
    <row r="34" spans="1:21" outlineLevel="1">
      <c r="A34" s="434"/>
      <c r="B34" s="312"/>
      <c r="C34" s="252"/>
      <c r="D34" s="419"/>
      <c r="E34" s="419"/>
      <c r="F34" s="419"/>
      <c r="G34" s="420"/>
      <c r="I34" s="470"/>
      <c r="J34" s="471"/>
      <c r="K34" s="471"/>
      <c r="L34" s="471"/>
      <c r="M34" s="471"/>
      <c r="N34" s="472"/>
      <c r="P34" s="459"/>
      <c r="Q34" s="460"/>
      <c r="R34" s="460"/>
      <c r="S34" s="460"/>
      <c r="T34" s="460"/>
      <c r="U34" s="461"/>
    </row>
    <row r="35" spans="1:21" outlineLevel="1">
      <c r="A35" s="434"/>
      <c r="B35" s="312"/>
      <c r="C35" s="252"/>
      <c r="D35" s="419"/>
      <c r="E35" s="419"/>
      <c r="F35" s="419"/>
      <c r="G35" s="420"/>
      <c r="I35" s="470"/>
      <c r="J35" s="471"/>
      <c r="K35" s="471"/>
      <c r="L35" s="471"/>
      <c r="M35" s="471"/>
      <c r="N35" s="472"/>
      <c r="P35" s="459"/>
      <c r="Q35" s="460"/>
      <c r="R35" s="460"/>
      <c r="S35" s="460"/>
      <c r="T35" s="460"/>
      <c r="U35" s="461"/>
    </row>
    <row r="36" spans="1:21" outlineLevel="1">
      <c r="A36" s="434"/>
      <c r="B36" s="312"/>
      <c r="C36" s="252"/>
      <c r="D36" s="419"/>
      <c r="E36" s="419"/>
      <c r="F36" s="419"/>
      <c r="G36" s="420"/>
      <c r="I36" s="470"/>
      <c r="J36" s="471"/>
      <c r="K36" s="471"/>
      <c r="L36" s="471"/>
      <c r="M36" s="471"/>
      <c r="N36" s="472"/>
      <c r="P36" s="459"/>
      <c r="Q36" s="460"/>
      <c r="R36" s="460"/>
      <c r="S36" s="460"/>
      <c r="T36" s="460"/>
      <c r="U36" s="461"/>
    </row>
    <row r="37" spans="1:21" outlineLevel="1">
      <c r="A37" s="434"/>
      <c r="B37" s="312"/>
      <c r="C37" s="252"/>
      <c r="D37" s="419"/>
      <c r="E37" s="419"/>
      <c r="F37" s="419"/>
      <c r="G37" s="420"/>
      <c r="I37" s="470"/>
      <c r="J37" s="471"/>
      <c r="K37" s="471"/>
      <c r="L37" s="471"/>
      <c r="M37" s="471"/>
      <c r="N37" s="472"/>
      <c r="P37" s="459"/>
      <c r="Q37" s="460"/>
      <c r="R37" s="460"/>
      <c r="S37" s="460"/>
      <c r="T37" s="460"/>
      <c r="U37" s="461"/>
    </row>
    <row r="38" spans="1:21" outlineLevel="1">
      <c r="A38" s="434"/>
      <c r="B38" s="312"/>
      <c r="C38" s="252"/>
      <c r="D38" s="419"/>
      <c r="E38" s="419"/>
      <c r="F38" s="419"/>
      <c r="G38" s="420"/>
      <c r="I38" s="470"/>
      <c r="J38" s="471"/>
      <c r="K38" s="471"/>
      <c r="L38" s="471"/>
      <c r="M38" s="471"/>
      <c r="N38" s="472"/>
      <c r="P38" s="459"/>
      <c r="Q38" s="460"/>
      <c r="R38" s="460"/>
      <c r="S38" s="460"/>
      <c r="T38" s="460"/>
      <c r="U38" s="461"/>
    </row>
    <row r="39" spans="1:21" outlineLevel="1">
      <c r="A39" s="434"/>
      <c r="B39" s="312"/>
      <c r="C39" s="252"/>
      <c r="D39" s="419"/>
      <c r="E39" s="419"/>
      <c r="F39" s="419"/>
      <c r="G39" s="420"/>
      <c r="I39" s="470"/>
      <c r="J39" s="471"/>
      <c r="K39" s="471"/>
      <c r="L39" s="471"/>
      <c r="M39" s="471"/>
      <c r="N39" s="472"/>
      <c r="P39" s="459"/>
      <c r="Q39" s="460"/>
      <c r="R39" s="460"/>
      <c r="S39" s="460"/>
      <c r="T39" s="460"/>
      <c r="U39" s="461"/>
    </row>
    <row r="40" spans="1:21" ht="14" outlineLevel="1" thickBot="1">
      <c r="A40" s="435"/>
      <c r="B40" s="313"/>
      <c r="C40" s="314"/>
      <c r="D40" s="417"/>
      <c r="E40" s="417"/>
      <c r="F40" s="417"/>
      <c r="G40" s="418"/>
      <c r="I40" s="470"/>
      <c r="J40" s="471"/>
      <c r="K40" s="471"/>
      <c r="L40" s="471"/>
      <c r="M40" s="471"/>
      <c r="N40" s="472"/>
      <c r="P40" s="459"/>
      <c r="Q40" s="460"/>
      <c r="R40" s="460"/>
      <c r="S40" s="460"/>
      <c r="T40" s="460"/>
      <c r="U40" s="461"/>
    </row>
    <row r="41" spans="1:21" outlineLevel="1">
      <c r="A41" s="154"/>
      <c r="B41" s="248"/>
      <c r="C41" s="248"/>
      <c r="D41" s="248"/>
      <c r="E41" s="248"/>
      <c r="F41" s="248"/>
      <c r="G41" s="248"/>
      <c r="I41" s="470"/>
      <c r="J41" s="471"/>
      <c r="K41" s="471"/>
      <c r="L41" s="471"/>
      <c r="M41" s="471"/>
      <c r="N41" s="472"/>
      <c r="P41" s="459"/>
      <c r="Q41" s="460"/>
      <c r="R41" s="460"/>
      <c r="S41" s="460"/>
      <c r="T41" s="460"/>
      <c r="U41" s="461"/>
    </row>
    <row r="42" spans="1:21" outlineLevel="1">
      <c r="A42" s="154"/>
      <c r="B42" s="248"/>
      <c r="C42" s="248"/>
      <c r="D42" s="248"/>
      <c r="E42" s="248"/>
      <c r="F42" s="248"/>
      <c r="G42" s="248"/>
      <c r="I42" s="470"/>
      <c r="J42" s="471"/>
      <c r="K42" s="471"/>
      <c r="L42" s="471"/>
      <c r="M42" s="471"/>
      <c r="N42" s="472"/>
      <c r="P42" s="459"/>
      <c r="Q42" s="460"/>
      <c r="R42" s="460"/>
      <c r="S42" s="460"/>
      <c r="T42" s="460"/>
      <c r="U42" s="461"/>
    </row>
    <row r="43" spans="1:21" outlineLevel="1">
      <c r="A43" s="154"/>
      <c r="B43" s="248"/>
      <c r="C43" s="248"/>
      <c r="D43" s="248"/>
      <c r="E43" s="248"/>
      <c r="F43" s="248"/>
      <c r="G43" s="248"/>
      <c r="I43" s="470"/>
      <c r="J43" s="471"/>
      <c r="K43" s="471"/>
      <c r="L43" s="471"/>
      <c r="M43" s="471"/>
      <c r="N43" s="472"/>
      <c r="P43" s="459"/>
      <c r="Q43" s="460"/>
      <c r="R43" s="460"/>
      <c r="S43" s="460"/>
      <c r="T43" s="460"/>
      <c r="U43" s="461"/>
    </row>
    <row r="44" spans="1:21" outlineLevel="1">
      <c r="A44" s="154"/>
      <c r="B44" s="248"/>
      <c r="C44" s="248"/>
      <c r="D44" s="248"/>
      <c r="E44" s="248"/>
      <c r="F44" s="248"/>
      <c r="G44" s="248"/>
      <c r="I44" s="470"/>
      <c r="J44" s="471"/>
      <c r="K44" s="471"/>
      <c r="L44" s="471"/>
      <c r="M44" s="471"/>
      <c r="N44" s="472"/>
      <c r="P44" s="459"/>
      <c r="Q44" s="460"/>
      <c r="R44" s="460"/>
      <c r="S44" s="460"/>
      <c r="T44" s="460"/>
      <c r="U44" s="461"/>
    </row>
    <row r="45" spans="1:21" outlineLevel="1">
      <c r="A45" s="154"/>
      <c r="B45" s="248"/>
      <c r="C45" s="248"/>
      <c r="D45" s="248"/>
      <c r="E45" s="248"/>
      <c r="F45" s="248"/>
      <c r="G45" s="248"/>
      <c r="I45" s="473"/>
      <c r="J45" s="474"/>
      <c r="K45" s="474"/>
      <c r="L45" s="474"/>
      <c r="M45" s="474"/>
      <c r="N45" s="475"/>
      <c r="P45" s="462"/>
      <c r="Q45" s="463"/>
      <c r="R45" s="463"/>
      <c r="S45" s="463"/>
      <c r="T45" s="463"/>
      <c r="U45" s="46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t="s">
        <v>289</v>
      </c>
      <c r="C54" s="127" t="s">
        <v>287</v>
      </c>
      <c r="D54" s="124" t="s">
        <v>391</v>
      </c>
      <c r="E54" s="242">
        <f>'Option_3 Workings'!G15*-1</f>
        <v>-10.470737505493789</v>
      </c>
      <c r="F54" s="242">
        <f>'Option_3 Workings'!H15*-1</f>
        <v>-11.285172407969874</v>
      </c>
      <c r="G54" s="242">
        <f>'Option_3 Workings'!I15*-1</f>
        <v>-12.223442591990622</v>
      </c>
      <c r="H54" s="242">
        <f>'Option_3 Workings'!J15*-1</f>
        <v>-13.178088494466706</v>
      </c>
      <c r="I54" s="242">
        <f>'Option_3 Workings'!K15*-1</f>
        <v>-14.015561900203167</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t="s">
        <v>307</v>
      </c>
      <c r="C55" s="121" t="s">
        <v>287</v>
      </c>
      <c r="D55" s="2" t="s">
        <v>391</v>
      </c>
      <c r="E55" s="241">
        <f>'Option_3 Workings'!G16*-1</f>
        <v>-0.40654541398544009</v>
      </c>
      <c r="F55" s="241">
        <f>'Option_3 Workings'!H16*-1</f>
        <v>-0.44971839244289058</v>
      </c>
      <c r="G55" s="241">
        <f>'Option_3 Workings'!I16*-1</f>
        <v>-0.49793546839714947</v>
      </c>
      <c r="H55" s="241">
        <f>'Option_3 Workings'!J16*-1</f>
        <v>-0.54627303571340569</v>
      </c>
      <c r="I55" s="241">
        <f>'Option_3 Workings'!K16*-1</f>
        <v>-0.59183247926342131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-10.877282919479228</v>
      </c>
      <c r="F64" s="23">
        <f t="shared" ref="F64:BB64" si="3">SUM(F54:F63)</f>
        <v>-11.734890800412765</v>
      </c>
      <c r="G64" s="23">
        <f t="shared" si="3"/>
        <v>-12.721378060387771</v>
      </c>
      <c r="H64" s="23">
        <f t="shared" si="3"/>
        <v>-13.724361530180111</v>
      </c>
      <c r="I64" s="23">
        <f t="shared" si="3"/>
        <v>-14.607394379466589</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-2.6997677291592925</v>
      </c>
      <c r="F75" s="275">
        <f>-F158*'Fixed Data'!$B$27/10^2</f>
        <v>-2.6955184629991011</v>
      </c>
      <c r="G75" s="275">
        <f>-G158*'Fixed Data'!$B$27/10^2</f>
        <v>-2.6908227067656303</v>
      </c>
      <c r="H75" s="275">
        <f>-H158*'Fixed Data'!$B$27/10^2</f>
        <v>-2.6856658548289283</v>
      </c>
      <c r="I75" s="275">
        <f>-I158*'Fixed Data'!$B$27/10^2</f>
        <v>-2.680032724576181</v>
      </c>
      <c r="J75" s="275">
        <f>-J158*'Fixed Data'!$B$27/10^2</f>
        <v>-2.6739075195990041</v>
      </c>
      <c r="K75" s="275">
        <f>-K158*'Fixed Data'!$B$27/10^2</f>
        <v>-2.7122495175050436</v>
      </c>
      <c r="L75" s="275">
        <f>-L158*'Fixed Data'!$B$27/10^2</f>
        <v>-2.7513726037055246</v>
      </c>
      <c r="M75" s="275">
        <f>-M158*'Fixed Data'!$B$27/10^2</f>
        <v>-2.7912991956374191</v>
      </c>
      <c r="N75" s="275">
        <f>-N158*'Fixed Data'!$B$27/10^2</f>
        <v>-2.8320525176121665</v>
      </c>
      <c r="O75" s="275">
        <f>-O158*'Fixed Data'!$B$27/10^2</f>
        <v>-2.8736566353745485</v>
      </c>
      <c r="P75" s="275">
        <f>-P158*'Fixed Data'!$B$27/10^2</f>
        <v>-2.9161364891589932</v>
      </c>
      <c r="Q75" s="275">
        <f>-Q158*'Fixed Data'!$B$27/10^2</f>
        <v>-2.959517930502289</v>
      </c>
      <c r="R75" s="275">
        <f>-R158*'Fixed Data'!$B$27/10^2</f>
        <v>-3.003827759807566</v>
      </c>
      <c r="S75" s="275">
        <f>-S158*'Fixed Data'!$B$27/10^2</f>
        <v>-3.0490937684159718</v>
      </c>
      <c r="T75" s="275">
        <f>-T158*'Fixed Data'!$B$27/10^2</f>
        <v>-3.0953447746680922</v>
      </c>
      <c r="U75" s="275">
        <f>-U158*'Fixed Data'!$B$27/10^2</f>
        <v>-3.1426106727371406</v>
      </c>
      <c r="V75" s="275">
        <f>-V158*'Fixed Data'!$B$27/10^2</f>
        <v>-3.1909224716955054</v>
      </c>
      <c r="W75" s="275">
        <f>-W158*'Fixed Data'!$B$27/10^2</f>
        <v>-3.2403123496068931</v>
      </c>
      <c r="X75" s="275">
        <f>-X158*'Fixed Data'!$B$27/10^2</f>
        <v>-3.2908136955979916</v>
      </c>
      <c r="Y75" s="275">
        <f>-Y158*'Fixed Data'!$B$27/10^2</f>
        <v>-3.3424611677070191</v>
      </c>
      <c r="Z75" s="275">
        <f>-Z158*'Fixed Data'!$B$27/10^2</f>
        <v>-3.3952907424681844</v>
      </c>
      <c r="AA75" s="275">
        <f>-AA158*'Fixed Data'!$B$27/10^2</f>
        <v>-3.4493397720089485</v>
      </c>
      <c r="AB75" s="275">
        <f>-AB158*'Fixed Data'!$B$27/10^2</f>
        <v>-3.5046470434011288</v>
      </c>
      <c r="AC75" s="275">
        <f>-AC158*'Fixed Data'!$B$27/10^2</f>
        <v>-3.5612528417683968</v>
      </c>
      <c r="AD75" s="275">
        <f>-AD158*'Fixed Data'!$B$27/10^2</f>
        <v>-3.6191990111399424</v>
      </c>
      <c r="AE75" s="275">
        <f>-AE158*'Fixed Data'!$B$27/10^2</f>
        <v>-3.6785290243194906</v>
      </c>
      <c r="AF75" s="275">
        <f>-AF158*'Fixed Data'!$B$27/10^2</f>
        <v>-3.7392880527543189</v>
      </c>
      <c r="AG75" s="275">
        <f>-AG158*'Fixed Data'!$B$27/10^2</f>
        <v>-3.8015230401606761</v>
      </c>
      <c r="AH75" s="275">
        <f>-AH158*'Fixed Data'!$B$27/10^2</f>
        <v>-3.8652827776517586</v>
      </c>
      <c r="AI75" s="275">
        <f>-AI158*'Fixed Data'!$B$27/10^2</f>
        <v>-3.9306179886323225</v>
      </c>
      <c r="AJ75" s="275">
        <f>-AJ158*'Fixed Data'!$B$27/10^2</f>
        <v>-3.9975814084343422</v>
      </c>
      <c r="AK75" s="275">
        <f>-AK158*'Fixed Data'!$B$27/10^2</f>
        <v>-4.0662278767244171</v>
      </c>
      <c r="AL75" s="275">
        <f>-AL158*'Fixed Data'!$B$27/10^2</f>
        <v>-4.1366144246522305</v>
      </c>
      <c r="AM75" s="275">
        <f>-AM158*'Fixed Data'!$B$27/10^2</f>
        <v>-4.2088003785271511</v>
      </c>
      <c r="AN75" s="275">
        <f>-AN158*'Fixed Data'!$B$27/10^2</f>
        <v>-4.2828474529769309</v>
      </c>
      <c r="AO75" s="275">
        <f>-AO158*'Fixed Data'!$B$27/10^2</f>
        <v>-4.3588198643909433</v>
      </c>
      <c r="AP75" s="275">
        <f>-AP158*'Fixed Data'!$B$27/10^2</f>
        <v>-4.4367844360993542</v>
      </c>
      <c r="AQ75" s="275">
        <f>-AQ158*'Fixed Data'!$B$27/10^2</f>
        <v>-4.5168107178266057</v>
      </c>
      <c r="AR75" s="275">
        <f>-AR158*'Fixed Data'!$B$27/10^2</f>
        <v>-4.598971103642338</v>
      </c>
      <c r="AS75" s="275">
        <f>-AS158*'Fixed Data'!$B$27/10^2</f>
        <v>-4.6833409634353469</v>
      </c>
      <c r="AT75" s="275">
        <f>-AT158*'Fixed Data'!$B$27/10^2</f>
        <v>-4.7699987728849873</v>
      </c>
      <c r="AU75" s="275">
        <f>-AU158*'Fixed Data'!$B$27/10^2</f>
        <v>-4.8590262547017673</v>
      </c>
      <c r="AV75" s="275">
        <f>-AV158*'Fixed Data'!$B$27/10^2</f>
        <v>-4.9505085221217833</v>
      </c>
      <c r="AW75" s="275">
        <f>-AW158*'Fixed Data'!$B$27/10^2</f>
        <v>-5.0445342359241936</v>
      </c>
      <c r="AX75" s="275">
        <f>-AX158*'Fixed Data'!$B$27/10^2</f>
        <v>-5.141195759946128</v>
      </c>
      <c r="AY75" s="275">
        <f>-AY158*'Fixed Data'!$B$27/10^2</f>
        <v>-5.2405893316231937</v>
      </c>
      <c r="AZ75" s="275">
        <f>-AZ158*'Fixed Data'!$B$27/10^2</f>
        <v>-5.3428152370376658</v>
      </c>
      <c r="BA75" s="275">
        <f>-BA158*'Fixed Data'!$B$27/10^2</f>
        <v>-5.4479779957333054</v>
      </c>
      <c r="BB75" s="275">
        <f>-BB158*'Fixed Data'!$B$27/10^2</f>
        <v>-5.5552106754959905</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-2.6997677291592925</v>
      </c>
      <c r="F77" s="23">
        <f t="shared" si="5"/>
        <v>-2.6955184629991011</v>
      </c>
      <c r="G77" s="23">
        <f t="shared" si="5"/>
        <v>-2.6908227067656303</v>
      </c>
      <c r="H77" s="23">
        <f t="shared" si="5"/>
        <v>-2.6856658548289283</v>
      </c>
      <c r="I77" s="23">
        <f t="shared" si="5"/>
        <v>-2.680032724576181</v>
      </c>
      <c r="J77" s="23">
        <f t="shared" si="5"/>
        <v>-2.6739075195990041</v>
      </c>
      <c r="K77" s="23">
        <f t="shared" si="5"/>
        <v>-2.7122495175050436</v>
      </c>
      <c r="L77" s="23">
        <f t="shared" si="5"/>
        <v>-2.7513726037055246</v>
      </c>
      <c r="M77" s="23">
        <f t="shared" si="5"/>
        <v>-2.7912991956374191</v>
      </c>
      <c r="N77" s="23">
        <f t="shared" si="5"/>
        <v>-2.8320525176121665</v>
      </c>
      <c r="O77" s="23">
        <f t="shared" si="5"/>
        <v>-2.8736566353745485</v>
      </c>
      <c r="P77" s="23">
        <f t="shared" si="5"/>
        <v>-2.9161364891589932</v>
      </c>
      <c r="Q77" s="23">
        <f t="shared" si="5"/>
        <v>-2.959517930502289</v>
      </c>
      <c r="R77" s="23">
        <f t="shared" si="5"/>
        <v>-3.003827759807566</v>
      </c>
      <c r="S77" s="23">
        <f t="shared" si="5"/>
        <v>-3.0490937684159718</v>
      </c>
      <c r="T77" s="23">
        <f t="shared" si="5"/>
        <v>-3.0953447746680922</v>
      </c>
      <c r="U77" s="23">
        <f t="shared" si="5"/>
        <v>-3.1426106727371406</v>
      </c>
      <c r="V77" s="23">
        <f t="shared" si="5"/>
        <v>-3.1909224716955054</v>
      </c>
      <c r="W77" s="23">
        <f t="shared" si="5"/>
        <v>-3.2403123496068931</v>
      </c>
      <c r="X77" s="23">
        <f t="shared" si="5"/>
        <v>-3.2908136955979916</v>
      </c>
      <c r="Y77" s="23">
        <f t="shared" si="5"/>
        <v>-3.3424611677070191</v>
      </c>
      <c r="Z77" s="23">
        <f t="shared" si="5"/>
        <v>-3.3952907424681844</v>
      </c>
      <c r="AA77" s="23">
        <f t="shared" si="5"/>
        <v>-3.4493397720089485</v>
      </c>
      <c r="AB77" s="23">
        <f t="shared" si="5"/>
        <v>-3.5046470434011288</v>
      </c>
      <c r="AC77" s="23">
        <f t="shared" si="5"/>
        <v>-3.5612528417683968</v>
      </c>
      <c r="AD77" s="23">
        <f t="shared" si="5"/>
        <v>-3.6191990111399424</v>
      </c>
      <c r="AE77" s="23">
        <f t="shared" si="5"/>
        <v>-3.6785290243194906</v>
      </c>
      <c r="AF77" s="23">
        <f t="shared" si="5"/>
        <v>-3.7392880527543189</v>
      </c>
      <c r="AG77" s="23">
        <f t="shared" si="5"/>
        <v>-3.8015230401606761</v>
      </c>
      <c r="AH77" s="23">
        <f t="shared" si="5"/>
        <v>-3.8652827776517586</v>
      </c>
      <c r="AI77" s="23">
        <f t="shared" si="5"/>
        <v>-3.9306179886323225</v>
      </c>
      <c r="AJ77" s="23">
        <f t="shared" si="5"/>
        <v>-3.9975814084343422</v>
      </c>
      <c r="AK77" s="23">
        <f t="shared" ref="AK77:BB77" si="6">SUM(AK75:AK76)</f>
        <v>-4.0662278767244171</v>
      </c>
      <c r="AL77" s="23">
        <f t="shared" si="6"/>
        <v>-4.1366144246522305</v>
      </c>
      <c r="AM77" s="23">
        <f t="shared" si="6"/>
        <v>-4.2088003785271511</v>
      </c>
      <c r="AN77" s="23">
        <f t="shared" si="6"/>
        <v>-4.2828474529769309</v>
      </c>
      <c r="AO77" s="23">
        <f t="shared" si="6"/>
        <v>-4.3588198643909433</v>
      </c>
      <c r="AP77" s="23">
        <f t="shared" si="6"/>
        <v>-4.4367844360993542</v>
      </c>
      <c r="AQ77" s="23">
        <f t="shared" si="6"/>
        <v>-4.5168107178266057</v>
      </c>
      <c r="AR77" s="23">
        <f t="shared" si="6"/>
        <v>-4.598971103642338</v>
      </c>
      <c r="AS77" s="23">
        <f t="shared" si="6"/>
        <v>-4.6833409634353469</v>
      </c>
      <c r="AT77" s="23">
        <f t="shared" si="6"/>
        <v>-4.7699987728849873</v>
      </c>
      <c r="AU77" s="23">
        <f t="shared" si="6"/>
        <v>-4.8590262547017673</v>
      </c>
      <c r="AV77" s="23">
        <f t="shared" si="6"/>
        <v>-4.9505085221217833</v>
      </c>
      <c r="AW77" s="23">
        <f t="shared" si="6"/>
        <v>-5.0445342359241936</v>
      </c>
      <c r="AX77" s="23">
        <f t="shared" si="6"/>
        <v>-5.141195759946128</v>
      </c>
      <c r="AY77" s="23">
        <f t="shared" si="6"/>
        <v>-5.2405893316231937</v>
      </c>
      <c r="AZ77" s="23">
        <f t="shared" si="6"/>
        <v>-5.3428152370376658</v>
      </c>
      <c r="BA77" s="23">
        <f t="shared" si="6"/>
        <v>-5.4479779957333054</v>
      </c>
      <c r="BB77" s="255">
        <f t="shared" si="6"/>
        <v>-5.5552106754959905</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-10.877282919479228</v>
      </c>
      <c r="F82" s="21">
        <f t="shared" si="8"/>
        <v>-11.734890800412765</v>
      </c>
      <c r="G82" s="21">
        <f t="shared" si="8"/>
        <v>-12.721378060387771</v>
      </c>
      <c r="H82" s="21">
        <f t="shared" si="8"/>
        <v>-13.724361530180111</v>
      </c>
      <c r="I82" s="21">
        <f t="shared" si="8"/>
        <v>-14.607394379466589</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-0.90644024328993567</v>
      </c>
      <c r="G84" s="21">
        <f>IF($E$82&lt;0,(IF(2050-F$80&lt;=0,0,(2/(2050-F$80+1))*(1-(SUM($E84:F84)/$E$82))*$E$82*'Fixed Data'!D$52)),0)</f>
        <v>-0.86702979792950363</v>
      </c>
      <c r="H84" s="21">
        <f>IF($E$82&lt;0,(IF(2050-G$80&lt;=0,0,(2/(2050-G$80+1))*(1-(SUM($E84:G84)/$E$82))*$E$82*'Fixed Data'!E$52)),0)</f>
        <v>-0.8276193525690716</v>
      </c>
      <c r="I84" s="21">
        <f>IF($E$82&lt;0,(IF(2050-H$80&lt;=0,0,(2/(2050-H$80+1))*(1-(SUM($E84:H84)/$E$82))*$E$82*'Fixed Data'!F$52)),0)</f>
        <v>-0.78820890720863979</v>
      </c>
      <c r="J84" s="21">
        <f>IF($E$82&lt;0,(IF(2050-I$80&lt;=0,0,(2/(2050-I$80+1))*(1-(SUM($E84:I84)/$E$82))*$E$82*'Fixed Data'!G$52)),0)</f>
        <v>-0.74879846184820775</v>
      </c>
      <c r="K84" s="21">
        <f>IF($E$82&lt;0,(IF(2050-J$80&lt;=0,0,(2/(2050-J$80+1))*(1-(SUM($E84:J84)/$E$82))*$E$82*'Fixed Data'!H$52)),0)</f>
        <v>-0.70938801648777572</v>
      </c>
      <c r="L84" s="21">
        <f>IF($E$82&lt;0,(IF(2050-K$80&lt;=0,0,(2/(2050-K$80+1))*(1-(SUM($E84:K84)/$E$82))*$E$82*'Fixed Data'!I$52)),0)</f>
        <v>-0.66997757112734369</v>
      </c>
      <c r="M84" s="21">
        <f>IF($E$82&lt;0,(IF(2050-L$80&lt;=0,0,(2/(2050-L$80+1))*(1-(SUM($E84:L84)/$E$82))*$E$82*'Fixed Data'!J$52)),0)</f>
        <v>-0.63056712576691165</v>
      </c>
      <c r="N84" s="21">
        <f>IF($E$82&lt;0,(IF(2050-M$80&lt;=0,0,(2/(2050-M$80+1))*(1-(SUM($E84:M84)/$E$82))*$E$82*'Fixed Data'!K$52)),0)</f>
        <v>-0.59115668040647973</v>
      </c>
      <c r="O84" s="21">
        <f>IF($E$82&lt;0,(IF(2050-N$80&lt;=0,0,(2/(2050-N$80+1))*(1-(SUM($E84:N84)/$E$82))*$E$82*'Fixed Data'!L$52)),0)</f>
        <v>-0.55174623504604781</v>
      </c>
      <c r="P84" s="21">
        <f>IF($E$82&lt;0,(IF(2050-O$80&lt;=0,0,(2/(2050-O$80+1))*(1-(SUM($E84:O84)/$E$82))*$E$82*'Fixed Data'!M$52)),0)</f>
        <v>-0.51233578968561577</v>
      </c>
      <c r="Q84" s="21">
        <f>IF($E$82&lt;0,(IF(2050-P$80&lt;=0,0,(2/(2050-P$80+1))*(1-(SUM($E84:P84)/$E$82))*$E$82*'Fixed Data'!N$52)),0)</f>
        <v>-0.47292534432518391</v>
      </c>
      <c r="R84" s="21">
        <f>IF($E$82&lt;0,(IF(2050-Q$80&lt;=0,0,(2/(2050-Q$80+1))*(1-(SUM($E84:Q84)/$E$82))*$E$82*'Fixed Data'!O$52)),0)</f>
        <v>-0.4335148989647517</v>
      </c>
      <c r="S84" s="21">
        <f>IF($E$82&lt;0,(IF(2050-R$80&lt;=0,0,(2/(2050-R$80+1))*(1-(SUM($E84:R84)/$E$82))*$E$82*'Fixed Data'!P$52)),0)</f>
        <v>-0.39410445360431989</v>
      </c>
      <c r="T84" s="21">
        <f>IF($E$82&lt;0,(IF(2050-S$80&lt;=0,0,(2/(2050-S$80+1))*(1-(SUM($E84:S84)/$E$82))*$E$82*'Fixed Data'!Q$52)),0)</f>
        <v>-0.35469400824388803</v>
      </c>
      <c r="U84" s="21">
        <f>IF($E$82&lt;0,(IF(2050-T$80&lt;=0,0,(2/(2050-T$80+1))*(1-(SUM($E84:T84)/$E$82))*$E$82*'Fixed Data'!R$52)),0)</f>
        <v>-0.31528356288345594</v>
      </c>
      <c r="V84" s="21">
        <f>IF($E$82&lt;0,(IF(2050-U$80&lt;=0,0,(2/(2050-U$80+1))*(1-(SUM($E84:U84)/$E$82))*$E$82*'Fixed Data'!S$52)),0)</f>
        <v>-0.2758731175230239</v>
      </c>
      <c r="W84" s="21">
        <f>IF($E$82&lt;0,(IF(2050-V$80&lt;=0,0,(2/(2050-V$80+1))*(1-(SUM($E84:V84)/$E$82))*$E$82*'Fixed Data'!T$52)),0)</f>
        <v>-0.23646267216259226</v>
      </c>
      <c r="X84" s="21">
        <f>IF($E$82&lt;0,(IF(2050-W$80&lt;=0,0,(2/(2050-W$80+1))*(1-(SUM($E84:W84)/$E$82))*$E$82*'Fixed Data'!U$52)),0)</f>
        <v>-0.19705222680216039</v>
      </c>
      <c r="Y84" s="21">
        <f>IF($E$82&lt;0,(IF(2050-X$80&lt;=0,0,(2/(2050-X$80+1))*(1-(SUM($E84:X84)/$E$82))*$E$82*'Fixed Data'!V$52)),0)</f>
        <v>-0.15764178144172816</v>
      </c>
      <c r="Z84" s="21">
        <f>IF($E$82&lt;0,(IF(2050-Y$80&lt;=0,0,(2/(2050-Y$80+1))*(1-(SUM($E84:Y84)/$E$82))*$E$82*'Fixed Data'!W$52)),0)</f>
        <v>-0.11823133608129588</v>
      </c>
      <c r="AA84" s="21">
        <f>IF($E$82&lt;0,(IF(2050-Z$80&lt;=0,0,(2/(2050-Z$80+1))*(1-(SUM($E84:Z84)/$E$82))*$E$82*'Fixed Data'!X$52)),0)</f>
        <v>-7.8820890720864317E-2</v>
      </c>
      <c r="AB84" s="21">
        <f>IF($E$82&lt;0,(IF(2050-AA$80&lt;=0,0,(2/(2050-AA$80+1))*(1-(SUM($E84:AA84)/$E$82))*$E$82*'Fixed Data'!Y$52)),0)</f>
        <v>-3.9410445360430951E-2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-1.0204252869924144</v>
      </c>
      <c r="H85" s="21">
        <f>IF($F$82&lt;0,(IF(2050-G$80&lt;=0,0,(2/(2050-G$80+1))*(1-(SUM($E85:G85)/$F$82))*$F$82*'Fixed Data'!E$52)),0)</f>
        <v>-0.97404231940185015</v>
      </c>
      <c r="I85" s="21">
        <f>IF($F$82&lt;0,(IF(2050-H$80&lt;=0,0,(2/(2050-H$80+1))*(1-(SUM($E85:H85)/$F$82))*$F$82*'Fixed Data'!F$52)),0)</f>
        <v>-0.92765935181128567</v>
      </c>
      <c r="J85" s="21">
        <f>IF($F$82&lt;0,(IF(2050-I$80&lt;=0,0,(2/(2050-I$80+1))*(1-(SUM($E85:I85)/$F$82))*$F$82*'Fixed Data'!G$52)),0)</f>
        <v>-0.88127638422072163</v>
      </c>
      <c r="K85" s="21">
        <f>IF($F$82&lt;0,(IF(2050-J$80&lt;=0,0,(2/(2050-J$80+1))*(1-(SUM($E85:J85)/$F$82))*$F$82*'Fixed Data'!H$52)),0)</f>
        <v>-0.83489341663015726</v>
      </c>
      <c r="L85" s="21">
        <f>IF($F$82&lt;0,(IF(2050-K$80&lt;=0,0,(2/(2050-K$80+1))*(1-(SUM($E85:K85)/$F$82))*$F$82*'Fixed Data'!I$52)),0)</f>
        <v>-0.788510449039593</v>
      </c>
      <c r="M85" s="21">
        <f>IF($F$82&lt;0,(IF(2050-L$80&lt;=0,0,(2/(2050-L$80+1))*(1-(SUM($E85:L85)/$F$82))*$F$82*'Fixed Data'!J$52)),0)</f>
        <v>-0.74212748144902863</v>
      </c>
      <c r="N85" s="21">
        <f>IF($F$82&lt;0,(IF(2050-M$80&lt;=0,0,(2/(2050-M$80+1))*(1-(SUM($E85:M85)/$F$82))*$F$82*'Fixed Data'!K$52)),0)</f>
        <v>-0.69574451385846436</v>
      </c>
      <c r="O85" s="21">
        <f>IF($F$82&lt;0,(IF(2050-N$80&lt;=0,0,(2/(2050-N$80+1))*(1-(SUM($E85:N85)/$F$82))*$F$82*'Fixed Data'!L$52)),0)</f>
        <v>-0.64936154626789999</v>
      </c>
      <c r="P85" s="21">
        <f>IF($F$82&lt;0,(IF(2050-O$80&lt;=0,0,(2/(2050-O$80+1))*(1-(SUM($E85:O85)/$F$82))*$F$82*'Fixed Data'!M$52)),0)</f>
        <v>-0.60297857867733584</v>
      </c>
      <c r="Q85" s="21">
        <f>IF($F$82&lt;0,(IF(2050-P$80&lt;=0,0,(2/(2050-P$80+1))*(1-(SUM($E85:P85)/$F$82))*$F$82*'Fixed Data'!N$52)),0)</f>
        <v>-0.55659561108677125</v>
      </c>
      <c r="R85" s="21">
        <f>IF($F$82&lt;0,(IF(2050-Q$80&lt;=0,0,(2/(2050-Q$80+1))*(1-(SUM($E85:Q85)/$F$82))*$F$82*'Fixed Data'!O$52)),0)</f>
        <v>-0.51021264349620687</v>
      </c>
      <c r="S85" s="21">
        <f>IF($F$82&lt;0,(IF(2050-R$80&lt;=0,0,(2/(2050-R$80+1))*(1-(SUM($E85:R85)/$F$82))*$F$82*'Fixed Data'!P$52)),0)</f>
        <v>-0.46382967590564284</v>
      </c>
      <c r="T85" s="21">
        <f>IF($F$82&lt;0,(IF(2050-S$80&lt;=0,0,(2/(2050-S$80+1))*(1-(SUM($E85:S85)/$F$82))*$F$82*'Fixed Data'!Q$52)),0)</f>
        <v>-0.4174467083150783</v>
      </c>
      <c r="U85" s="21">
        <f>IF($F$82&lt;0,(IF(2050-T$80&lt;=0,0,(2/(2050-T$80+1))*(1-(SUM($E85:T85)/$F$82))*$F$82*'Fixed Data'!R$52)),0)</f>
        <v>-0.3710637407245142</v>
      </c>
      <c r="V85" s="21">
        <f>IF($F$82&lt;0,(IF(2050-U$80&lt;=0,0,(2/(2050-U$80+1))*(1-(SUM($E85:U85)/$F$82))*$F$82*'Fixed Data'!S$52)),0)</f>
        <v>-0.32468077313395011</v>
      </c>
      <c r="W85" s="21">
        <f>IF($F$82&lt;0,(IF(2050-V$80&lt;=0,0,(2/(2050-V$80+1))*(1-(SUM($E85:V85)/$F$82))*$F$82*'Fixed Data'!T$52)),0)</f>
        <v>-0.27829780554338562</v>
      </c>
      <c r="X85" s="21">
        <f>IF($F$82&lt;0,(IF(2050-W$80&lt;=0,0,(2/(2050-W$80+1))*(1-(SUM($E85:W85)/$F$82))*$F$82*'Fixed Data'!U$52)),0)</f>
        <v>-0.23191483795282142</v>
      </c>
      <c r="Y85" s="21">
        <f>IF($F$82&lt;0,(IF(2050-X$80&lt;=0,0,(2/(2050-X$80+1))*(1-(SUM($E85:X85)/$F$82))*$F$82*'Fixed Data'!V$52)),0)</f>
        <v>-0.18553187036225716</v>
      </c>
      <c r="Z85" s="21">
        <f>IF($F$82&lt;0,(IF(2050-Y$80&lt;=0,0,(2/(2050-Y$80+1))*(1-(SUM($E85:Y85)/$F$82))*$F$82*'Fixed Data'!W$52)),0)</f>
        <v>-0.13914890277169273</v>
      </c>
      <c r="AA85" s="21">
        <f>IF($F$82&lt;0,(IF(2050-Z$80&lt;=0,0,(2/(2050-Z$80+1))*(1-(SUM($E85:Z85)/$F$82))*$F$82*'Fixed Data'!X$52)),0)</f>
        <v>-9.2765935181128051E-2</v>
      </c>
      <c r="AB85" s="21">
        <f>IF($F$82&lt;0,(IF(2050-AA$80&lt;=0,0,(2/(2050-AA$80+1))*(1-(SUM($E85:AA85)/$F$82))*$F$82*'Fixed Data'!Y$52)),0)</f>
        <v>-4.6382967590565323E-2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-1.1564889145807065</v>
      </c>
      <c r="I86" s="21">
        <f>IF($G$82&lt;0,(IF(2050-H$80&lt;=0,0,(2/(2050-H$80+1))*(1-(SUM($E86:H86)/$G$82))*$G$82*'Fixed Data'!F$52)),0)</f>
        <v>-1.1014180138863869</v>
      </c>
      <c r="J86" s="21">
        <f>IF($G$82&lt;0,(IF(2050-I$80&lt;=0,0,(2/(2050-I$80+1))*(1-(SUM($E86:I86)/$G$82))*$G$82*'Fixed Data'!G$52)),0)</f>
        <v>-1.0463471131920679</v>
      </c>
      <c r="K86" s="21">
        <f>IF($G$82&lt;0,(IF(2050-J$80&lt;=0,0,(2/(2050-J$80+1))*(1-(SUM($E86:J86)/$G$82))*$G$82*'Fixed Data'!H$52)),0)</f>
        <v>-0.99127621249774822</v>
      </c>
      <c r="L86" s="21">
        <f>IF($G$82&lt;0,(IF(2050-K$80&lt;=0,0,(2/(2050-K$80+1))*(1-(SUM($E86:K86)/$G$82))*$G$82*'Fixed Data'!I$52)),0)</f>
        <v>-0.9362053118034287</v>
      </c>
      <c r="M86" s="21">
        <f>IF($G$82&lt;0,(IF(2050-L$80&lt;=0,0,(2/(2050-L$80+1))*(1-(SUM($E86:L86)/$G$82))*$G$82*'Fixed Data'!J$52)),0)</f>
        <v>-0.88113441110910962</v>
      </c>
      <c r="N86" s="21">
        <f>IF($G$82&lt;0,(IF(2050-M$80&lt;=0,0,(2/(2050-M$80+1))*(1-(SUM($E86:M86)/$G$82))*$G$82*'Fixed Data'!K$52)),0)</f>
        <v>-0.8260635104147902</v>
      </c>
      <c r="O86" s="21">
        <f>IF($G$82&lt;0,(IF(2050-N$80&lt;=0,0,(2/(2050-N$80+1))*(1-(SUM($E86:N86)/$G$82))*$G$82*'Fixed Data'!L$52)),0)</f>
        <v>-0.77099260972047101</v>
      </c>
      <c r="P86" s="21">
        <f>IF($G$82&lt;0,(IF(2050-O$80&lt;=0,0,(2/(2050-O$80+1))*(1-(SUM($E86:O86)/$G$82))*$G$82*'Fixed Data'!M$52)),0)</f>
        <v>-0.7159217090261516</v>
      </c>
      <c r="Q86" s="21">
        <f>IF($G$82&lt;0,(IF(2050-P$80&lt;=0,0,(2/(2050-P$80+1))*(1-(SUM($E86:P86)/$G$82))*$G$82*'Fixed Data'!N$52)),0)</f>
        <v>-0.6608508083318323</v>
      </c>
      <c r="R86" s="21">
        <f>IF($G$82&lt;0,(IF(2050-Q$80&lt;=0,0,(2/(2050-Q$80+1))*(1-(SUM($E86:Q86)/$G$82))*$G$82*'Fixed Data'!O$52)),0)</f>
        <v>-0.60577990763751299</v>
      </c>
      <c r="S86" s="21">
        <f>IF($G$82&lt;0,(IF(2050-R$80&lt;=0,0,(2/(2050-R$80+1))*(1-(SUM($E86:R86)/$G$82))*$G$82*'Fixed Data'!P$52)),0)</f>
        <v>-0.55070900694319369</v>
      </c>
      <c r="T86" s="21">
        <f>IF($G$82&lt;0,(IF(2050-S$80&lt;=0,0,(2/(2050-S$80+1))*(1-(SUM($E86:S86)/$G$82))*$G$82*'Fixed Data'!Q$52)),0)</f>
        <v>-0.49563810624887411</v>
      </c>
      <c r="U86" s="21">
        <f>IF($G$82&lt;0,(IF(2050-T$80&lt;=0,0,(2/(2050-T$80+1))*(1-(SUM($E86:T86)/$G$82))*$G$82*'Fixed Data'!R$52)),0)</f>
        <v>-0.44056720555455464</v>
      </c>
      <c r="V86" s="21">
        <f>IF($G$82&lt;0,(IF(2050-U$80&lt;=0,0,(2/(2050-U$80+1))*(1-(SUM($E86:U86)/$G$82))*$G$82*'Fixed Data'!S$52)),0)</f>
        <v>-0.38549630486023551</v>
      </c>
      <c r="W86" s="21">
        <f>IF($G$82&lt;0,(IF(2050-V$80&lt;=0,0,(2/(2050-V$80+1))*(1-(SUM($E86:V86)/$G$82))*$G$82*'Fixed Data'!T$52)),0)</f>
        <v>-0.33042540416591665</v>
      </c>
      <c r="X86" s="21">
        <f>IF($G$82&lt;0,(IF(2050-W$80&lt;=0,0,(2/(2050-W$80+1))*(1-(SUM($E86:W86)/$G$82))*$G$82*'Fixed Data'!U$52)),0)</f>
        <v>-0.27535450347159685</v>
      </c>
      <c r="Y86" s="21">
        <f>IF($G$82&lt;0,(IF(2050-X$80&lt;=0,0,(2/(2050-X$80+1))*(1-(SUM($E86:X86)/$G$82))*$G$82*'Fixed Data'!V$52)),0)</f>
        <v>-0.22028360277727732</v>
      </c>
      <c r="Z86" s="21">
        <f>IF($G$82&lt;0,(IF(2050-Y$80&lt;=0,0,(2/(2050-Y$80+1))*(1-(SUM($E86:Y86)/$G$82))*$G$82*'Fixed Data'!W$52)),0)</f>
        <v>-0.16521270208295813</v>
      </c>
      <c r="AA86" s="21">
        <f>IF($G$82&lt;0,(IF(2050-Z$80&lt;=0,0,(2/(2050-Z$80+1))*(1-(SUM($E86:Z86)/$G$82))*$G$82*'Fixed Data'!X$52)),0)</f>
        <v>-0.11014180138863967</v>
      </c>
      <c r="AB86" s="21">
        <f>IF($G$82&lt;0,(IF(2050-AA$80&lt;=0,0,(2/(2050-AA$80+1))*(1-(SUM($E86:AA86)/$G$82))*$G$82*'Fixed Data'!Y$52)),0)</f>
        <v>-5.5070900694320316E-2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-1.3070820504933438</v>
      </c>
      <c r="J87" s="21">
        <f>IF($H$82&lt;0,(IF(2050-I$80&lt;=0,0,(2/(2050-I$80+1))*(1-(SUM($E87:I87)/$H$82))*$H$82*'Fixed Data'!G$52)),0)</f>
        <v>-1.2417279479686769</v>
      </c>
      <c r="K87" s="21">
        <f>IF($H$82&lt;0,(IF(2050-J$80&lt;=0,0,(2/(2050-J$80+1))*(1-(SUM($E87:J87)/$H$82))*$H$82*'Fixed Data'!H$52)),0)</f>
        <v>-1.1763738454440096</v>
      </c>
      <c r="L87" s="21">
        <f>IF($H$82&lt;0,(IF(2050-K$80&lt;=0,0,(2/(2050-K$80+1))*(1-(SUM($E87:K87)/$H$82))*$H$82*'Fixed Data'!I$52)),0)</f>
        <v>-1.1110197429193422</v>
      </c>
      <c r="M87" s="21">
        <f>IF($H$82&lt;0,(IF(2050-L$80&lt;=0,0,(2/(2050-L$80+1))*(1-(SUM($E87:L87)/$H$82))*$H$82*'Fixed Data'!J$52)),0)</f>
        <v>-1.0456656403946751</v>
      </c>
      <c r="N87" s="21">
        <f>IF($H$82&lt;0,(IF(2050-M$80&lt;=0,0,(2/(2050-M$80+1))*(1-(SUM($E87:M87)/$H$82))*$H$82*'Fixed Data'!K$52)),0)</f>
        <v>-0.98031153787000791</v>
      </c>
      <c r="O87" s="21">
        <f>IF($H$82&lt;0,(IF(2050-N$80&lt;=0,0,(2/(2050-N$80+1))*(1-(SUM($E87:N87)/$H$82))*$H$82*'Fixed Data'!L$52)),0)</f>
        <v>-0.91495743534534058</v>
      </c>
      <c r="P87" s="21">
        <f>IF($H$82&lt;0,(IF(2050-O$80&lt;=0,0,(2/(2050-O$80+1))*(1-(SUM($E87:O87)/$H$82))*$H$82*'Fixed Data'!M$52)),0)</f>
        <v>-0.84960333282067335</v>
      </c>
      <c r="Q87" s="21">
        <f>IF($H$82&lt;0,(IF(2050-P$80&lt;=0,0,(2/(2050-P$80+1))*(1-(SUM($E87:P87)/$H$82))*$H$82*'Fixed Data'!N$52)),0)</f>
        <v>-0.78424923029600646</v>
      </c>
      <c r="R87" s="21">
        <f>IF($H$82&lt;0,(IF(2050-Q$80&lt;=0,0,(2/(2050-Q$80+1))*(1-(SUM($E87:Q87)/$H$82))*$H$82*'Fixed Data'!O$52)),0)</f>
        <v>-0.71889512777133913</v>
      </c>
      <c r="S87" s="21">
        <f>IF($H$82&lt;0,(IF(2050-R$80&lt;=0,0,(2/(2050-R$80+1))*(1-(SUM($E87:R87)/$H$82))*$H$82*'Fixed Data'!P$52)),0)</f>
        <v>-0.65354102524667212</v>
      </c>
      <c r="T87" s="21">
        <f>IF($H$82&lt;0,(IF(2050-S$80&lt;=0,0,(2/(2050-S$80+1))*(1-(SUM($E87:S87)/$H$82))*$H$82*'Fixed Data'!Q$52)),0)</f>
        <v>-0.5881869227220049</v>
      </c>
      <c r="U87" s="21">
        <f>IF($H$82&lt;0,(IF(2050-T$80&lt;=0,0,(2/(2050-T$80+1))*(1-(SUM($E87:T87)/$H$82))*$H$82*'Fixed Data'!R$52)),0)</f>
        <v>-0.52283282019733768</v>
      </c>
      <c r="V87" s="21">
        <f>IF($H$82&lt;0,(IF(2050-U$80&lt;=0,0,(2/(2050-U$80+1))*(1-(SUM($E87:U87)/$H$82))*$H$82*'Fixed Data'!S$52)),0)</f>
        <v>-0.45747871767267068</v>
      </c>
      <c r="W87" s="21">
        <f>IF($H$82&lt;0,(IF(2050-V$80&lt;=0,0,(2/(2050-V$80+1))*(1-(SUM($E87:V87)/$H$82))*$H$82*'Fixed Data'!T$52)),0)</f>
        <v>-0.39212461514800306</v>
      </c>
      <c r="X87" s="21">
        <f>IF($H$82&lt;0,(IF(2050-W$80&lt;=0,0,(2/(2050-W$80+1))*(1-(SUM($E87:W87)/$H$82))*$H$82*'Fixed Data'!U$52)),0)</f>
        <v>-0.32677051262333634</v>
      </c>
      <c r="Y87" s="21">
        <f>IF($H$82&lt;0,(IF(2050-X$80&lt;=0,0,(2/(2050-X$80+1))*(1-(SUM($E87:X87)/$H$82))*$H$82*'Fixed Data'!V$52)),0)</f>
        <v>-0.26141641009866912</v>
      </c>
      <c r="Z87" s="21">
        <f>IF($H$82&lt;0,(IF(2050-Y$80&lt;=0,0,(2/(2050-Y$80+1))*(1-(SUM($E87:Y87)/$H$82))*$H$82*'Fixed Data'!W$52)),0)</f>
        <v>-0.19606230757400242</v>
      </c>
      <c r="AA87" s="21">
        <f>IF($H$82&lt;0,(IF(2050-Z$80&lt;=0,0,(2/(2050-Z$80+1))*(1-(SUM($E87:Z87)/$H$82))*$H$82*'Fixed Data'!X$52)),0)</f>
        <v>-0.13070820504933392</v>
      </c>
      <c r="AB87" s="21">
        <f>IF($H$82&lt;0,(IF(2050-AA$80&lt;=0,0,(2/(2050-AA$80+1))*(1-(SUM($E87:AA87)/$H$82))*$H$82*'Fixed Data'!Y$52)),0)</f>
        <v>-6.535410252466696E-2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-1.4607394379466589</v>
      </c>
      <c r="K88" s="21">
        <f>IF($I$82&lt;0,(IF(2050-J$80&lt;=0,0,(2/(2050-J$80+1))*(1-(SUM($E88:J88)/$I$82))*$I$82*'Fixed Data'!H$52)),0)</f>
        <v>-1.3838584148968347</v>
      </c>
      <c r="L88" s="21">
        <f>IF($I$82&lt;0,(IF(2050-K$80&lt;=0,0,(2/(2050-K$80+1))*(1-(SUM($E88:K88)/$I$82))*$I$82*'Fixed Data'!I$52)),0)</f>
        <v>-1.3069773918470105</v>
      </c>
      <c r="M88" s="21">
        <f>IF($I$82&lt;0,(IF(2050-L$80&lt;=0,0,(2/(2050-L$80+1))*(1-(SUM($E88:L88)/$I$82))*$I$82*'Fixed Data'!J$52)),0)</f>
        <v>-1.2300963687971864</v>
      </c>
      <c r="N88" s="21">
        <f>IF($I$82&lt;0,(IF(2050-M$80&lt;=0,0,(2/(2050-M$80+1))*(1-(SUM($E88:M88)/$I$82))*$I$82*'Fixed Data'!K$52)),0)</f>
        <v>-1.1532153457473622</v>
      </c>
      <c r="O88" s="21">
        <f>IF($I$82&lt;0,(IF(2050-N$80&lt;=0,0,(2/(2050-N$80+1))*(1-(SUM($E88:N88)/$I$82))*$I$82*'Fixed Data'!L$52)),0)</f>
        <v>-1.0763343226975381</v>
      </c>
      <c r="P88" s="21">
        <f>IF($I$82&lt;0,(IF(2050-O$80&lt;=0,0,(2/(2050-O$80+1))*(1-(SUM($E88:O88)/$I$82))*$I$82*'Fixed Data'!M$52)),0)</f>
        <v>-0.99945329964771401</v>
      </c>
      <c r="Q88" s="21">
        <f>IF($I$82&lt;0,(IF(2050-P$80&lt;=0,0,(2/(2050-P$80+1))*(1-(SUM($E88:P88)/$I$82))*$I$82*'Fixed Data'!N$52)),0)</f>
        <v>-0.92257227659788965</v>
      </c>
      <c r="R88" s="21">
        <f>IF($I$82&lt;0,(IF(2050-Q$80&lt;=0,0,(2/(2050-Q$80+1))*(1-(SUM($E88:Q88)/$I$82))*$I$82*'Fixed Data'!O$52)),0)</f>
        <v>-0.84569125354806562</v>
      </c>
      <c r="S88" s="21">
        <f>IF($I$82&lt;0,(IF(2050-R$80&lt;=0,0,(2/(2050-R$80+1))*(1-(SUM($E88:R88)/$I$82))*$I$82*'Fixed Data'!P$52)),0)</f>
        <v>-0.7688102304982416</v>
      </c>
      <c r="T88" s="21">
        <f>IF($I$82&lt;0,(IF(2050-S$80&lt;=0,0,(2/(2050-S$80+1))*(1-(SUM($E88:S88)/$I$82))*$I$82*'Fixed Data'!Q$52)),0)</f>
        <v>-0.69192920744841757</v>
      </c>
      <c r="U88" s="21">
        <f>IF($I$82&lt;0,(IF(2050-T$80&lt;=0,0,(2/(2050-T$80+1))*(1-(SUM($E88:T88)/$I$82))*$I$82*'Fixed Data'!R$52)),0)</f>
        <v>-0.61504818439859332</v>
      </c>
      <c r="V88" s="21">
        <f>IF($I$82&lt;0,(IF(2050-U$80&lt;=0,0,(2/(2050-U$80+1))*(1-(SUM($E88:U88)/$I$82))*$I$82*'Fixed Data'!S$52)),0)</f>
        <v>-0.53816716134876907</v>
      </c>
      <c r="W88" s="21">
        <f>IF($I$82&lt;0,(IF(2050-V$80&lt;=0,0,(2/(2050-V$80+1))*(1-(SUM($E88:V88)/$I$82))*$I$82*'Fixed Data'!T$52)),0)</f>
        <v>-0.46128613829894494</v>
      </c>
      <c r="X88" s="21">
        <f>IF($I$82&lt;0,(IF(2050-W$80&lt;=0,0,(2/(2050-W$80+1))*(1-(SUM($E88:W88)/$I$82))*$I$82*'Fixed Data'!U$52)),0)</f>
        <v>-0.38440511524912085</v>
      </c>
      <c r="Y88" s="21">
        <f>IF($I$82&lt;0,(IF(2050-X$80&lt;=0,0,(2/(2050-X$80+1))*(1-(SUM($E88:X88)/$I$82))*$I$82*'Fixed Data'!V$52)),0)</f>
        <v>-0.30752409219929627</v>
      </c>
      <c r="Z88" s="21">
        <f>IF($I$82&lt;0,(IF(2050-Y$80&lt;=0,0,(2/(2050-Y$80+1))*(1-(SUM($E88:Y88)/$I$82))*$I$82*'Fixed Data'!W$52)),0)</f>
        <v>-0.23064306914947236</v>
      </c>
      <c r="AA88" s="21">
        <f>IF($I$82&lt;0,(IF(2050-Z$80&lt;=0,0,(2/(2050-Z$80+1))*(1-(SUM($E88:Z88)/$I$82))*$I$82*'Fixed Data'!X$52)),0)</f>
        <v>-0.15376204609964877</v>
      </c>
      <c r="AB88" s="21">
        <f>IF($I$82&lt;0,(IF(2050-AA$80&lt;=0,0,(2/(2050-AA$80+1))*(1-(SUM($E88:AA88)/$I$82))*$I$82*'Fixed Data'!Y$52)),0)</f>
        <v>-7.6881023049824387E-2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-0.90644024328993567</v>
      </c>
      <c r="G128" s="21">
        <f t="shared" si="10"/>
        <v>-1.887455084921918</v>
      </c>
      <c r="H128" s="21">
        <f t="shared" si="10"/>
        <v>-2.9581505865516284</v>
      </c>
      <c r="I128" s="21">
        <f t="shared" si="10"/>
        <v>-4.124368323399656</v>
      </c>
      <c r="J128" s="21">
        <f t="shared" si="10"/>
        <v>-5.3788893451763329</v>
      </c>
      <c r="K128" s="21">
        <f t="shared" si="10"/>
        <v>-5.0957899059565257</v>
      </c>
      <c r="L128" s="21">
        <f t="shared" si="10"/>
        <v>-4.8126904667367176</v>
      </c>
      <c r="M128" s="21">
        <f t="shared" si="10"/>
        <v>-4.5295910275169113</v>
      </c>
      <c r="N128" s="21">
        <f t="shared" si="10"/>
        <v>-4.2464915882971042</v>
      </c>
      <c r="O128" s="21">
        <f t="shared" si="10"/>
        <v>-3.9633921490772974</v>
      </c>
      <c r="P128" s="21">
        <f t="shared" si="10"/>
        <v>-3.6802927098574907</v>
      </c>
      <c r="Q128" s="21">
        <f t="shared" si="10"/>
        <v>-3.3971932706376835</v>
      </c>
      <c r="R128" s="21">
        <f t="shared" si="10"/>
        <v>-3.1140938314178763</v>
      </c>
      <c r="S128" s="21">
        <f t="shared" si="10"/>
        <v>-2.83099439219807</v>
      </c>
      <c r="T128" s="21">
        <f t="shared" si="10"/>
        <v>-2.5478949529782629</v>
      </c>
      <c r="U128" s="21">
        <f t="shared" si="10"/>
        <v>-2.2647955137584557</v>
      </c>
      <c r="V128" s="21">
        <f t="shared" si="10"/>
        <v>-1.9816960745386494</v>
      </c>
      <c r="W128" s="21">
        <f t="shared" si="10"/>
        <v>-1.6985966353188426</v>
      </c>
      <c r="X128" s="21">
        <f t="shared" si="10"/>
        <v>-1.4154971960990357</v>
      </c>
      <c r="Y128" s="21">
        <f t="shared" si="10"/>
        <v>-1.1323977568792281</v>
      </c>
      <c r="Z128" s="21">
        <f t="shared" si="10"/>
        <v>-0.84929831765942154</v>
      </c>
      <c r="AA128" s="21">
        <f t="shared" si="10"/>
        <v>-0.56619887843961481</v>
      </c>
      <c r="AB128" s="21">
        <f t="shared" si="10"/>
        <v>-0.28309943921980796</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-10.877282919479228</v>
      </c>
      <c r="G129" s="21">
        <f t="shared" ref="G129:AW129" si="11">F131</f>
        <v>-21.705733476602056</v>
      </c>
      <c r="H129" s="21">
        <f t="shared" si="11"/>
        <v>-32.539656452067909</v>
      </c>
      <c r="I129" s="21">
        <f t="shared" si="11"/>
        <v>-43.305867395696396</v>
      </c>
      <c r="J129" s="21">
        <f t="shared" si="11"/>
        <v>-53.788893451763329</v>
      </c>
      <c r="K129" s="21">
        <f t="shared" si="11"/>
        <v>-48.410004106586996</v>
      </c>
      <c r="L129" s="21">
        <f t="shared" si="11"/>
        <v>-43.314214200630474</v>
      </c>
      <c r="M129" s="21">
        <f t="shared" si="11"/>
        <v>-38.501523733893755</v>
      </c>
      <c r="N129" s="21">
        <f t="shared" si="11"/>
        <v>-33.971932706376847</v>
      </c>
      <c r="O129" s="21">
        <f t="shared" si="11"/>
        <v>-29.725441118079743</v>
      </c>
      <c r="P129" s="21">
        <f t="shared" si="11"/>
        <v>-25.762048969002446</v>
      </c>
      <c r="Q129" s="21">
        <f t="shared" si="11"/>
        <v>-22.081756259144957</v>
      </c>
      <c r="R129" s="21">
        <f t="shared" si="11"/>
        <v>-18.684562988507274</v>
      </c>
      <c r="S129" s="21">
        <f t="shared" si="11"/>
        <v>-15.570469157089398</v>
      </c>
      <c r="T129" s="21">
        <f t="shared" si="11"/>
        <v>-12.739474764891328</v>
      </c>
      <c r="U129" s="21">
        <f t="shared" si="11"/>
        <v>-10.191579811913066</v>
      </c>
      <c r="V129" s="21">
        <f t="shared" si="11"/>
        <v>-7.9267842981546099</v>
      </c>
      <c r="W129" s="21">
        <f t="shared" si="11"/>
        <v>-5.9450882236159606</v>
      </c>
      <c r="X129" s="21">
        <f t="shared" si="11"/>
        <v>-4.2464915882971184</v>
      </c>
      <c r="Y129" s="21">
        <f t="shared" si="11"/>
        <v>-2.8309943921980825</v>
      </c>
      <c r="Z129" s="21">
        <f t="shared" si="11"/>
        <v>-1.6985966353188544</v>
      </c>
      <c r="AA129" s="21">
        <f t="shared" si="11"/>
        <v>-0.84929831765943287</v>
      </c>
      <c r="AB129" s="21">
        <f t="shared" si="11"/>
        <v>-0.28309943921981806</v>
      </c>
      <c r="AC129" s="21">
        <f t="shared" si="11"/>
        <v>-1.0103029524088925E-14</v>
      </c>
      <c r="AD129" s="21">
        <f t="shared" si="11"/>
        <v>-1.0103029524088925E-14</v>
      </c>
      <c r="AE129" s="21">
        <f t="shared" si="11"/>
        <v>-1.0103029524088925E-14</v>
      </c>
      <c r="AF129" s="21">
        <f t="shared" si="11"/>
        <v>-1.0103029524088925E-14</v>
      </c>
      <c r="AG129" s="21">
        <f t="shared" si="11"/>
        <v>-1.0103029524088925E-14</v>
      </c>
      <c r="AH129" s="21">
        <f t="shared" si="11"/>
        <v>-1.0103029524088925E-14</v>
      </c>
      <c r="AI129" s="21">
        <f t="shared" si="11"/>
        <v>-1.0103029524088925E-14</v>
      </c>
      <c r="AJ129" s="21">
        <f t="shared" si="11"/>
        <v>-1.0103029524088925E-14</v>
      </c>
      <c r="AK129" s="21">
        <f t="shared" si="11"/>
        <v>-1.0103029524088925E-14</v>
      </c>
      <c r="AL129" s="21">
        <f t="shared" si="11"/>
        <v>-1.0103029524088925E-14</v>
      </c>
      <c r="AM129" s="21">
        <f t="shared" si="11"/>
        <v>-1.0103029524088925E-14</v>
      </c>
      <c r="AN129" s="21">
        <f t="shared" si="11"/>
        <v>-1.0103029524088925E-14</v>
      </c>
      <c r="AO129" s="21">
        <f t="shared" si="11"/>
        <v>-1.0103029524088925E-14</v>
      </c>
      <c r="AP129" s="21">
        <f t="shared" si="11"/>
        <v>-1.0103029524088925E-14</v>
      </c>
      <c r="AQ129" s="21">
        <f t="shared" si="11"/>
        <v>-1.0103029524088925E-14</v>
      </c>
      <c r="AR129" s="21">
        <f t="shared" si="11"/>
        <v>-1.0103029524088925E-14</v>
      </c>
      <c r="AS129" s="21">
        <f t="shared" si="11"/>
        <v>-1.0103029524088925E-14</v>
      </c>
      <c r="AT129" s="21">
        <f t="shared" si="11"/>
        <v>-1.0103029524088925E-14</v>
      </c>
      <c r="AU129" s="21">
        <f t="shared" si="11"/>
        <v>-1.0103029524088925E-14</v>
      </c>
      <c r="AV129" s="21">
        <f t="shared" si="11"/>
        <v>-1.0103029524088925E-14</v>
      </c>
      <c r="AW129" s="21">
        <f t="shared" si="11"/>
        <v>-1.0103029524088925E-14</v>
      </c>
      <c r="AX129" s="21">
        <f>AW131</f>
        <v>-1.0103029524088925E-14</v>
      </c>
      <c r="AY129" s="21">
        <f>AX131</f>
        <v>-1.0103029524088925E-14</v>
      </c>
      <c r="AZ129" s="21">
        <f>AY131</f>
        <v>-1.0103029524088925E-14</v>
      </c>
      <c r="BA129" s="21">
        <f>AZ131</f>
        <v>-1.0103029524088925E-14</v>
      </c>
      <c r="BB129" s="21">
        <f>BA131</f>
        <v>-1.0103029524088925E-14</v>
      </c>
    </row>
    <row r="130" spans="1:54" ht="15" customHeight="1" outlineLevel="2">
      <c r="A130" s="8"/>
      <c r="B130" t="s">
        <v>459</v>
      </c>
      <c r="C130" t="s">
        <v>460</v>
      </c>
      <c r="D130" t="s">
        <v>391</v>
      </c>
      <c r="E130" s="21">
        <f>E131*(1/(1+'Fixed Data'!$B$10))</f>
        <v>-10.466977405195564</v>
      </c>
      <c r="F130" s="21">
        <f>F131*(1/(1+'Fixed Data'!$B$10))</f>
        <v>-20.886964469401519</v>
      </c>
      <c r="G130" s="21">
        <f>G131*(1/(1+'Fixed Data'!$B$10))</f>
        <v>-31.312217525084598</v>
      </c>
      <c r="H130" s="21">
        <f>H131*(1/(1+'Fixed Data'!$B$10))</f>
        <v>-41.67231273642841</v>
      </c>
      <c r="I130" s="21">
        <f>I131*(1/(1+'Fixed Data'!$B$10))</f>
        <v>-51.759905169133312</v>
      </c>
      <c r="J130" s="21">
        <f>J131*(1/(1+'Fixed Data'!$B$10))</f>
        <v>-46.583914652219981</v>
      </c>
      <c r="K130" s="21">
        <f>K131*(1/(1+'Fixed Data'!$B$10))</f>
        <v>-41.680344688828406</v>
      </c>
      <c r="L130" s="21">
        <f>L131*(1/(1+'Fixed Data'!$B$10))</f>
        <v>-37.049195278958585</v>
      </c>
      <c r="M130" s="21">
        <f>M131*(1/(1+'Fixed Data'!$B$10))</f>
        <v>-32.69046642261052</v>
      </c>
      <c r="N130" s="21">
        <f>N131*(1/(1+'Fixed Data'!$B$10))</f>
        <v>-28.604158119784206</v>
      </c>
      <c r="O130" s="21">
        <f>O131*(1/(1+'Fixed Data'!$B$10))</f>
        <v>-24.790270370479647</v>
      </c>
      <c r="P130" s="21">
        <f>P131*(1/(1+'Fixed Data'!$B$10))</f>
        <v>-21.248803174696842</v>
      </c>
      <c r="Q130" s="21">
        <f>Q131*(1/(1+'Fixed Data'!$B$10))</f>
        <v>-17.979756532435793</v>
      </c>
      <c r="R130" s="21">
        <f>R131*(1/(1+'Fixed Data'!$B$10))</f>
        <v>-14.983130443696497</v>
      </c>
      <c r="S130" s="21">
        <f>S131*(1/(1+'Fixed Data'!$B$10))</f>
        <v>-12.258924908478955</v>
      </c>
      <c r="T130" s="21">
        <f>T131*(1/(1+'Fixed Data'!$B$10))</f>
        <v>-9.8071399267831669</v>
      </c>
      <c r="U130" s="21">
        <f>U131*(1/(1+'Fixed Data'!$B$10))</f>
        <v>-7.6277754986091333</v>
      </c>
      <c r="V130" s="21">
        <f>V131*(1/(1+'Fixed Data'!$B$10))</f>
        <v>-5.7208316239568529</v>
      </c>
      <c r="W130" s="21">
        <f>W131*(1/(1+'Fixed Data'!$B$10))</f>
        <v>-4.0863083028263265</v>
      </c>
      <c r="X130" s="21">
        <f>X131*(1/(1+'Fixed Data'!$B$10))</f>
        <v>-2.7242055352175547</v>
      </c>
      <c r="Y130" s="21">
        <f>Y131*(1/(1+'Fixed Data'!$B$10))</f>
        <v>-1.6345233211305377</v>
      </c>
      <c r="Z130" s="21">
        <f>Z131*(1/(1+'Fixed Data'!$B$10))</f>
        <v>-0.81726166056527427</v>
      </c>
      <c r="AA130" s="21">
        <f>AA131*(1/(1+'Fixed Data'!$B$10))</f>
        <v>-0.27242055352176492</v>
      </c>
      <c r="AB130" s="21">
        <f>AB131*(1/(1+'Fixed Data'!$B$10))</f>
        <v>-9.721929873064786E-15</v>
      </c>
      <c r="AC130" s="21">
        <f>AC131*(1/(1+'Fixed Data'!$B$10))</f>
        <v>-9.721929873064786E-15</v>
      </c>
      <c r="AD130" s="21">
        <f>AD131*(1/(1+'Fixed Data'!$B$10))</f>
        <v>-9.721929873064786E-15</v>
      </c>
      <c r="AE130" s="21">
        <f>AE131*(1/(1+'Fixed Data'!$B$10))</f>
        <v>-9.721929873064786E-15</v>
      </c>
      <c r="AF130" s="21">
        <f>AF131*(1/(1+'Fixed Data'!$B$10))</f>
        <v>-9.721929873064786E-15</v>
      </c>
      <c r="AG130" s="21">
        <f>AG131*(1/(1+'Fixed Data'!$B$10))</f>
        <v>-9.721929873064786E-15</v>
      </c>
      <c r="AH130" s="21">
        <f>AH131*(1/(1+'Fixed Data'!$B$10))</f>
        <v>-9.721929873064786E-15</v>
      </c>
      <c r="AI130" s="21">
        <f>AI131*(1/(1+'Fixed Data'!$B$10))</f>
        <v>-9.721929873064786E-15</v>
      </c>
      <c r="AJ130" s="21">
        <f>AJ131*(1/(1+'Fixed Data'!$B$10))</f>
        <v>-9.721929873064786E-15</v>
      </c>
      <c r="AK130" s="21">
        <f>AK131*(1/(1+'Fixed Data'!$B$10))</f>
        <v>-9.721929873064786E-15</v>
      </c>
      <c r="AL130" s="21">
        <f>AL131*(1/(1+'Fixed Data'!$B$10))</f>
        <v>-9.721929873064786E-15</v>
      </c>
      <c r="AM130" s="21">
        <f>AM131*(1/(1+'Fixed Data'!$B$10))</f>
        <v>-9.721929873064786E-15</v>
      </c>
      <c r="AN130" s="21">
        <f>AN131*(1/(1+'Fixed Data'!$B$10))</f>
        <v>-9.721929873064786E-15</v>
      </c>
      <c r="AO130" s="21">
        <f>AO131*(1/(1+'Fixed Data'!$B$10))</f>
        <v>-9.721929873064786E-15</v>
      </c>
      <c r="AP130" s="21">
        <f>AP131*(1/(1+'Fixed Data'!$B$10))</f>
        <v>-9.721929873064786E-15</v>
      </c>
      <c r="AQ130" s="21">
        <f>AQ131*(1/(1+'Fixed Data'!$B$10))</f>
        <v>-9.721929873064786E-15</v>
      </c>
      <c r="AR130" s="21">
        <f>AR131*(1/(1+'Fixed Data'!$B$10))</f>
        <v>-9.721929873064786E-15</v>
      </c>
      <c r="AS130" s="21">
        <f>AS131*(1/(1+'Fixed Data'!$B$10))</f>
        <v>-9.721929873064786E-15</v>
      </c>
      <c r="AT130" s="21">
        <f>AT131*(1/(1+'Fixed Data'!$B$10))</f>
        <v>-9.721929873064786E-15</v>
      </c>
      <c r="AU130" s="21">
        <f>AU131*(1/(1+'Fixed Data'!$B$10))</f>
        <v>-9.721929873064786E-15</v>
      </c>
      <c r="AV130" s="21">
        <f>AV131*(1/(1+'Fixed Data'!$B$10))</f>
        <v>-9.721929873064786E-15</v>
      </c>
      <c r="AW130" s="21">
        <f>AW131*(1/(1+'Fixed Data'!$B$10))</f>
        <v>-9.721929873064786E-15</v>
      </c>
      <c r="AX130" s="21">
        <f>AX131*(1/(1+'Fixed Data'!$B$10))</f>
        <v>-9.721929873064786E-15</v>
      </c>
      <c r="AY130" s="21">
        <f>AY131*(1/(1+'Fixed Data'!$B$10))</f>
        <v>-9.721929873064786E-15</v>
      </c>
      <c r="AZ130" s="21">
        <f>AZ131*(1/(1+'Fixed Data'!$B$10))</f>
        <v>-9.721929873064786E-15</v>
      </c>
      <c r="BA130" s="21">
        <f>BA131*(1/(1+'Fixed Data'!$B$10))</f>
        <v>-9.721929873064786E-15</v>
      </c>
      <c r="BB130" s="21">
        <f>BB131*(1/(1+'Fixed Data'!$B$10))</f>
        <v>-9.721929873064786E-15</v>
      </c>
    </row>
    <row r="131" spans="1:54" ht="13.9" customHeight="1" outlineLevel="2">
      <c r="A131" s="8"/>
      <c r="B131" t="s">
        <v>461</v>
      </c>
      <c r="C131" t="s">
        <v>462</v>
      </c>
      <c r="D131" t="s">
        <v>391</v>
      </c>
      <c r="E131" s="21">
        <f t="shared" ref="E131:BB131" si="12">E82-E128+E129</f>
        <v>-10.877282919479228</v>
      </c>
      <c r="F131" s="21">
        <f t="shared" si="12"/>
        <v>-21.705733476602056</v>
      </c>
      <c r="G131" s="21">
        <f t="shared" si="12"/>
        <v>-32.539656452067909</v>
      </c>
      <c r="H131" s="21">
        <f t="shared" si="12"/>
        <v>-43.305867395696396</v>
      </c>
      <c r="I131" s="21">
        <f t="shared" si="12"/>
        <v>-53.788893451763329</v>
      </c>
      <c r="J131" s="21">
        <f t="shared" si="12"/>
        <v>-48.410004106586996</v>
      </c>
      <c r="K131" s="21">
        <f t="shared" si="12"/>
        <v>-43.314214200630474</v>
      </c>
      <c r="L131" s="21">
        <f t="shared" si="12"/>
        <v>-38.501523733893755</v>
      </c>
      <c r="M131" s="21">
        <f t="shared" si="12"/>
        <v>-33.971932706376847</v>
      </c>
      <c r="N131" s="21">
        <f t="shared" si="12"/>
        <v>-29.725441118079743</v>
      </c>
      <c r="O131" s="21">
        <f t="shared" si="12"/>
        <v>-25.762048969002446</v>
      </c>
      <c r="P131" s="21">
        <f t="shared" si="12"/>
        <v>-22.081756259144957</v>
      </c>
      <c r="Q131" s="21">
        <f t="shared" si="12"/>
        <v>-18.684562988507274</v>
      </c>
      <c r="R131" s="21">
        <f t="shared" si="12"/>
        <v>-15.570469157089398</v>
      </c>
      <c r="S131" s="21">
        <f t="shared" si="12"/>
        <v>-12.739474764891328</v>
      </c>
      <c r="T131" s="21">
        <f t="shared" si="12"/>
        <v>-10.191579811913066</v>
      </c>
      <c r="U131" s="21">
        <f t="shared" si="12"/>
        <v>-7.9267842981546099</v>
      </c>
      <c r="V131" s="21">
        <f t="shared" si="12"/>
        <v>-5.9450882236159606</v>
      </c>
      <c r="W131" s="21">
        <f t="shared" si="12"/>
        <v>-4.2464915882971184</v>
      </c>
      <c r="X131" s="21">
        <f t="shared" si="12"/>
        <v>-2.8309943921980825</v>
      </c>
      <c r="Y131" s="21">
        <f t="shared" si="12"/>
        <v>-1.6985966353188544</v>
      </c>
      <c r="Z131" s="21">
        <f t="shared" si="12"/>
        <v>-0.84929831765943287</v>
      </c>
      <c r="AA131" s="21">
        <f t="shared" si="12"/>
        <v>-0.28309943921981806</v>
      </c>
      <c r="AB131" s="21">
        <f t="shared" si="12"/>
        <v>-1.0103029524088925E-14</v>
      </c>
      <c r="AC131" s="21">
        <f t="shared" si="12"/>
        <v>-1.0103029524088925E-14</v>
      </c>
      <c r="AD131" s="21">
        <f t="shared" si="12"/>
        <v>-1.0103029524088925E-14</v>
      </c>
      <c r="AE131" s="21">
        <f t="shared" si="12"/>
        <v>-1.0103029524088925E-14</v>
      </c>
      <c r="AF131" s="21">
        <f t="shared" si="12"/>
        <v>-1.0103029524088925E-14</v>
      </c>
      <c r="AG131" s="21">
        <f t="shared" si="12"/>
        <v>-1.0103029524088925E-14</v>
      </c>
      <c r="AH131" s="21">
        <f t="shared" si="12"/>
        <v>-1.0103029524088925E-14</v>
      </c>
      <c r="AI131" s="21">
        <f t="shared" si="12"/>
        <v>-1.0103029524088925E-14</v>
      </c>
      <c r="AJ131" s="21">
        <f t="shared" si="12"/>
        <v>-1.0103029524088925E-14</v>
      </c>
      <c r="AK131" s="21">
        <f t="shared" si="12"/>
        <v>-1.0103029524088925E-14</v>
      </c>
      <c r="AL131" s="21">
        <f t="shared" si="12"/>
        <v>-1.0103029524088925E-14</v>
      </c>
      <c r="AM131" s="21">
        <f t="shared" si="12"/>
        <v>-1.0103029524088925E-14</v>
      </c>
      <c r="AN131" s="21">
        <f t="shared" si="12"/>
        <v>-1.0103029524088925E-14</v>
      </c>
      <c r="AO131" s="21">
        <f t="shared" si="12"/>
        <v>-1.0103029524088925E-14</v>
      </c>
      <c r="AP131" s="21">
        <f t="shared" si="12"/>
        <v>-1.0103029524088925E-14</v>
      </c>
      <c r="AQ131" s="21">
        <f t="shared" si="12"/>
        <v>-1.0103029524088925E-14</v>
      </c>
      <c r="AR131" s="21">
        <f t="shared" si="12"/>
        <v>-1.0103029524088925E-14</v>
      </c>
      <c r="AS131" s="21">
        <f t="shared" si="12"/>
        <v>-1.0103029524088925E-14</v>
      </c>
      <c r="AT131" s="21">
        <f t="shared" si="12"/>
        <v>-1.0103029524088925E-14</v>
      </c>
      <c r="AU131" s="21">
        <f t="shared" si="12"/>
        <v>-1.0103029524088925E-14</v>
      </c>
      <c r="AV131" s="21">
        <f t="shared" si="12"/>
        <v>-1.0103029524088925E-14</v>
      </c>
      <c r="AW131" s="21">
        <f t="shared" si="12"/>
        <v>-1.0103029524088925E-14</v>
      </c>
      <c r="AX131" s="21">
        <f t="shared" si="12"/>
        <v>-1.0103029524088925E-14</v>
      </c>
      <c r="AY131" s="21">
        <f t="shared" si="12"/>
        <v>-1.0103029524088925E-14</v>
      </c>
      <c r="AZ131" s="21">
        <f t="shared" si="12"/>
        <v>-1.0103029524088925E-14</v>
      </c>
      <c r="BA131" s="21">
        <f t="shared" si="12"/>
        <v>-1.0103029524088925E-14</v>
      </c>
      <c r="BB131" s="21">
        <f t="shared" si="12"/>
        <v>-1.0103029524088925E-14</v>
      </c>
    </row>
    <row r="132" spans="1:54" ht="14.5" outlineLevel="2">
      <c r="A132" s="8"/>
      <c r="B132" t="s">
        <v>463</v>
      </c>
      <c r="C132" t="s">
        <v>464</v>
      </c>
      <c r="D132" t="s">
        <v>391</v>
      </c>
      <c r="E132" s="21">
        <f>AVERAGE(E129:E130)*'Fixed Data'!$B$10</f>
        <v>-0.20515275714183306</v>
      </c>
      <c r="F132" s="21">
        <f>AVERAGE(F129:F130)*'Fixed Data'!$B$10</f>
        <v>-0.62257924882206261</v>
      </c>
      <c r="G132" s="21">
        <f>AVERAGE(G129:G130)*'Fixed Data'!$B$10</f>
        <v>-1.0391518396330583</v>
      </c>
      <c r="H132" s="21">
        <f>AVERAGE(H129:H130)*'Fixed Data'!$B$10</f>
        <v>-1.4545545960945276</v>
      </c>
      <c r="I132" s="21">
        <f>AVERAGE(I129:I130)*'Fixed Data'!$B$10</f>
        <v>-1.8632891422706621</v>
      </c>
      <c r="J132" s="21">
        <f>AVERAGE(J129:J130)*'Fixed Data'!$B$10</f>
        <v>-1.9673070388380729</v>
      </c>
      <c r="K132" s="21">
        <f>AVERAGE(K129:K130)*'Fixed Data'!$B$10</f>
        <v>-1.7657708363901417</v>
      </c>
      <c r="L132" s="21">
        <f>AVERAGE(L129:L130)*'Fixed Data'!$B$10</f>
        <v>-1.5751228257999454</v>
      </c>
      <c r="M132" s="21">
        <f>AVERAGE(M129:M130)*'Fixed Data'!$B$10</f>
        <v>-1.3953630070674838</v>
      </c>
      <c r="N132" s="21">
        <f>AVERAGE(N129:N130)*'Fixed Data'!$B$10</f>
        <v>-1.2264913801927566</v>
      </c>
      <c r="O132" s="21">
        <f>AVERAGE(O129:O130)*'Fixed Data'!$B$10</f>
        <v>-1.068507945175764</v>
      </c>
      <c r="P132" s="21">
        <f>AVERAGE(P129:P130)*'Fixed Data'!$B$10</f>
        <v>-0.92141270201650605</v>
      </c>
      <c r="Q132" s="21">
        <f>AVERAGE(Q129:Q130)*'Fixed Data'!$B$10</f>
        <v>-0.78520565071498272</v>
      </c>
      <c r="R132" s="21">
        <f>AVERAGE(R129:R130)*'Fixed Data'!$B$10</f>
        <v>-0.65988679127119387</v>
      </c>
      <c r="S132" s="21">
        <f>AVERAGE(S129:S130)*'Fixed Data'!$B$10</f>
        <v>-0.54545612368513963</v>
      </c>
      <c r="T132" s="21">
        <f>AVERAGE(T129:T130)*'Fixed Data'!$B$10</f>
        <v>-0.44191364795682009</v>
      </c>
      <c r="U132" s="21">
        <f>AVERAGE(U129:U130)*'Fixed Data'!$B$10</f>
        <v>-0.34925936408623509</v>
      </c>
      <c r="V132" s="21">
        <f>AVERAGE(V129:V130)*'Fixed Data'!$B$10</f>
        <v>-0.26749327207338464</v>
      </c>
      <c r="W132" s="21">
        <f>AVERAGE(W129:W130)*'Fixed Data'!$B$10</f>
        <v>-0.19661537191826881</v>
      </c>
      <c r="X132" s="21">
        <f>AVERAGE(X129:X130)*'Fixed Data'!$B$10</f>
        <v>-0.1366256636208876</v>
      </c>
      <c r="Y132" s="21">
        <f>AVERAGE(Y129:Y130)*'Fixed Data'!$B$10</f>
        <v>-8.7524147181240949E-2</v>
      </c>
      <c r="Z132" s="21">
        <f>AVERAGE(Z129:Z130)*'Fixed Data'!$B$10</f>
        <v>-4.9310822599328917E-2</v>
      </c>
      <c r="AA132" s="21">
        <f>AVERAGE(AA129:AA130)*'Fixed Data'!$B$10</f>
        <v>-2.1985689875151478E-2</v>
      </c>
      <c r="AB132" s="21">
        <f>AVERAGE(AB129:AB130)*'Fixed Data'!$B$10</f>
        <v>-5.5487490087086245E-3</v>
      </c>
      <c r="AC132" s="21">
        <f>AVERAGE(AC129:AC130)*'Fixed Data'!$B$10</f>
        <v>-3.8856920418421268E-16</v>
      </c>
      <c r="AD132" s="21">
        <f>AVERAGE(AD129:AD130)*'Fixed Data'!$B$10</f>
        <v>-3.8856920418421268E-16</v>
      </c>
      <c r="AE132" s="21">
        <f>AVERAGE(AE129:AE130)*'Fixed Data'!$B$10</f>
        <v>-3.8856920418421268E-16</v>
      </c>
      <c r="AF132" s="21">
        <f>AVERAGE(AF129:AF130)*'Fixed Data'!$B$10</f>
        <v>-3.8856920418421268E-16</v>
      </c>
      <c r="AG132" s="21">
        <f>AVERAGE(AG129:AG130)*'Fixed Data'!$B$10</f>
        <v>-3.8856920418421268E-16</v>
      </c>
      <c r="AH132" s="21">
        <f>AVERAGE(AH129:AH130)*'Fixed Data'!$B$10</f>
        <v>-3.8856920418421268E-16</v>
      </c>
      <c r="AI132" s="21">
        <f>AVERAGE(AI129:AI130)*'Fixed Data'!$B$10</f>
        <v>-3.8856920418421268E-16</v>
      </c>
      <c r="AJ132" s="21">
        <f>AVERAGE(AJ129:AJ130)*'Fixed Data'!$B$10</f>
        <v>-3.8856920418421268E-16</v>
      </c>
      <c r="AK132" s="21">
        <f>AVERAGE(AK129:AK130)*'Fixed Data'!$B$10</f>
        <v>-3.8856920418421268E-16</v>
      </c>
      <c r="AL132" s="21">
        <f>AVERAGE(AL129:AL130)*'Fixed Data'!$B$10</f>
        <v>-3.8856920418421268E-16</v>
      </c>
      <c r="AM132" s="21">
        <f>AVERAGE(AM129:AM130)*'Fixed Data'!$B$10</f>
        <v>-3.8856920418421268E-16</v>
      </c>
      <c r="AN132" s="21">
        <f>AVERAGE(AN129:AN130)*'Fixed Data'!$B$10</f>
        <v>-3.8856920418421268E-16</v>
      </c>
      <c r="AO132" s="21">
        <f>AVERAGE(AO129:AO130)*'Fixed Data'!$B$10</f>
        <v>-3.8856920418421268E-16</v>
      </c>
      <c r="AP132" s="21">
        <f>AVERAGE(AP129:AP130)*'Fixed Data'!$B$10</f>
        <v>-3.8856920418421268E-16</v>
      </c>
      <c r="AQ132" s="21">
        <f>AVERAGE(AQ129:AQ130)*'Fixed Data'!$B$10</f>
        <v>-3.8856920418421268E-16</v>
      </c>
      <c r="AR132" s="21">
        <f>AVERAGE(AR129:AR130)*'Fixed Data'!$B$10</f>
        <v>-3.8856920418421268E-16</v>
      </c>
      <c r="AS132" s="21">
        <f>AVERAGE(AS129:AS130)*'Fixed Data'!$B$10</f>
        <v>-3.8856920418421268E-16</v>
      </c>
      <c r="AT132" s="21">
        <f>AVERAGE(AT129:AT130)*'Fixed Data'!$B$10</f>
        <v>-3.8856920418421268E-16</v>
      </c>
      <c r="AU132" s="21">
        <f>AVERAGE(AU129:AU130)*'Fixed Data'!$B$10</f>
        <v>-3.8856920418421268E-16</v>
      </c>
      <c r="AV132" s="21">
        <f>AVERAGE(AV129:AV130)*'Fixed Data'!$B$10</f>
        <v>-3.8856920418421268E-16</v>
      </c>
      <c r="AW132" s="21">
        <f>AVERAGE(AW129:AW130)*'Fixed Data'!$B$10</f>
        <v>-3.8856920418421268E-16</v>
      </c>
      <c r="AX132" s="21">
        <f>AVERAGE(AX129:AX130)*'Fixed Data'!$B$10</f>
        <v>-3.8856920418421268E-16</v>
      </c>
      <c r="AY132" s="21">
        <f>AVERAGE(AY129:AY130)*'Fixed Data'!$B$10</f>
        <v>-3.8856920418421268E-16</v>
      </c>
      <c r="AZ132" s="21">
        <f>AVERAGE(AZ129:AZ130)*'Fixed Data'!$B$10</f>
        <v>-3.8856920418421268E-16</v>
      </c>
      <c r="BA132" s="21">
        <f>AVERAGE(BA129:BA130)*'Fixed Data'!$B$10</f>
        <v>-3.8856920418421268E-16</v>
      </c>
      <c r="BB132" s="21">
        <f>AVERAGE(BB129:BB130)*'Fixed Data'!$B$10</f>
        <v>-3.8856920418421268E-16</v>
      </c>
    </row>
    <row r="133" spans="1:54" ht="14" outlineLevel="2" thickBot="1">
      <c r="A133" s="9"/>
      <c r="B133" s="3" t="s">
        <v>465</v>
      </c>
      <c r="C133" s="7" t="s">
        <v>466</v>
      </c>
      <c r="D133" s="7" t="s">
        <v>391</v>
      </c>
      <c r="E133" s="21">
        <f>E128+E132</f>
        <v>-0.20515275714183306</v>
      </c>
      <c r="F133" s="21">
        <f t="shared" ref="F133:BB133" si="13">F128+F132</f>
        <v>-1.5290194921119982</v>
      </c>
      <c r="G133" s="21">
        <f t="shared" si="13"/>
        <v>-2.9266069245549762</v>
      </c>
      <c r="H133" s="21">
        <f t="shared" si="13"/>
        <v>-4.4127051826461559</v>
      </c>
      <c r="I133" s="21">
        <f t="shared" si="13"/>
        <v>-5.9876574656703179</v>
      </c>
      <c r="J133" s="21">
        <f t="shared" si="13"/>
        <v>-7.346196384014406</v>
      </c>
      <c r="K133" s="21">
        <f t="shared" si="13"/>
        <v>-6.8615607423466676</v>
      </c>
      <c r="L133" s="21">
        <f t="shared" si="13"/>
        <v>-6.3878132925366629</v>
      </c>
      <c r="M133" s="21">
        <f t="shared" si="13"/>
        <v>-5.9249540345843954</v>
      </c>
      <c r="N133" s="21">
        <f t="shared" si="13"/>
        <v>-5.4729829684898608</v>
      </c>
      <c r="O133" s="21">
        <f t="shared" si="13"/>
        <v>-5.0319000942530616</v>
      </c>
      <c r="P133" s="21">
        <f t="shared" si="13"/>
        <v>-4.6017054118739971</v>
      </c>
      <c r="Q133" s="21">
        <f t="shared" si="13"/>
        <v>-4.1823989213526662</v>
      </c>
      <c r="R133" s="21">
        <f t="shared" si="13"/>
        <v>-3.77398062268907</v>
      </c>
      <c r="S133" s="21">
        <f t="shared" si="13"/>
        <v>-3.3764505158832097</v>
      </c>
      <c r="T133" s="21">
        <f t="shared" si="13"/>
        <v>-2.989808600935083</v>
      </c>
      <c r="U133" s="21">
        <f t="shared" si="13"/>
        <v>-2.6140548778446906</v>
      </c>
      <c r="V133" s="21">
        <f t="shared" si="13"/>
        <v>-2.2491893466120341</v>
      </c>
      <c r="W133" s="21">
        <f t="shared" si="13"/>
        <v>-1.8952120072371115</v>
      </c>
      <c r="X133" s="21">
        <f t="shared" si="13"/>
        <v>-1.5521228597199233</v>
      </c>
      <c r="Y133" s="21">
        <f t="shared" si="13"/>
        <v>-1.219921904060469</v>
      </c>
      <c r="Z133" s="21">
        <f t="shared" si="13"/>
        <v>-0.89860914025875049</v>
      </c>
      <c r="AA133" s="21">
        <f t="shared" si="13"/>
        <v>-0.58818456831476629</v>
      </c>
      <c r="AB133" s="21">
        <f t="shared" si="13"/>
        <v>-0.28864818822851657</v>
      </c>
      <c r="AC133" s="21">
        <f t="shared" si="13"/>
        <v>-3.8856920418421268E-16</v>
      </c>
      <c r="AD133" s="21">
        <f t="shared" si="13"/>
        <v>-3.8856920418421268E-16</v>
      </c>
      <c r="AE133" s="21">
        <f t="shared" si="13"/>
        <v>-3.8856920418421268E-16</v>
      </c>
      <c r="AF133" s="21">
        <f t="shared" si="13"/>
        <v>-3.8856920418421268E-16</v>
      </c>
      <c r="AG133" s="21">
        <f t="shared" si="13"/>
        <v>-3.8856920418421268E-16</v>
      </c>
      <c r="AH133" s="21">
        <f t="shared" si="13"/>
        <v>-3.8856920418421268E-16</v>
      </c>
      <c r="AI133" s="21">
        <f t="shared" si="13"/>
        <v>-3.8856920418421268E-16</v>
      </c>
      <c r="AJ133" s="21">
        <f t="shared" si="13"/>
        <v>-3.8856920418421268E-16</v>
      </c>
      <c r="AK133" s="21">
        <f t="shared" si="13"/>
        <v>-3.8856920418421268E-16</v>
      </c>
      <c r="AL133" s="21">
        <f t="shared" si="13"/>
        <v>-3.8856920418421268E-16</v>
      </c>
      <c r="AM133" s="21">
        <f t="shared" si="13"/>
        <v>-3.8856920418421268E-16</v>
      </c>
      <c r="AN133" s="21">
        <f t="shared" si="13"/>
        <v>-3.8856920418421268E-16</v>
      </c>
      <c r="AO133" s="21">
        <f t="shared" si="13"/>
        <v>-3.8856920418421268E-16</v>
      </c>
      <c r="AP133" s="21">
        <f t="shared" si="13"/>
        <v>-3.8856920418421268E-16</v>
      </c>
      <c r="AQ133" s="21">
        <f t="shared" si="13"/>
        <v>-3.8856920418421268E-16</v>
      </c>
      <c r="AR133" s="21">
        <f t="shared" si="13"/>
        <v>-3.8856920418421268E-16</v>
      </c>
      <c r="AS133" s="21">
        <f t="shared" si="13"/>
        <v>-3.8856920418421268E-16</v>
      </c>
      <c r="AT133" s="21">
        <f t="shared" si="13"/>
        <v>-3.8856920418421268E-16</v>
      </c>
      <c r="AU133" s="21">
        <f t="shared" si="13"/>
        <v>-3.8856920418421268E-16</v>
      </c>
      <c r="AV133" s="21">
        <f t="shared" si="13"/>
        <v>-3.8856920418421268E-16</v>
      </c>
      <c r="AW133" s="21">
        <f t="shared" si="13"/>
        <v>-3.8856920418421268E-16</v>
      </c>
      <c r="AX133" s="21">
        <f t="shared" si="13"/>
        <v>-3.8856920418421268E-16</v>
      </c>
      <c r="AY133" s="21">
        <f t="shared" si="13"/>
        <v>-3.8856920418421268E-16</v>
      </c>
      <c r="AZ133" s="21">
        <f t="shared" si="13"/>
        <v>-3.8856920418421268E-16</v>
      </c>
      <c r="BA133" s="21">
        <f t="shared" si="13"/>
        <v>-3.8856920418421268E-16</v>
      </c>
      <c r="BB133" s="21">
        <f t="shared" si="13"/>
        <v>-3.8856920418421268E-16</v>
      </c>
    </row>
    <row r="134" spans="1:54" ht="14" outlineLevel="2" thickBot="1">
      <c r="A134" s="139"/>
      <c r="B134" s="142" t="s">
        <v>467</v>
      </c>
      <c r="C134" s="143"/>
      <c r="D134" s="243"/>
      <c r="E134" s="245">
        <f t="shared" ref="E134:AJ134" si="14">E83+E77+E71</f>
        <v>-2.6997677291592925</v>
      </c>
      <c r="F134" s="245">
        <f t="shared" si="14"/>
        <v>-2.6955184629991011</v>
      </c>
      <c r="G134" s="245">
        <f t="shared" si="14"/>
        <v>-2.6908227067656303</v>
      </c>
      <c r="H134" s="245">
        <f t="shared" si="14"/>
        <v>-2.6856658548289283</v>
      </c>
      <c r="I134" s="245">
        <f t="shared" si="14"/>
        <v>-2.680032724576181</v>
      </c>
      <c r="J134" s="245">
        <f t="shared" si="14"/>
        <v>-2.6739075195990041</v>
      </c>
      <c r="K134" s="245">
        <f t="shared" si="14"/>
        <v>-2.7122495175050436</v>
      </c>
      <c r="L134" s="245">
        <f t="shared" si="14"/>
        <v>-2.7513726037055246</v>
      </c>
      <c r="M134" s="245">
        <f t="shared" si="14"/>
        <v>-2.7912991956374191</v>
      </c>
      <c r="N134" s="245">
        <f t="shared" si="14"/>
        <v>-2.8320525176121665</v>
      </c>
      <c r="O134" s="245">
        <f t="shared" si="14"/>
        <v>-2.8736566353745485</v>
      </c>
      <c r="P134" s="245">
        <f t="shared" si="14"/>
        <v>-2.9161364891589932</v>
      </c>
      <c r="Q134" s="245">
        <f t="shared" si="14"/>
        <v>-2.959517930502289</v>
      </c>
      <c r="R134" s="245">
        <f t="shared" si="14"/>
        <v>-3.003827759807566</v>
      </c>
      <c r="S134" s="245">
        <f t="shared" si="14"/>
        <v>-3.0490937684159718</v>
      </c>
      <c r="T134" s="245">
        <f t="shared" si="14"/>
        <v>-3.0953447746680922</v>
      </c>
      <c r="U134" s="245">
        <f t="shared" si="14"/>
        <v>-3.1426106727371406</v>
      </c>
      <c r="V134" s="245">
        <f t="shared" si="14"/>
        <v>-3.1909224716955054</v>
      </c>
      <c r="W134" s="245">
        <f t="shared" si="14"/>
        <v>-3.2403123496068931</v>
      </c>
      <c r="X134" s="245">
        <f t="shared" si="14"/>
        <v>-3.2908136955979916</v>
      </c>
      <c r="Y134" s="245">
        <f t="shared" si="14"/>
        <v>-3.3424611677070191</v>
      </c>
      <c r="Z134" s="245">
        <f t="shared" si="14"/>
        <v>-3.3952907424681844</v>
      </c>
      <c r="AA134" s="245">
        <f t="shared" si="14"/>
        <v>-3.4493397720089485</v>
      </c>
      <c r="AB134" s="245">
        <f t="shared" si="14"/>
        <v>-3.5046470434011288</v>
      </c>
      <c r="AC134" s="245">
        <f t="shared" si="14"/>
        <v>-3.5612528417683968</v>
      </c>
      <c r="AD134" s="245">
        <f t="shared" si="14"/>
        <v>-3.6191990111399424</v>
      </c>
      <c r="AE134" s="245">
        <f t="shared" si="14"/>
        <v>-3.6785290243194906</v>
      </c>
      <c r="AF134" s="245">
        <f t="shared" si="14"/>
        <v>-3.7392880527543189</v>
      </c>
      <c r="AG134" s="245">
        <f t="shared" si="14"/>
        <v>-3.8015230401606761</v>
      </c>
      <c r="AH134" s="245">
        <f t="shared" si="14"/>
        <v>-3.8652827776517586</v>
      </c>
      <c r="AI134" s="245">
        <f t="shared" si="14"/>
        <v>-3.9306179886323225</v>
      </c>
      <c r="AJ134" s="245">
        <f t="shared" si="14"/>
        <v>-3.9975814084343422</v>
      </c>
      <c r="AK134" s="245">
        <f t="shared" ref="AK134:BB134" si="15">AK83+AK77+AK71</f>
        <v>-4.0662278767244171</v>
      </c>
      <c r="AL134" s="245">
        <f t="shared" si="15"/>
        <v>-4.1366144246522305</v>
      </c>
      <c r="AM134" s="245">
        <f t="shared" si="15"/>
        <v>-4.2088003785271511</v>
      </c>
      <c r="AN134" s="245">
        <f t="shared" si="15"/>
        <v>-4.2828474529769309</v>
      </c>
      <c r="AO134" s="245">
        <f t="shared" si="15"/>
        <v>-4.3588198643909433</v>
      </c>
      <c r="AP134" s="245">
        <f t="shared" si="15"/>
        <v>-4.4367844360993542</v>
      </c>
      <c r="AQ134" s="245">
        <f t="shared" si="15"/>
        <v>-4.5168107178266057</v>
      </c>
      <c r="AR134" s="245">
        <f t="shared" si="15"/>
        <v>-4.598971103642338</v>
      </c>
      <c r="AS134" s="245">
        <f t="shared" si="15"/>
        <v>-4.6833409634353469</v>
      </c>
      <c r="AT134" s="245">
        <f t="shared" si="15"/>
        <v>-4.7699987728849873</v>
      </c>
      <c r="AU134" s="245">
        <f t="shared" si="15"/>
        <v>-4.8590262547017673</v>
      </c>
      <c r="AV134" s="245">
        <f t="shared" si="15"/>
        <v>-4.9505085221217833</v>
      </c>
      <c r="AW134" s="245">
        <f t="shared" si="15"/>
        <v>-5.0445342359241936</v>
      </c>
      <c r="AX134" s="245">
        <f t="shared" si="15"/>
        <v>-5.141195759946128</v>
      </c>
      <c r="AY134" s="245">
        <f t="shared" si="15"/>
        <v>-5.2405893316231937</v>
      </c>
      <c r="AZ134" s="245">
        <f t="shared" si="15"/>
        <v>-5.3428152370376658</v>
      </c>
      <c r="BA134" s="245">
        <f t="shared" si="15"/>
        <v>-5.4479779957333054</v>
      </c>
      <c r="BB134" s="245">
        <f t="shared" si="15"/>
        <v>-5.5552106754959905</v>
      </c>
    </row>
    <row r="135" spans="1:54" ht="14" outlineLevel="2" thickBot="1">
      <c r="A135" s="138"/>
      <c r="B135" s="140" t="s">
        <v>468</v>
      </c>
      <c r="C135" s="141"/>
      <c r="D135" s="244"/>
      <c r="E135" s="245">
        <f>E133+E134</f>
        <v>-2.9049204863011258</v>
      </c>
      <c r="F135" s="245">
        <f t="shared" ref="F135:AW135" si="16">F133+F134</f>
        <v>-4.2245379551110993</v>
      </c>
      <c r="G135" s="245">
        <f t="shared" si="16"/>
        <v>-5.617429631320606</v>
      </c>
      <c r="H135" s="245">
        <f t="shared" si="16"/>
        <v>-7.0983710374750846</v>
      </c>
      <c r="I135" s="245">
        <f t="shared" si="16"/>
        <v>-8.6676901902464998</v>
      </c>
      <c r="J135" s="245">
        <f t="shared" si="16"/>
        <v>-10.020103903613411</v>
      </c>
      <c r="K135" s="245">
        <f t="shared" si="16"/>
        <v>-9.5738102598517116</v>
      </c>
      <c r="L135" s="245">
        <f t="shared" si="16"/>
        <v>-9.1391858962421875</v>
      </c>
      <c r="M135" s="245">
        <f t="shared" si="16"/>
        <v>-8.716253230221815</v>
      </c>
      <c r="N135" s="245">
        <f t="shared" si="16"/>
        <v>-8.3050354861020281</v>
      </c>
      <c r="O135" s="245">
        <f t="shared" si="16"/>
        <v>-7.9055567296276106</v>
      </c>
      <c r="P135" s="245">
        <f t="shared" si="16"/>
        <v>-7.5178419010329902</v>
      </c>
      <c r="Q135" s="245">
        <f t="shared" si="16"/>
        <v>-7.1419168518549547</v>
      </c>
      <c r="R135" s="245">
        <f t="shared" si="16"/>
        <v>-6.7778083824966355</v>
      </c>
      <c r="S135" s="245">
        <f t="shared" si="16"/>
        <v>-6.4255442842991819</v>
      </c>
      <c r="T135" s="245">
        <f t="shared" si="16"/>
        <v>-6.0851533756031753</v>
      </c>
      <c r="U135" s="245">
        <f t="shared" si="16"/>
        <v>-5.7566655505818307</v>
      </c>
      <c r="V135" s="245">
        <f t="shared" si="16"/>
        <v>-5.440111818307539</v>
      </c>
      <c r="W135" s="245">
        <f t="shared" si="16"/>
        <v>-5.1355243568440043</v>
      </c>
      <c r="X135" s="245">
        <f t="shared" si="16"/>
        <v>-4.8429365553179151</v>
      </c>
      <c r="Y135" s="245">
        <f t="shared" si="16"/>
        <v>-4.5623830717674885</v>
      </c>
      <c r="Z135" s="245">
        <f t="shared" si="16"/>
        <v>-4.2938998827269348</v>
      </c>
      <c r="AA135" s="245">
        <f t="shared" si="16"/>
        <v>-4.0375243403237144</v>
      </c>
      <c r="AB135" s="245">
        <f t="shared" si="16"/>
        <v>-3.7932952316296453</v>
      </c>
      <c r="AC135" s="245">
        <f t="shared" si="16"/>
        <v>-3.5612528417683973</v>
      </c>
      <c r="AD135" s="245">
        <f t="shared" si="16"/>
        <v>-3.6191990111399428</v>
      </c>
      <c r="AE135" s="245">
        <f t="shared" si="16"/>
        <v>-3.678529024319491</v>
      </c>
      <c r="AF135" s="245">
        <f t="shared" si="16"/>
        <v>-3.7392880527543193</v>
      </c>
      <c r="AG135" s="245">
        <f t="shared" si="16"/>
        <v>-3.8015230401606765</v>
      </c>
      <c r="AH135" s="245">
        <f t="shared" si="16"/>
        <v>-3.8652827776517591</v>
      </c>
      <c r="AI135" s="245">
        <f t="shared" si="16"/>
        <v>-3.9306179886323229</v>
      </c>
      <c r="AJ135" s="245">
        <f t="shared" si="16"/>
        <v>-3.9975814084343426</v>
      </c>
      <c r="AK135" s="245">
        <f t="shared" si="16"/>
        <v>-4.0662278767244171</v>
      </c>
      <c r="AL135" s="245">
        <f t="shared" si="16"/>
        <v>-4.1366144246522305</v>
      </c>
      <c r="AM135" s="245">
        <f t="shared" si="16"/>
        <v>-4.2088003785271511</v>
      </c>
      <c r="AN135" s="245">
        <f t="shared" si="16"/>
        <v>-4.2828474529769309</v>
      </c>
      <c r="AO135" s="245">
        <f t="shared" si="16"/>
        <v>-4.3588198643909433</v>
      </c>
      <c r="AP135" s="245">
        <f t="shared" si="16"/>
        <v>-4.4367844360993542</v>
      </c>
      <c r="AQ135" s="245">
        <f t="shared" si="16"/>
        <v>-4.5168107178266057</v>
      </c>
      <c r="AR135" s="245">
        <f t="shared" si="16"/>
        <v>-4.598971103642338</v>
      </c>
      <c r="AS135" s="245">
        <f t="shared" si="16"/>
        <v>-4.6833409634353469</v>
      </c>
      <c r="AT135" s="245">
        <f t="shared" si="16"/>
        <v>-4.7699987728849873</v>
      </c>
      <c r="AU135" s="245">
        <f t="shared" si="16"/>
        <v>-4.8590262547017673</v>
      </c>
      <c r="AV135" s="245">
        <f t="shared" si="16"/>
        <v>-4.9505085221217833</v>
      </c>
      <c r="AW135" s="245">
        <f t="shared" si="16"/>
        <v>-5.0445342359241936</v>
      </c>
      <c r="AX135" s="245">
        <f>AX133+AX134</f>
        <v>-5.141195759946128</v>
      </c>
      <c r="AY135" s="245">
        <f>AY133+AY134</f>
        <v>-5.2405893316231937</v>
      </c>
      <c r="AZ135" s="245">
        <f>AZ133+AZ134</f>
        <v>-5.3428152370376658</v>
      </c>
      <c r="BA135" s="245">
        <f>BA133+BA134</f>
        <v>-5.4479779957333054</v>
      </c>
      <c r="BB135" s="245">
        <f>BB133+BB134</f>
        <v>-5.5552106754959905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-16.097627330027944</v>
      </c>
      <c r="F143" s="21">
        <f>-(F$158*'Fixed Data'!$B$25*'Fixed Data'!F$47*'Fixed Data'!$B$24*'Fixed Data'!$B$23+F$158*'Fixed Data'!$B$26)*'Fixed Data'!M42/10^6</f>
        <v>-16.358274487502221</v>
      </c>
      <c r="G143" s="21">
        <f>-(G$158*'Fixed Data'!$B$25*'Fixed Data'!G$47*'Fixed Data'!$B$24*'Fixed Data'!$B$23+G$158*'Fixed Data'!$B$26)*'Fixed Data'!N42/10^6</f>
        <v>-16.558165878594746</v>
      </c>
      <c r="H143" s="21">
        <f>-(H$158*'Fixed Data'!$B$25*'Fixed Data'!H$47*'Fixed Data'!$B$24*'Fixed Data'!$B$23+H$158*'Fixed Data'!$B$26)*'Fixed Data'!O42/10^6</f>
        <v>-16.75438362687693</v>
      </c>
      <c r="I143" s="21">
        <f>-(I$158*'Fixed Data'!$B$25*'Fixed Data'!I$47*'Fixed Data'!$B$24*'Fixed Data'!$B$23+I$158*'Fixed Data'!$B$26)*'Fixed Data'!P42/10^6</f>
        <v>-17.003582487607446</v>
      </c>
      <c r="J143" s="21">
        <f>-(J$158*'Fixed Data'!$B$25*'Fixed Data'!J$47*'Fixed Data'!$B$24*'Fixed Data'!$B$23+J$158*'Fixed Data'!$B$26)*'Fixed Data'!Q42/10^6</f>
        <v>-17.248411846418804</v>
      </c>
      <c r="K143" s="21">
        <f>-(K$158*'Fixed Data'!$B$25*'Fixed Data'!K$47*'Fixed Data'!$B$24*'Fixed Data'!$B$23+K$158*'Fixed Data'!$B$26)*'Fixed Data'!R42/10^6</f>
        <v>-17.725949364004634</v>
      </c>
      <c r="L143" s="21">
        <f>-(L$158*'Fixed Data'!$B$25*'Fixed Data'!L$47*'Fixed Data'!$B$24*'Fixed Data'!$B$23+L$158*'Fixed Data'!$B$26)*'Fixed Data'!S42/10^6</f>
        <v>-18.273548631514437</v>
      </c>
      <c r="M143" s="21">
        <f>-(M$158*'Fixed Data'!$B$25*'Fixed Data'!M$47*'Fixed Data'!$B$24*'Fixed Data'!$B$23+M$158*'Fixed Data'!$B$26)*'Fixed Data'!T42/10^6</f>
        <v>-18.834871329510886</v>
      </c>
      <c r="N143" s="21">
        <f>-(N$158*'Fixed Data'!$B$25*'Fixed Data'!N$47*'Fixed Data'!$B$24*'Fixed Data'!$B$23+N$158*'Fixed Data'!$B$26)*'Fixed Data'!U42/10^6</f>
        <v>-19.350238470889177</v>
      </c>
      <c r="O143" s="21">
        <f>-(O$158*'Fixed Data'!$B$25*'Fixed Data'!O$47*'Fixed Data'!$B$24*'Fixed Data'!$B$23+O$158*'Fixed Data'!$B$26)*'Fixed Data'!V42/10^6</f>
        <v>-19.939385699367453</v>
      </c>
      <c r="P143" s="21">
        <f>-(P$158*'Fixed Data'!$B$25*'Fixed Data'!P$47*'Fixed Data'!$B$24*'Fixed Data'!$B$23+P$158*'Fixed Data'!$B$26)*'Fixed Data'!W42/10^6</f>
        <v>-20.54353035638113</v>
      </c>
      <c r="Q143" s="21">
        <f>-(Q$158*'Fixed Data'!$B$25*'Fixed Data'!Q$47*'Fixed Data'!$B$24*'Fixed Data'!$B$23+Q$158*'Fixed Data'!$B$26)*'Fixed Data'!X42/10^6</f>
        <v>-21.163136039336958</v>
      </c>
      <c r="R143" s="21">
        <f>-(R$158*'Fixed Data'!$B$25*'Fixed Data'!R$47*'Fixed Data'!$B$24*'Fixed Data'!$B$23+R$158*'Fixed Data'!$B$26)*'Fixed Data'!Y42/10^6</f>
        <v>-21.862423045214634</v>
      </c>
      <c r="S143" s="21">
        <f>-(S$158*'Fixed Data'!$B$25*'Fixed Data'!S$47*'Fixed Data'!$B$24*'Fixed Data'!$B$23+S$158*'Fixed Data'!$B$26)*'Fixed Data'!Z42/10^6</f>
        <v>-22.515374321710151</v>
      </c>
      <c r="T143" s="21">
        <f>-(T$158*'Fixed Data'!$B$25*'Fixed Data'!T$47*'Fixed Data'!$B$24*'Fixed Data'!$B$23+T$158*'Fixed Data'!$B$26)*'Fixed Data'!AA42/10^6</f>
        <v>-23.185308692905377</v>
      </c>
      <c r="U143" s="21">
        <f>-(U$158*'Fixed Data'!$B$25*'Fixed Data'!U$47*'Fixed Data'!$B$24*'Fixed Data'!$B$23+U$158*'Fixed Data'!$B$26)*'Fixed Data'!AB42/10^6</f>
        <v>-23.872766762203494</v>
      </c>
      <c r="V143" s="21">
        <f>-(V$158*'Fixed Data'!$B$25*'Fixed Data'!V$47*'Fixed Data'!$B$24*'Fixed Data'!$B$23+V$158*'Fixed Data'!$B$26)*'Fixed Data'!AC42/10^6</f>
        <v>-24.646019251308864</v>
      </c>
      <c r="W143" s="21">
        <f>-(W$158*'Fixed Data'!$B$25*'Fixed Data'!W$47*'Fixed Data'!$B$24*'Fixed Data'!$B$23+W$158*'Fixed Data'!$B$26)*'Fixed Data'!AD42/10^6</f>
        <v>-25.37128065169626</v>
      </c>
      <c r="X143" s="21">
        <f>-(X$158*'Fixed Data'!$B$25*'Fixed Data'!X$47*'Fixed Data'!$B$24*'Fixed Data'!$B$23+X$158*'Fixed Data'!$B$26)*'Fixed Data'!AE42/10^6</f>
        <v>-26.185671241308413</v>
      </c>
      <c r="Y143" s="21">
        <f>-(Y$158*'Fixed Data'!$B$25*'Fixed Data'!Y$47*'Fixed Data'!$B$24*'Fixed Data'!$B$23+Y$158*'Fixed Data'!$B$26)*'Fixed Data'!AF42/10^6</f>
        <v>-26.951262515016992</v>
      </c>
      <c r="Z143" s="21">
        <f>-(Z$158*'Fixed Data'!$B$25*'Fixed Data'!Z$47*'Fixed Data'!$B$24*'Fixed Data'!$B$23+Z$158*'Fixed Data'!$B$26)*'Fixed Data'!AG42/10^6</f>
        <v>-27.809515412487439</v>
      </c>
      <c r="AA143" s="21">
        <f>-(AA$158*'Fixed Data'!$B$25*'Fixed Data'!AA$47*'Fixed Data'!$B$24*'Fixed Data'!$B$23+AA$158*'Fixed Data'!$B$26)*'Fixed Data'!AH42/10^6</f>
        <v>-28.691363668477582</v>
      </c>
      <c r="AB143" s="21">
        <f>-(AB$158*'Fixed Data'!$B$25*'Fixed Data'!AB$47*'Fixed Data'!$B$24*'Fixed Data'!$B$23+AB$158*'Fixed Data'!$B$26)*'Fixed Data'!AI42/10^6</f>
        <v>-29.597600614824945</v>
      </c>
      <c r="AC143" s="21">
        <f>-(AC$158*'Fixed Data'!$B$25*'Fixed Data'!AC$47*'Fixed Data'!$B$24*'Fixed Data'!$B$23+AC$158*'Fixed Data'!$B$26)*'Fixed Data'!AJ42/10^6</f>
        <v>-30.511779730056087</v>
      </c>
      <c r="AD143" s="21">
        <f>-(AD$158*'Fixed Data'!$B$25*'Fixed Data'!AD$47*'Fixed Data'!$B$24*'Fixed Data'!$B$23+AD$158*'Fixed Data'!$B$26)*'Fixed Data'!AK42/10^6</f>
        <v>-31.455546295114392</v>
      </c>
      <c r="AE143" s="21">
        <f>-(AE$158*'Fixed Data'!$B$25*'Fixed Data'!AE$47*'Fixed Data'!$B$24*'Fixed Data'!$B$23+AE$158*'Fixed Data'!$B$26)*'Fixed Data'!AL42/10^6</f>
        <v>-32.433499004935122</v>
      </c>
      <c r="AF143" s="21">
        <f>-(AF$158*'Fixed Data'!$B$25*'Fixed Data'!AF$47*'Fixed Data'!$B$24*'Fixed Data'!$B$23+AF$158*'Fixed Data'!$B$26)*'Fixed Data'!AM42/10^6</f>
        <v>-33.436555246838907</v>
      </c>
      <c r="AG143" s="21">
        <f>-(AG$158*'Fixed Data'!$B$25*'Fixed Data'!AG$47*'Fixed Data'!$B$24*'Fixed Data'!$B$23+AG$158*'Fixed Data'!$B$26)*'Fixed Data'!AN42/10^6</f>
        <v>-34.466502370747342</v>
      </c>
      <c r="AH143" s="21">
        <f>-(AH$158*'Fixed Data'!$B$25*'Fixed Data'!AH$47*'Fixed Data'!$B$24*'Fixed Data'!$B$23+AH$158*'Fixed Data'!$B$26)*'Fixed Data'!AO42/10^6</f>
        <v>-35.525497198329994</v>
      </c>
      <c r="AI143" s="21">
        <f>-(AI$158*'Fixed Data'!$B$25*'Fixed Data'!AI$47*'Fixed Data'!$B$24*'Fixed Data'!$B$23+AI$158*'Fixed Data'!$B$26)*'Fixed Data'!AP42/10^6</f>
        <v>-36.616373766870488</v>
      </c>
      <c r="AJ143" s="21">
        <f>-(AJ$158*'Fixed Data'!$B$25*'Fixed Data'!AJ$47*'Fixed Data'!$B$24*'Fixed Data'!$B$23+AJ$158*'Fixed Data'!$B$26)*'Fixed Data'!AQ42/10^6</f>
        <v>-37.739111270405715</v>
      </c>
      <c r="AK143" s="21">
        <f>-(AK$158*'Fixed Data'!$B$25*'Fixed Data'!AK$47*'Fixed Data'!$B$24*'Fixed Data'!$B$23+AK$158*'Fixed Data'!$B$26)*'Fixed Data'!AR42/10^6</f>
        <v>-38.894067529620671</v>
      </c>
      <c r="AL143" s="21">
        <f>-(AL$158*'Fixed Data'!$B$25*'Fixed Data'!AL$47*'Fixed Data'!$B$24*'Fixed Data'!$B$23+AL$158*'Fixed Data'!$B$26)*'Fixed Data'!AS42/10^6</f>
        <v>-40.082944814103698</v>
      </c>
      <c r="AM143" s="21">
        <f>-(AM$158*'Fixed Data'!$B$25*'Fixed Data'!AM$47*'Fixed Data'!$B$24*'Fixed Data'!$B$23+AM$158*'Fixed Data'!$B$26)*'Fixed Data'!AT42/10^6</f>
        <v>-41.307186349846418</v>
      </c>
      <c r="AN143" s="21">
        <f>-(AN$158*'Fixed Data'!$B$25*'Fixed Data'!AN$47*'Fixed Data'!$B$24*'Fixed Data'!$B$23+AN$158*'Fixed Data'!$B$26)*'Fixed Data'!AU42/10^6</f>
        <v>-42.56802992141148</v>
      </c>
      <c r="AO143" s="21">
        <f>-(AO$158*'Fixed Data'!$B$25*'Fixed Data'!AO$47*'Fixed Data'!$B$24*'Fixed Data'!$B$23+AO$158*'Fixed Data'!$B$26)*'Fixed Data'!AV42/10^6</f>
        <v>-43.866639169983166</v>
      </c>
      <c r="AP143" s="21">
        <f>-(AP$158*'Fixed Data'!$B$25*'Fixed Data'!AP$47*'Fixed Data'!$B$24*'Fixed Data'!$B$23+AP$158*'Fixed Data'!$B$26)*'Fixed Data'!AW42/10^6</f>
        <v>-45.204440960063955</v>
      </c>
      <c r="AQ143" s="21">
        <f>-(AQ$158*'Fixed Data'!$B$25*'Fixed Data'!AQ$47*'Fixed Data'!$B$24*'Fixed Data'!$B$23+AQ$158*'Fixed Data'!$B$26)*'Fixed Data'!AX42/10^6</f>
        <v>-46.582978477499168</v>
      </c>
      <c r="AR143" s="21">
        <f>-(AR$158*'Fixed Data'!$B$25*'Fixed Data'!AR$47*'Fixed Data'!$B$24*'Fixed Data'!$B$23+AR$158*'Fixed Data'!$B$26)*'Fixed Data'!AY42/10^6</f>
        <v>-48.003768826380188</v>
      </c>
      <c r="AS143" s="21">
        <f>-(AS$158*'Fixed Data'!$B$25*'Fixed Data'!AS$47*'Fixed Data'!$B$24*'Fixed Data'!$B$23+AS$158*'Fixed Data'!$B$26)*'Fixed Data'!AZ42/10^6</f>
        <v>-49.468379662489404</v>
      </c>
      <c r="AT143" s="21">
        <f>-(AT$158*'Fixed Data'!$B$25*'Fixed Data'!AT$47*'Fixed Data'!$B$24*'Fixed Data'!$B$23+AT$158*'Fixed Data'!$B$26)*'Fixed Data'!BA42/10^6</f>
        <v>-50.978470265433167</v>
      </c>
      <c r="AU143" s="21">
        <f>-(AU$158*'Fixed Data'!$B$25*'Fixed Data'!AU$47*'Fixed Data'!$B$24*'Fixed Data'!$B$23+AU$158*'Fixed Data'!$B$26)*'Fixed Data'!BB42/10^6</f>
        <v>-52.535794063907673</v>
      </c>
      <c r="AV143" s="21">
        <f>-(AV$158*'Fixed Data'!$B$25*'Fixed Data'!AV$47*'Fixed Data'!$B$24*'Fixed Data'!$B$23+AV$158*'Fixed Data'!$B$26)*'Fixed Data'!BC42/10^6</f>
        <v>-54.142171932852627</v>
      </c>
      <c r="AW143" s="21">
        <f>-(AW$158*'Fixed Data'!$B$25*'Fixed Data'!AW$47*'Fixed Data'!$B$24*'Fixed Data'!$B$23+AW$158*'Fixed Data'!$B$26)*'Fixed Data'!BD42/10^6</f>
        <v>-55.799496977722221</v>
      </c>
      <c r="AX143" s="21">
        <f>-(AX$158*'Fixed Data'!$B$25*'Fixed Data'!AX$47*'Fixed Data'!$B$24*'Fixed Data'!$B$23+AX$158*'Fixed Data'!$B$26)*'Fixed Data'!BE42/10^6</f>
        <v>-57.509751966902442</v>
      </c>
      <c r="AY143" s="21">
        <f>-(AY$158*'Fixed Data'!$B$25*'Fixed Data'!AY$47*'Fixed Data'!$B$24*'Fixed Data'!$B$23+AY$158*'Fixed Data'!$B$26)*'Fixed Data'!BF42/10^6</f>
        <v>-59.275013226251033</v>
      </c>
      <c r="AZ143" s="21">
        <f>-(AZ$158*'Fixed Data'!$B$25*'Fixed Data'!AZ$47*'Fixed Data'!$B$24*'Fixed Data'!$B$23+AZ$158*'Fixed Data'!$B$26)*'Fixed Data'!BG42/10^6</f>
        <v>-61.097450860377698</v>
      </c>
      <c r="BA143" s="21">
        <f>-(BA$158*'Fixed Data'!$B$25*'Fixed Data'!BA$47*'Fixed Data'!$B$24*'Fixed Data'!$B$23+BA$158*'Fixed Data'!$B$26)*'Fixed Data'!BH42/10^6</f>
        <v>-62.979331861674673</v>
      </c>
      <c r="BB143" s="21">
        <f>-(BB$158*'Fixed Data'!$B$25*'Fixed Data'!BB$47*'Fixed Data'!$B$24*'Fixed Data'!$B$23+BB$158*'Fixed Data'!$B$26)*'Fixed Data'!BI42/10^6</f>
        <v>-64.911624195446791</v>
      </c>
    </row>
    <row r="144" spans="1:54" outlineLevel="2">
      <c r="A144" s="426"/>
      <c r="B144" s="135" t="s">
        <v>288</v>
      </c>
      <c r="C144" s="135" t="s">
        <v>564</v>
      </c>
      <c r="D144" s="135" t="s">
        <v>391</v>
      </c>
      <c r="E144" s="279">
        <f>(Option_3!E143-Baseline!E143)*1.76</f>
        <v>0</v>
      </c>
      <c r="F144" s="279">
        <f>(Option_3!F143-Baseline!F143)*1.76</f>
        <v>0.44750269422880651</v>
      </c>
      <c r="G144" s="279">
        <f>(Option_3!G143-Baseline!G143)*1.76</f>
        <v>0.92033844693483791</v>
      </c>
      <c r="H144" s="279">
        <f>(Option_3!H143-Baseline!H143)*1.76</f>
        <v>1.4194219323340185</v>
      </c>
      <c r="I144" s="279">
        <f>(Option_3!I143-Baseline!I143)*1.76</f>
        <v>1.9522323040718237</v>
      </c>
      <c r="J144" s="279">
        <f>(Option_3!J143-Baseline!J143)*1.76</f>
        <v>2.5167263572317573</v>
      </c>
      <c r="K144" s="279">
        <f>(Option_3!K143-Baseline!K143)*1.76</f>
        <v>2.5866674998605199</v>
      </c>
      <c r="L144" s="279">
        <f>(Option_3!L143-Baseline!L143)*1.76</f>
        <v>2.6668450468857055</v>
      </c>
      <c r="M144" s="279">
        <f>(Option_3!M143-Baseline!M143)*1.76</f>
        <v>2.7490389842472536</v>
      </c>
      <c r="N144" s="279">
        <f>(Option_3!N143-Baseline!N143)*1.76</f>
        <v>2.8245384090307035</v>
      </c>
      <c r="O144" s="279">
        <f>(Option_3!O143-Baseline!O143)*1.76</f>
        <v>2.9108205091516743</v>
      </c>
      <c r="P144" s="279">
        <f>(Option_3!P143-Baseline!P143)*1.76</f>
        <v>2.999306084777642</v>
      </c>
      <c r="Q144" s="279">
        <f>(Option_3!Q143-Baseline!Q143)*1.76</f>
        <v>3.0900632031925563</v>
      </c>
      <c r="R144" s="279">
        <f>(Option_3!R143-Baseline!R143)*1.76</f>
        <v>3.1924700515890283</v>
      </c>
      <c r="S144" s="279">
        <f>(Option_3!S143-Baseline!S143)*1.76</f>
        <v>3.2881261953389109</v>
      </c>
      <c r="T144" s="279">
        <f>(Option_3!T143-Baseline!T143)*1.76</f>
        <v>3.3862773614307935</v>
      </c>
      <c r="U144" s="279">
        <f>(Option_3!U143-Baseline!U143)*1.76</f>
        <v>3.4870028911275552</v>
      </c>
      <c r="V144" s="279">
        <f>(Option_3!V143-Baseline!V143)*1.76</f>
        <v>3.6002761683072886</v>
      </c>
      <c r="W144" s="279">
        <f>(Option_3!W143-Baseline!W143)*1.76</f>
        <v>3.7065551906914727</v>
      </c>
      <c r="X144" s="279">
        <f>(Option_3!X143-Baseline!X143)*1.76</f>
        <v>3.8258718040599113</v>
      </c>
      <c r="Y144" s="279">
        <f>(Option_3!Y143-Baseline!Y143)*1.76</f>
        <v>3.9380752268714887</v>
      </c>
      <c r="Z144" s="279">
        <f>(Option_3!Z143-Baseline!Z143)*1.76</f>
        <v>4.0638350738790034</v>
      </c>
      <c r="AA144" s="279">
        <f>(Option_3!AA143-Baseline!AA143)*1.76</f>
        <v>4.1930609397822192</v>
      </c>
      <c r="AB144" s="279">
        <f>(Option_3!AB143-Baseline!AB143)*1.76</f>
        <v>4.3258692569154951</v>
      </c>
      <c r="AC144" s="279">
        <f>(Option_3!AC143-Baseline!AC143)*1.76</f>
        <v>4.4598565847859053</v>
      </c>
      <c r="AD144" s="279">
        <f>(Option_3!AD143-Baseline!AD143)*1.76</f>
        <v>4.5981869191388416</v>
      </c>
      <c r="AE144" s="279">
        <f>(Option_3!AE143-Baseline!AE143)*1.76</f>
        <v>4.7415332408582538</v>
      </c>
      <c r="AF144" s="279">
        <f>(Option_3!AF143-Baseline!AF143)*1.76</f>
        <v>4.8885684047293285</v>
      </c>
      <c r="AG144" s="279">
        <f>(Option_3!AG143-Baseline!AG143)*1.76</f>
        <v>5.0395541994950506</v>
      </c>
      <c r="AH144" s="279">
        <f>(Option_3!AH143-Baseline!AH143)*1.76</f>
        <v>5.1948065255339495</v>
      </c>
      <c r="AI144" s="279">
        <f>(Option_3!AI143-Baseline!AI143)*1.76</f>
        <v>5.3547403277600516</v>
      </c>
      <c r="AJ144" s="279">
        <f>(Option_3!AJ143-Baseline!AJ143)*1.76</f>
        <v>5.5193531886350184</v>
      </c>
      <c r="AK144" s="279">
        <f>(Option_3!AK143-Baseline!AK143)*1.76</f>
        <v>5.6886980092274761</v>
      </c>
      <c r="AL144" s="279">
        <f>(Option_3!AL143-Baseline!AL143)*1.76</f>
        <v>5.8630243436501361</v>
      </c>
      <c r="AM144" s="279">
        <f>(Option_3!AM143-Baseline!AM143)*1.76</f>
        <v>6.0425438756501002</v>
      </c>
      <c r="AN144" s="279">
        <f>(Option_3!AN143-Baseline!AN143)*1.76</f>
        <v>6.227438317012437</v>
      </c>
      <c r="AO144" s="279">
        <f>(Option_3!AO143-Baseline!AO143)*1.76</f>
        <v>6.4178784665910387</v>
      </c>
      <c r="AP144" s="279">
        <f>(Option_3!AP143-Baseline!AP143)*1.76</f>
        <v>6.6140737135822443</v>
      </c>
      <c r="AQ144" s="279">
        <f>(Option_3!AQ143-Baseline!AQ143)*1.76</f>
        <v>6.8162504589299315</v>
      </c>
      <c r="AR144" s="279">
        <f>(Option_3!AR143-Baseline!AR143)*1.76</f>
        <v>7.0246313601360351</v>
      </c>
      <c r="AS144" s="279">
        <f>(Option_3!AS143-Baseline!AS143)*1.76</f>
        <v>7.239446439554821</v>
      </c>
      <c r="AT144" s="279">
        <f>(Option_3!AT143-Baseline!AT143)*1.76</f>
        <v>7.4609391853538503</v>
      </c>
      <c r="AU144" s="279">
        <f>(Option_3!AU143-Baseline!AU143)*1.76</f>
        <v>7.6893668442625991</v>
      </c>
      <c r="AV144" s="279">
        <f>(Option_3!AV143-Baseline!AV143)*1.76</f>
        <v>7.9249966292628606</v>
      </c>
      <c r="AW144" s="279">
        <f>(Option_3!AW143-Baseline!AW143)*1.76</f>
        <v>8.1681062575846344</v>
      </c>
      <c r="AX144" s="279">
        <f>(Option_3!AX143-Baseline!AX143)*1.76</f>
        <v>8.4189866865471963</v>
      </c>
      <c r="AY144" s="279">
        <f>(Option_3!AY143-Baseline!AY143)*1.76</f>
        <v>8.6779425269257668</v>
      </c>
      <c r="AZ144" s="279">
        <f>(Option_3!AZ143-Baseline!AZ143)*1.76</f>
        <v>8.9452922025852502</v>
      </c>
      <c r="BA144" s="279">
        <f>(Option_3!BA143-Baseline!BA143)*1.76</f>
        <v>9.2213682801333103</v>
      </c>
      <c r="BB144" s="279">
        <f>(Option_3!BB143-Baseline!BB143)*1.76</f>
        <v>9.5048588102568541</v>
      </c>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-1.6614967730992181</v>
      </c>
      <c r="F146" s="21">
        <f>-F$161*'Fixed Data'!$B$20*'Fixed Data'!$B$22</f>
        <v>-1.7171646958812943</v>
      </c>
      <c r="G146" s="21">
        <f>-G$161*'Fixed Data'!$B$20*'Fixed Data'!$B$22</f>
        <v>-1.7748211555894164</v>
      </c>
      <c r="H146" s="21">
        <f>-H$161*'Fixed Data'!$B$20*'Fixed Data'!$B$22</f>
        <v>-1.8345066989502892</v>
      </c>
      <c r="I146" s="21">
        <f>-I$161*'Fixed Data'!$B$20*'Fixed Data'!$B$22</f>
        <v>-1.8962599685625681</v>
      </c>
      <c r="J146" s="21">
        <f>-J$161*'Fixed Data'!$B$20*'Fixed Data'!$B$22</f>
        <v>-1.9601173444727551</v>
      </c>
      <c r="K146" s="21">
        <f>-K$161*'Fixed Data'!$B$20*'Fixed Data'!$B$22</f>
        <v>-2.0274168462606066</v>
      </c>
      <c r="L146" s="21">
        <f>-L$161*'Fixed Data'!$B$20*'Fixed Data'!$B$22</f>
        <v>-2.0973210832128859</v>
      </c>
      <c r="M146" s="21">
        <f>-M$161*'Fixed Data'!$B$20*'Fixed Data'!$B$22</f>
        <v>-2.1699401139308656</v>
      </c>
      <c r="N146" s="21">
        <f>-N$161*'Fixed Data'!$B$20*'Fixed Data'!$B$22</f>
        <v>-2.245389059756278</v>
      </c>
      <c r="O146" s="21">
        <f>-O$161*'Fixed Data'!$B$20*'Fixed Data'!$B$22</f>
        <v>-2.3237881495743302</v>
      </c>
      <c r="P146" s="21">
        <f>-P$161*'Fixed Data'!$B$20*'Fixed Data'!$B$22</f>
        <v>-2.4052631678438341</v>
      </c>
      <c r="Q146" s="21">
        <f>-Q$161*'Fixed Data'!$B$20*'Fixed Data'!$B$22</f>
        <v>-2.4899455218017237</v>
      </c>
      <c r="R146" s="21">
        <f>-R$161*'Fixed Data'!$B$20*'Fixed Data'!$B$22</f>
        <v>-2.5779727118946916</v>
      </c>
      <c r="S146" s="21">
        <f>-S$161*'Fixed Data'!$B$20*'Fixed Data'!$B$22</f>
        <v>-2.6694883989837104</v>
      </c>
      <c r="T146" s="21">
        <f>-T$161*'Fixed Data'!$B$20*'Fixed Data'!$B$22</f>
        <v>-2.7646428747756655</v>
      </c>
      <c r="U146" s="21">
        <f>-U$161*'Fixed Data'!$B$20*'Fixed Data'!$B$22</f>
        <v>-2.8635933082399285</v>
      </c>
      <c r="V146" s="21">
        <f>-V$161*'Fixed Data'!$B$20*'Fixed Data'!$B$22</f>
        <v>-2.9665041040324587</v>
      </c>
      <c r="W146" s="21">
        <f>-W$161*'Fixed Data'!$B$20*'Fixed Data'!$B$22</f>
        <v>-3.0735471489123767</v>
      </c>
      <c r="X146" s="21">
        <f>-X$161*'Fixed Data'!$B$20*'Fixed Data'!$B$22</f>
        <v>-3.1849023493781159</v>
      </c>
      <c r="Y146" s="21">
        <f>-Y$161*'Fixed Data'!$B$20*'Fixed Data'!$B$22</f>
        <v>-3.3007578332809868</v>
      </c>
      <c r="Z146" s="21">
        <f>-Z$161*'Fixed Data'!$B$20*'Fixed Data'!$B$22</f>
        <v>-3.421310442658311</v>
      </c>
      <c r="AA146" s="21">
        <f>-AA$161*'Fixed Data'!$B$20*'Fixed Data'!$B$22</f>
        <v>-3.5467661369605463</v>
      </c>
      <c r="AB146" s="21">
        <f>-AB$161*'Fixed Data'!$B$20*'Fixed Data'!$B$22</f>
        <v>-3.6773404858844212</v>
      </c>
      <c r="AC146" s="21">
        <f>-AC$161*'Fixed Data'!$B$20*'Fixed Data'!$B$22</f>
        <v>-3.8132589605925253</v>
      </c>
      <c r="AD146" s="21">
        <f>-AD$161*'Fixed Data'!$B$20*'Fixed Data'!$B$22</f>
        <v>-3.9547576281600056</v>
      </c>
      <c r="AE146" s="21">
        <f>-AE$161*'Fixed Data'!$B$20*'Fixed Data'!$B$22</f>
        <v>-4.1020834875971648</v>
      </c>
      <c r="AF146" s="21">
        <f>-AF$161*'Fixed Data'!$B$20*'Fixed Data'!$B$22</f>
        <v>-4.2554951194931494</v>
      </c>
      <c r="AG146" s="21">
        <f>-AG$161*'Fixed Data'!$B$20*'Fixed Data'!$B$22</f>
        <v>-4.4152631564475859</v>
      </c>
      <c r="AH146" s="21">
        <f>-AH$161*'Fixed Data'!$B$20*'Fixed Data'!$B$22</f>
        <v>-4.5816709551157713</v>
      </c>
      <c r="AI146" s="21">
        <f>-AI$161*'Fixed Data'!$B$20*'Fixed Data'!$B$22</f>
        <v>-4.7550151114433268</v>
      </c>
      <c r="AJ146" s="21">
        <f>-AJ$161*'Fixed Data'!$B$20*'Fixed Data'!$B$22</f>
        <v>-4.9356061999159087</v>
      </c>
      <c r="AK146" s="21">
        <f>-AK$161*'Fixed Data'!$B$20*'Fixed Data'!$B$22</f>
        <v>-5.1237693783998841</v>
      </c>
      <c r="AL146" s="21">
        <f>-AL$161*'Fixed Data'!$B$20*'Fixed Data'!$B$22</f>
        <v>-5.3198451273920373</v>
      </c>
      <c r="AM146" s="21">
        <f>-AM$161*'Fixed Data'!$B$20*'Fixed Data'!$B$22</f>
        <v>-5.5241900116708065</v>
      </c>
      <c r="AN146" s="21">
        <f>-AN$161*'Fixed Data'!$B$20*'Fixed Data'!$B$22</f>
        <v>-5.7371773971444711</v>
      </c>
      <c r="AO146" s="21">
        <f>-AO$161*'Fixed Data'!$B$20*'Fixed Data'!$B$22</f>
        <v>-5.9591984141159413</v>
      </c>
      <c r="AP146" s="21">
        <f>-AP$161*'Fixed Data'!$B$20*'Fixed Data'!$B$22</f>
        <v>-6.190662606926443</v>
      </c>
      <c r="AQ146" s="21">
        <f>-AQ$161*'Fixed Data'!$B$20*'Fixed Data'!$B$22</f>
        <v>-6.4319990540308423</v>
      </c>
      <c r="AR146" s="21">
        <f>-AR$161*'Fixed Data'!$B$20*'Fixed Data'!$B$22</f>
        <v>-6.6836571744518771</v>
      </c>
      <c r="AS146" s="21">
        <f>-AS$161*'Fixed Data'!$B$20*'Fixed Data'!$B$22</f>
        <v>-6.9461077358479475</v>
      </c>
      <c r="AT146" s="21">
        <f>-AT$161*'Fixed Data'!$B$20*'Fixed Data'!$B$22</f>
        <v>-7.2198440193914495</v>
      </c>
      <c r="AU146" s="21">
        <f>-AU$161*'Fixed Data'!$B$20*'Fixed Data'!$B$22</f>
        <v>-7.5053827382305505</v>
      </c>
      <c r="AV146" s="21">
        <f>-AV$161*'Fixed Data'!$B$20*'Fixed Data'!$B$22</f>
        <v>-7.8032653591780576</v>
      </c>
      <c r="AW146" s="21">
        <f>-AW$161*'Fixed Data'!$B$20*'Fixed Data'!$B$22</f>
        <v>-8.1140591779837372</v>
      </c>
      <c r="AX146" s="21">
        <f>-AX$161*'Fixed Data'!$B$20*'Fixed Data'!$B$22</f>
        <v>-8.4383587306292167</v>
      </c>
      <c r="AY146" s="21">
        <f>-AY$161*'Fixed Data'!$B$20*'Fixed Data'!$B$22</f>
        <v>-8.7767869582063298</v>
      </c>
      <c r="AZ146" s="21">
        <f>-AZ$161*'Fixed Data'!$B$20*'Fixed Data'!$B$22</f>
        <v>-9.1299967526210466</v>
      </c>
      <c r="BA146" s="21">
        <f>-BA$161*'Fixed Data'!$B$20*'Fixed Data'!$B$22</f>
        <v>-9.4986723230853833</v>
      </c>
      <c r="BB146" s="21">
        <f>-BB$161*'Fixed Data'!$B$20*'Fixed Data'!$B$22</f>
        <v>-9.8822352675477667</v>
      </c>
    </row>
    <row r="147" spans="1:54" outlineLevel="2">
      <c r="A147" s="426"/>
      <c r="B147" s="135" t="s">
        <v>291</v>
      </c>
      <c r="C147" s="135" t="s">
        <v>474</v>
      </c>
      <c r="D147" s="135" t="s">
        <v>391</v>
      </c>
      <c r="E147" s="21">
        <f>-E$162*'Fixed Data'!$B$21*'Fixed Data'!$B$22</f>
        <v>-2.4833822031056049E-2</v>
      </c>
      <c r="F147" s="21">
        <f>-F$162*'Fixed Data'!$B$21*'Fixed Data'!$B$22</f>
        <v>-2.5665871520204046E-2</v>
      </c>
      <c r="G147" s="21">
        <f>-G$162*'Fixed Data'!$B$21*'Fixed Data'!$B$22</f>
        <v>-2.6527642954904271E-2</v>
      </c>
      <c r="H147" s="21">
        <f>-H$162*'Fixed Data'!$B$21*'Fixed Data'!$B$22</f>
        <v>-2.7419742189011328E-2</v>
      </c>
      <c r="I147" s="21">
        <f>-I$162*'Fixed Data'!$B$21*'Fixed Data'!$B$22</f>
        <v>-2.834274690063477E-2</v>
      </c>
      <c r="J147" s="21">
        <f>-J$162*'Fixed Data'!$B$21*'Fixed Data'!$B$22</f>
        <v>-2.9297201167931518E-2</v>
      </c>
      <c r="K147" s="21">
        <f>-K$162*'Fixed Data'!$B$21*'Fixed Data'!$B$22</f>
        <v>-3.0303103893655738E-2</v>
      </c>
      <c r="L147" s="21">
        <f>-L$162*'Fixed Data'!$B$21*'Fixed Data'!$B$22</f>
        <v>-3.1347938417422172E-2</v>
      </c>
      <c r="M147" s="21">
        <f>-M$162*'Fixed Data'!$B$21*'Fixed Data'!$B$22</f>
        <v>-3.2433350383548151E-2</v>
      </c>
      <c r="N147" s="21">
        <f>-N$162*'Fixed Data'!$B$21*'Fixed Data'!$B$22</f>
        <v>-3.3561059717860629E-2</v>
      </c>
      <c r="O147" s="21">
        <f>-O$162*'Fixed Data'!$B$21*'Fixed Data'!$B$22</f>
        <v>-3.4732864093162188E-2</v>
      </c>
      <c r="P147" s="21">
        <f>-P$162*'Fixed Data'!$B$21*'Fixed Data'!$B$22</f>
        <v>-3.5950643148059173E-2</v>
      </c>
      <c r="Q147" s="21">
        <f>-Q$162*'Fixed Data'!$B$21*'Fixed Data'!$B$22</f>
        <v>-3.7216361349737916E-2</v>
      </c>
      <c r="R147" s="21">
        <f>-R$162*'Fixed Data'!$B$21*'Fixed Data'!$B$22</f>
        <v>-3.8532073267499911E-2</v>
      </c>
      <c r="S147" s="21">
        <f>-S$162*'Fixed Data'!$B$21*'Fixed Data'!$B$22</f>
        <v>-3.9899926887555323E-2</v>
      </c>
      <c r="T147" s="21">
        <f>-T$162*'Fixed Data'!$B$21*'Fixed Data'!$B$22</f>
        <v>-4.132216828386847E-2</v>
      </c>
      <c r="U147" s="21">
        <f>-U$162*'Fixed Data'!$B$21*'Fixed Data'!$B$22</f>
        <v>-4.2801146590348088E-2</v>
      </c>
      <c r="V147" s="21">
        <f>-V$162*'Fixed Data'!$B$21*'Fixed Data'!$B$22</f>
        <v>-4.4339318671692773E-2</v>
      </c>
      <c r="W147" s="21">
        <f>-W$162*'Fixed Data'!$B$21*'Fixed Data'!$B$22</f>
        <v>-4.593925454759859E-2</v>
      </c>
      <c r="X147" s="21">
        <f>-X$162*'Fixed Data'!$B$21*'Fixed Data'!$B$22</f>
        <v>-4.760364236494935E-2</v>
      </c>
      <c r="Y147" s="21">
        <f>-Y$162*'Fixed Data'!$B$21*'Fixed Data'!$B$22</f>
        <v>-4.9335294424713995E-2</v>
      </c>
      <c r="Z147" s="21">
        <f>-Z$162*'Fixed Data'!$B$21*'Fixed Data'!$B$22</f>
        <v>-5.1137153058171458E-2</v>
      </c>
      <c r="AA147" s="21">
        <f>-AA$162*'Fixed Data'!$B$21*'Fixed Data'!$B$22</f>
        <v>-5.3012296503135548E-2</v>
      </c>
      <c r="AB147" s="21">
        <f>-AB$162*'Fixed Data'!$B$21*'Fixed Data'!$B$22</f>
        <v>-5.4963946136231824E-2</v>
      </c>
      <c r="AC147" s="21">
        <f>-AC$162*'Fixed Data'!$B$21*'Fixed Data'!$B$22</f>
        <v>-5.6995473102484595E-2</v>
      </c>
      <c r="AD147" s="21">
        <f>-AD$162*'Fixed Data'!$B$21*'Fixed Data'!$B$22</f>
        <v>-5.9110404944904001E-2</v>
      </c>
      <c r="AE147" s="21">
        <f>-AE$162*'Fixed Data'!$B$21*'Fixed Data'!$B$22</f>
        <v>-6.1312434042142323E-2</v>
      </c>
      <c r="AF147" s="21">
        <f>-AF$162*'Fixed Data'!$B$21*'Fixed Data'!$B$22</f>
        <v>-6.360542514211559E-2</v>
      </c>
      <c r="AG147" s="21">
        <f>-AG$162*'Fixed Data'!$B$21*'Fixed Data'!$B$22</f>
        <v>-6.5993423196970186E-2</v>
      </c>
      <c r="AH147" s="21">
        <f>-AH$162*'Fixed Data'!$B$21*'Fixed Data'!$B$22</f>
        <v>-6.8480663458135776E-2</v>
      </c>
      <c r="AI147" s="21">
        <f>-AI$162*'Fixed Data'!$B$21*'Fixed Data'!$B$22</f>
        <v>-7.1071579160619583E-2</v>
      </c>
      <c r="AJ147" s="21">
        <f>-AJ$162*'Fixed Data'!$B$21*'Fixed Data'!$B$22</f>
        <v>-7.3770812220748952E-2</v>
      </c>
      <c r="AK147" s="21">
        <f>-AK$162*'Fixed Data'!$B$21*'Fixed Data'!$B$22</f>
        <v>-7.6583222577862375E-2</v>
      </c>
      <c r="AL147" s="21">
        <f>-AL$162*'Fixed Data'!$B$21*'Fixed Data'!$B$22</f>
        <v>-7.9513899494741955E-2</v>
      </c>
      <c r="AM147" s="21">
        <f>-AM$162*'Fixed Data'!$B$21*'Fixed Data'!$B$22</f>
        <v>-8.2568172255356106E-2</v>
      </c>
      <c r="AN147" s="21">
        <f>-AN$162*'Fixed Data'!$B$21*'Fixed Data'!$B$22</f>
        <v>-8.5751621917309409E-2</v>
      </c>
      <c r="AO147" s="21">
        <f>-AO$162*'Fixed Data'!$B$21*'Fixed Data'!$B$22</f>
        <v>-8.9070093666982222E-2</v>
      </c>
      <c r="AP147" s="21">
        <f>-AP$162*'Fixed Data'!$B$21*'Fixed Data'!$B$22</f>
        <v>-9.2529709626687384E-2</v>
      </c>
      <c r="AQ147" s="21">
        <f>-AQ$162*'Fixed Data'!$B$21*'Fixed Data'!$B$22</f>
        <v>-9.6136882716534172E-2</v>
      </c>
      <c r="AR147" s="21">
        <f>-AR$162*'Fixed Data'!$B$21*'Fixed Data'!$B$22</f>
        <v>-9.9898330064274815E-2</v>
      </c>
      <c r="AS147" s="21">
        <f>-AS$162*'Fixed Data'!$B$21*'Fixed Data'!$B$22</f>
        <v>-0.10382108867523764</v>
      </c>
      <c r="AT147" s="21">
        <f>-AT$162*'Fixed Data'!$B$21*'Fixed Data'!$B$22</f>
        <v>-0.10791253080091517</v>
      </c>
      <c r="AU147" s="21">
        <f>-AU$162*'Fixed Data'!$B$21*'Fixed Data'!$B$22</f>
        <v>-0.11218038021158705</v>
      </c>
      <c r="AV147" s="21">
        <f>-AV$162*'Fixed Data'!$B$21*'Fixed Data'!$B$22</f>
        <v>-0.11663272937297739</v>
      </c>
      <c r="AW147" s="21">
        <f>-AW$162*'Fixed Data'!$B$21*'Fixed Data'!$B$22</f>
        <v>-0.12127805828030885</v>
      </c>
      <c r="AX147" s="21">
        <f>-AX$162*'Fixed Data'!$B$21*'Fixed Data'!$B$22</f>
        <v>-0.12612525223765</v>
      </c>
      <c r="AY147" s="21">
        <f>-AY$162*'Fixed Data'!$B$21*'Fixed Data'!$B$22</f>
        <v>-0.1311836226507109</v>
      </c>
      <c r="AZ147" s="21">
        <f>-AZ$162*'Fixed Data'!$B$21*'Fixed Data'!$B$22</f>
        <v>-0.13646292812098387</v>
      </c>
      <c r="BA147" s="21">
        <f>-BA$162*'Fixed Data'!$B$21*'Fixed Data'!$B$22</f>
        <v>-0.14197339569055661</v>
      </c>
      <c r="BB147" s="21">
        <f>-BB$162*'Fixed Data'!$B$21*'Fixed Data'!$B$22</f>
        <v>-0.14770637975785827</v>
      </c>
    </row>
    <row r="148" spans="1:54" outlineLevel="2">
      <c r="A148" s="426"/>
      <c r="B148" s="135" t="s">
        <v>291</v>
      </c>
      <c r="C148" s="135" t="s">
        <v>565</v>
      </c>
      <c r="D148" s="135" t="s">
        <v>391</v>
      </c>
      <c r="E148" s="279">
        <f>(SUM(Option_3!E146:E147)-SUM(Baseline!E146:E147))*1.76</f>
        <v>0</v>
      </c>
      <c r="F148" s="279">
        <f>(SUM(Option_3!F146:F147)-SUM(Baseline!F146:F147))*1.76</f>
        <v>3.251693872748618E-4</v>
      </c>
      <c r="G148" s="279">
        <f>(SUM(Option_3!G146:G147)-SUM(Baseline!G146:G147))*1.76</f>
        <v>8.9311547219541156E-4</v>
      </c>
      <c r="H148" s="279">
        <f>(SUM(Option_3!H146:H147)-SUM(Baseline!H146:H147))*1.76</f>
        <v>1.7895529457673475E-3</v>
      </c>
      <c r="I148" s="279">
        <f>(SUM(Option_3!I146:I147)-SUM(Baseline!I146:I147))*1.76</f>
        <v>3.1106398658734945E-3</v>
      </c>
      <c r="J148" s="279">
        <f>(SUM(Option_3!J146:J147)-SUM(Baseline!J146:J147))*1.76</f>
        <v>4.9640183960398335E-3</v>
      </c>
      <c r="K148" s="279">
        <f>(SUM(Option_3!K146:K147)-SUM(Baseline!K146:K147))*1.76</f>
        <v>5.1398883107543723E-3</v>
      </c>
      <c r="L148" s="279">
        <f>(SUM(Option_3!L146:L147)-SUM(Baseline!L146:L147))*1.76</f>
        <v>5.3225615259273693E-3</v>
      </c>
      <c r="M148" s="279">
        <f>(SUM(Option_3!M146:M147)-SUM(Baseline!M146:M147))*1.76</f>
        <v>5.5123968591725969E-3</v>
      </c>
      <c r="N148" s="279">
        <f>(SUM(Option_3!N146:N147)-SUM(Baseline!N146:N147))*1.76</f>
        <v>5.7096353785189534E-3</v>
      </c>
      <c r="O148" s="279">
        <f>(SUM(Option_3!O146:O147)-SUM(Baseline!O146:O147))*1.76</f>
        <v>5.9146369623152137E-3</v>
      </c>
      <c r="P148" s="279">
        <f>(SUM(Option_3!P146:P147)-SUM(Baseline!P146:P147))*1.76</f>
        <v>6.1276821052384635E-3</v>
      </c>
      <c r="Q148" s="279">
        <f>(SUM(Option_3!Q146:Q147)-SUM(Baseline!Q146:Q147))*1.76</f>
        <v>6.3492100693068208E-3</v>
      </c>
      <c r="R148" s="279">
        <f>(SUM(Option_3!R146:R147)-SUM(Baseline!R146:R147))*1.76</f>
        <v>6.5794224959002182E-3</v>
      </c>
      <c r="S148" s="279">
        <f>(SUM(Option_3!S146:S147)-SUM(Baseline!S146:S147))*1.76</f>
        <v>6.8188377655196324E-3</v>
      </c>
      <c r="T148" s="279">
        <f>(SUM(Option_3!T146:T147)-SUM(Baseline!T146:T147))*1.76</f>
        <v>7.0678168172480585E-3</v>
      </c>
      <c r="U148" s="279">
        <f>(SUM(Option_3!U146:U147)-SUM(Baseline!U146:U147))*1.76</f>
        <v>7.3267600168198041E-3</v>
      </c>
      <c r="V148" s="279">
        <f>(SUM(Option_3!V146:V147)-SUM(Baseline!V146:V147))*1.76</f>
        <v>7.5960679951525382E-3</v>
      </c>
      <c r="W148" s="279">
        <f>(SUM(Option_3!W146:W147)-SUM(Baseline!W146:W147))*1.76</f>
        <v>7.8762988245842536E-3</v>
      </c>
      <c r="X148" s="279">
        <f>(SUM(Option_3!X146:X147)-SUM(Baseline!X146:X147))*1.76</f>
        <v>8.1677753434681224E-3</v>
      </c>
      <c r="Y148" s="279">
        <f>(SUM(Option_3!Y146:Y147)-SUM(Baseline!Y146:Y147))*1.76</f>
        <v>8.4710564196875289E-3</v>
      </c>
      <c r="Z148" s="279">
        <f>(SUM(Option_3!Z146:Z147)-SUM(Baseline!Z146:Z147))*1.76</f>
        <v>8.7867019818718001E-3</v>
      </c>
      <c r="AA148" s="279">
        <f>(SUM(Option_3!AA146:AA147)-SUM(Baseline!AA146:AA147))*1.76</f>
        <v>9.1152327971721556E-3</v>
      </c>
      <c r="AB148" s="279">
        <f>(SUM(Option_3!AB146:AB147)-SUM(Baseline!AB146:AB147))*1.76</f>
        <v>9.4571691023832474E-3</v>
      </c>
      <c r="AC148" s="279">
        <f>(SUM(Option_3!AC146:AC147)-SUM(Baseline!AC146:AC147))*1.76</f>
        <v>9.8131507401603094E-3</v>
      </c>
      <c r="AD148" s="279">
        <f>(SUM(Option_3!AD146:AD147)-SUM(Baseline!AD146:AD147))*1.76</f>
        <v>1.0183738965047127E-2</v>
      </c>
      <c r="AE148" s="279">
        <f>(SUM(Option_3!AE146:AE147)-SUM(Baseline!AE146:AE147))*1.76</f>
        <v>1.0569652738189604E-2</v>
      </c>
      <c r="AF148" s="279">
        <f>(SUM(Option_3!AF146:AF147)-SUM(Baseline!AF146:AF147))*1.76</f>
        <v>1.0971532697801649E-2</v>
      </c>
      <c r="AG148" s="279">
        <f>(SUM(Option_3!AG146:AG147)-SUM(Baseline!AG146:AG147))*1.76</f>
        <v>1.1390099661308E-2</v>
      </c>
      <c r="AH148" s="279">
        <f>(SUM(Option_3!AH146:AH147)-SUM(Baseline!AH146:AH147))*1.76</f>
        <v>1.1826113077245565E-2</v>
      </c>
      <c r="AI148" s="279">
        <f>(SUM(Option_3!AI146:AI147)-SUM(Baseline!AI146:AI147))*1.76</f>
        <v>1.2280294293410493E-2</v>
      </c>
      <c r="AJ148" s="279">
        <f>(SUM(Option_3!AJ146:AJ147)-SUM(Baseline!AJ146:AJ147))*1.76</f>
        <v>1.2753522629393785E-2</v>
      </c>
      <c r="AK148" s="279">
        <f>(SUM(Option_3!AK146:AK147)-SUM(Baseline!AK146:AK147))*1.76</f>
        <v>1.3246599347022965E-2</v>
      </c>
      <c r="AL148" s="279">
        <f>(SUM(Option_3!AL146:AL147)-SUM(Baseline!AL146:AL147))*1.76</f>
        <v>1.3760444253280041E-2</v>
      </c>
      <c r="AM148" s="279">
        <f>(SUM(Option_3!AM146:AM147)-SUM(Baseline!AM146:AM147))*1.76</f>
        <v>1.429597768549499E-2</v>
      </c>
      <c r="AN148" s="279">
        <f>(SUM(Option_3!AN146:AN147)-SUM(Baseline!AN146:AN147))*1.76</f>
        <v>1.4854239586882584E-2</v>
      </c>
      <c r="AO148" s="279">
        <f>(SUM(Option_3!AO146:AO147)-SUM(Baseline!AO146:AO147))*1.76</f>
        <v>1.5436151885885466E-2</v>
      </c>
      <c r="AP148" s="279">
        <f>(SUM(Option_3!AP146:AP147)-SUM(Baseline!AP146:AP147))*1.76</f>
        <v>1.6042873866401096E-2</v>
      </c>
      <c r="AQ148" s="279">
        <f>(SUM(Option_3!AQ146:AQ147)-SUM(Baseline!AQ146:AQ147))*1.76</f>
        <v>1.6675525385678753E-2</v>
      </c>
      <c r="AR148" s="279">
        <f>(SUM(Option_3!AR146:AR147)-SUM(Baseline!AR146:AR147))*1.76</f>
        <v>1.7335188995777032E-2</v>
      </c>
      <c r="AS148" s="279">
        <f>(SUM(Option_3!AS146:AS147)-SUM(Baseline!AS146:AS147))*1.76</f>
        <v>1.8023223235323089E-2</v>
      </c>
      <c r="AT148" s="279">
        <f>(SUM(Option_3!AT146:AT147)-SUM(Baseline!AT146:AT147))*1.76</f>
        <v>1.8740829466702424E-2</v>
      </c>
      <c r="AU148" s="279">
        <f>(SUM(Option_3!AU146:AU147)-SUM(Baseline!AU146:AU147))*1.76</f>
        <v>1.9489447468495059E-2</v>
      </c>
      <c r="AV148" s="279">
        <f>(SUM(Option_3!AV146:AV147)-SUM(Baseline!AV146:AV147))*1.76</f>
        <v>2.0270438961522218E-2</v>
      </c>
      <c r="AW148" s="279">
        <f>(SUM(Option_3!AW146:AW147)-SUM(Baseline!AW146:AW147))*1.76</f>
        <v>2.1085362799867936E-2</v>
      </c>
      <c r="AX148" s="279">
        <f>(SUM(Option_3!AX146:AX147)-SUM(Baseline!AX146:AX147))*1.76</f>
        <v>2.1935622252485701E-2</v>
      </c>
      <c r="AY148" s="279">
        <f>(SUM(Option_3!AY146:AY147)-SUM(Baseline!AY146:AY147))*1.76</f>
        <v>2.2823015915545853E-2</v>
      </c>
      <c r="AZ148" s="279">
        <f>(SUM(Option_3!AZ146:AZ147)-SUM(Baseline!AZ146:AZ147))*1.76</f>
        <v>2.3749145517187743E-2</v>
      </c>
      <c r="BA148" s="279">
        <f>(SUM(Option_3!BA146:BA147)-SUM(Baseline!BA146:BA147))*1.76</f>
        <v>2.4715890363191308E-2</v>
      </c>
      <c r="BB148" s="279">
        <f>(SUM(Option_3!BB146:BB147)-SUM(Baseline!BB146:BB147))*1.76</f>
        <v>2.5721985501083965E-2</v>
      </c>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475</v>
      </c>
      <c r="D150" s="135" t="s">
        <v>391</v>
      </c>
      <c r="E150" s="279">
        <v>-18.905494659999999</v>
      </c>
      <c r="F150" s="279">
        <v>-19.134183699999998</v>
      </c>
      <c r="G150" s="279">
        <v>-19.363013579999997</v>
      </c>
      <c r="H150" s="279">
        <v>-19.59178417</v>
      </c>
      <c r="I150" s="279">
        <v>-19.820281899999998</v>
      </c>
      <c r="J150" s="279">
        <v>-20.04827869</v>
      </c>
      <c r="K150" s="279">
        <v>-20.561050940000001</v>
      </c>
      <c r="L150" s="279">
        <v>-21.090223690000002</v>
      </c>
      <c r="M150" s="279">
        <v>-21.63636773</v>
      </c>
      <c r="N150" s="279">
        <v>-22.200075420000001</v>
      </c>
      <c r="O150" s="279">
        <v>-22.781961620000001</v>
      </c>
      <c r="P150" s="279">
        <v>-23.382664600000002</v>
      </c>
      <c r="Q150" s="279">
        <v>-24.00284701</v>
      </c>
      <c r="R150" s="279">
        <v>-24.643196839999998</v>
      </c>
      <c r="S150" s="279">
        <v>-25.30442858</v>
      </c>
      <c r="T150" s="279">
        <v>-25.98728419</v>
      </c>
      <c r="U150" s="279">
        <v>-26.692534350000003</v>
      </c>
      <c r="V150" s="279">
        <v>-27.420979600000003</v>
      </c>
      <c r="W150" s="279">
        <v>-28.173451629999999</v>
      </c>
      <c r="X150" s="279">
        <v>-28.950814569999999</v>
      </c>
      <c r="Y150" s="279">
        <v>-29.753966329999997</v>
      </c>
      <c r="Z150" s="279">
        <v>-30.5838401</v>
      </c>
      <c r="AA150" s="279">
        <v>-31.44140578</v>
      </c>
      <c r="AB150" s="279">
        <v>-32.327671559999999</v>
      </c>
      <c r="AC150" s="279">
        <v>-33.243685559999996</v>
      </c>
      <c r="AD150" s="279">
        <v>-34.190537520000007</v>
      </c>
      <c r="AE150" s="279">
        <v>-35.169360590000004</v>
      </c>
      <c r="AF150" s="279">
        <v>-36.181333189999997</v>
      </c>
      <c r="AG150" s="279">
        <v>-37.227680979999995</v>
      </c>
      <c r="AH150" s="279">
        <v>-38.309678850000005</v>
      </c>
      <c r="AI150" s="279">
        <v>-39.428653090000005</v>
      </c>
      <c r="AJ150" s="279">
        <v>-40.58598361</v>
      </c>
      <c r="AK150" s="279">
        <v>-41.783106240000002</v>
      </c>
      <c r="AL150" s="279">
        <v>-43.021515219999998</v>
      </c>
      <c r="AM150" s="279">
        <v>-44.302765690000001</v>
      </c>
      <c r="AN150" s="279">
        <v>-45.628476409999998</v>
      </c>
      <c r="AO150" s="279">
        <v>-47.000332490000005</v>
      </c>
      <c r="AP150" s="279">
        <v>-48.420088380000003</v>
      </c>
      <c r="AQ150" s="279">
        <v>-49.889570859999999</v>
      </c>
      <c r="AR150" s="279">
        <v>-51.410682270000002</v>
      </c>
      <c r="AS150" s="279">
        <v>-52.985403829999996</v>
      </c>
      <c r="AT150" s="279">
        <v>-54.615799179999996</v>
      </c>
      <c r="AU150" s="279">
        <v>-56.304017979999998</v>
      </c>
      <c r="AV150" s="279">
        <v>-58.052299810000001</v>
      </c>
      <c r="AW150" s="279">
        <v>-59.862978149999996</v>
      </c>
      <c r="AX150" s="279">
        <v>-61.738484549999995</v>
      </c>
      <c r="AY150" s="279">
        <v>-63.681353109999996</v>
      </c>
      <c r="AZ150" s="279">
        <v>-65.694225009999997</v>
      </c>
      <c r="BA150" s="279">
        <v>-67.779853349999996</v>
      </c>
      <c r="BB150" s="279">
        <v>-69.931695205296791</v>
      </c>
    </row>
    <row r="151" spans="1:54" outlineLevel="2">
      <c r="A151" s="426"/>
      <c r="B151" s="135" t="s">
        <v>294</v>
      </c>
      <c r="C151" s="135" t="s">
        <v>476</v>
      </c>
      <c r="D151" s="135" t="s">
        <v>391</v>
      </c>
      <c r="E151" s="279">
        <v>-1.5395036089999998</v>
      </c>
      <c r="F151" s="279">
        <v>-1.5766209210000002</v>
      </c>
      <c r="G151" s="279">
        <v>-1.6143056999999998</v>
      </c>
      <c r="H151" s="279">
        <v>-1.652543391</v>
      </c>
      <c r="I151" s="279">
        <v>-1.6913173610000001</v>
      </c>
      <c r="J151" s="279">
        <v>-1.730608747</v>
      </c>
      <c r="K151" s="279">
        <v>-1.7758643829999998</v>
      </c>
      <c r="L151" s="279">
        <v>-1.8226043559999998</v>
      </c>
      <c r="M151" s="279">
        <v>-1.8708819909999999</v>
      </c>
      <c r="N151" s="279">
        <v>-1.9207526990000001</v>
      </c>
      <c r="O151" s="279">
        <v>-1.972274064</v>
      </c>
      <c r="P151" s="279">
        <v>-2.0255059369999997</v>
      </c>
      <c r="Q151" s="279">
        <v>-2.080510533</v>
      </c>
      <c r="R151" s="279">
        <v>-2.1373525269999996</v>
      </c>
      <c r="S151" s="279">
        <v>-2.1960991650000001</v>
      </c>
      <c r="T151" s="279">
        <v>-2.2568203709999999</v>
      </c>
      <c r="U151" s="279">
        <v>-2.3195888629999999</v>
      </c>
      <c r="V151" s="279">
        <v>-2.3844802710000002</v>
      </c>
      <c r="W151" s="279">
        <v>-2.4515732649999999</v>
      </c>
      <c r="X151" s="279">
        <v>-2.5209496869999999</v>
      </c>
      <c r="Y151" s="279">
        <v>-2.5926946869999998</v>
      </c>
      <c r="Z151" s="279">
        <v>-2.6668968660000001</v>
      </c>
      <c r="AA151" s="279">
        <v>-2.7436484279999998</v>
      </c>
      <c r="AB151" s="279">
        <v>-2.8230453360000003</v>
      </c>
      <c r="AC151" s="279">
        <v>-2.9051874799999999</v>
      </c>
      <c r="AD151" s="279">
        <v>-2.9901788450000004</v>
      </c>
      <c r="AE151" s="279">
        <v>-3.0781276900000001</v>
      </c>
      <c r="AF151" s="279">
        <v>-3.1691467449999999</v>
      </c>
      <c r="AG151" s="279">
        <v>-3.2633533960000003</v>
      </c>
      <c r="AH151" s="279">
        <v>-3.3608699029999998</v>
      </c>
      <c r="AI151" s="279">
        <v>-3.4618236090000001</v>
      </c>
      <c r="AJ151" s="279">
        <v>-3.566347167</v>
      </c>
      <c r="AK151" s="279">
        <v>-3.6745787779999999</v>
      </c>
      <c r="AL151" s="279">
        <v>-3.7866624410000003</v>
      </c>
      <c r="AM151" s="279">
        <v>-3.9027482059999996</v>
      </c>
      <c r="AN151" s="279">
        <v>-4.0229924530000005</v>
      </c>
      <c r="AO151" s="279">
        <v>-4.1475581689999999</v>
      </c>
      <c r="AP151" s="279">
        <v>-4.2766152539999993</v>
      </c>
      <c r="AQ151" s="279">
        <v>-4.4103408219999993</v>
      </c>
      <c r="AR151" s="279">
        <v>-4.54891954</v>
      </c>
      <c r="AS151" s="279">
        <v>-4.6925439600000001</v>
      </c>
      <c r="AT151" s="279">
        <v>-4.8414148800000003</v>
      </c>
      <c r="AU151" s="279">
        <v>-4.9957417209999999</v>
      </c>
      <c r="AV151" s="279">
        <v>-5.1557429189999997</v>
      </c>
      <c r="AW151" s="279">
        <v>-5.3216463339999995</v>
      </c>
      <c r="AX151" s="279">
        <v>-5.4936896849999997</v>
      </c>
      <c r="AY151" s="279">
        <v>-5.6721209979999996</v>
      </c>
      <c r="AZ151" s="279">
        <v>-5.8571990820000002</v>
      </c>
      <c r="BA151" s="279">
        <v>-6.0491940240000002</v>
      </c>
      <c r="BB151" s="279">
        <v>-6.2474824276422494</v>
      </c>
    </row>
    <row r="152" spans="1:54" outlineLevel="2">
      <c r="A152" s="426"/>
      <c r="B152" s="135" t="s">
        <v>294</v>
      </c>
      <c r="C152" s="135" t="s">
        <v>477</v>
      </c>
      <c r="D152" s="135" t="s">
        <v>391</v>
      </c>
      <c r="E152" s="279">
        <v>-0.26941478839999999</v>
      </c>
      <c r="F152" s="279">
        <v>-0.27844067420000002</v>
      </c>
      <c r="G152" s="279">
        <v>-0.28778898619999999</v>
      </c>
      <c r="H152" s="279">
        <v>-0.2974662965</v>
      </c>
      <c r="I152" s="279">
        <v>-0.30747887089999998</v>
      </c>
      <c r="J152" s="279">
        <v>-0.31783261280000003</v>
      </c>
      <c r="K152" s="279">
        <v>-0.3287447067</v>
      </c>
      <c r="L152" s="279">
        <v>-0.34007913510000004</v>
      </c>
      <c r="M152" s="279">
        <v>-0.35185374959999999</v>
      </c>
      <c r="N152" s="279">
        <v>-0.36408720849999998</v>
      </c>
      <c r="O152" s="279">
        <v>-0.37679901439999997</v>
      </c>
      <c r="P152" s="279">
        <v>-0.39000955479999999</v>
      </c>
      <c r="Q152" s="279">
        <v>-0.40374014399999997</v>
      </c>
      <c r="R152" s="279">
        <v>-0.41801306689999995</v>
      </c>
      <c r="S152" s="279">
        <v>-0.43285162510000003</v>
      </c>
      <c r="T152" s="279">
        <v>-0.44828018589999996</v>
      </c>
      <c r="U152" s="279">
        <v>-0.46432423239999998</v>
      </c>
      <c r="V152" s="279">
        <v>-0.48101041749999995</v>
      </c>
      <c r="W152" s="279">
        <v>-0.49836661920000003</v>
      </c>
      <c r="X152" s="279">
        <v>-0.51642199950000001</v>
      </c>
      <c r="Y152" s="279">
        <v>-0.53520706610000002</v>
      </c>
      <c r="Z152" s="279">
        <v>-0.55475373679999995</v>
      </c>
      <c r="AA152" s="279">
        <v>-0.57509540729999997</v>
      </c>
      <c r="AB152" s="279">
        <v>-0.59626702209999993</v>
      </c>
      <c r="AC152" s="279">
        <v>-0.61830514930000002</v>
      </c>
      <c r="AD152" s="279">
        <v>-0.64124805889999992</v>
      </c>
      <c r="AE152" s="279">
        <v>-0.66513580439999997</v>
      </c>
      <c r="AF152" s="279">
        <v>-0.6900103098</v>
      </c>
      <c r="AG152" s="279">
        <v>-0.7159154593</v>
      </c>
      <c r="AH152" s="279">
        <v>-0.74289719240000007</v>
      </c>
      <c r="AI152" s="279">
        <v>-0.77100360369999998</v>
      </c>
      <c r="AJ152" s="279">
        <v>-0.80028504720000004</v>
      </c>
      <c r="AK152" s="279">
        <v>-0.83079424589999995</v>
      </c>
      <c r="AL152" s="279">
        <v>-0.86258640710000001</v>
      </c>
      <c r="AM152" s="279">
        <v>-0.89571934320000002</v>
      </c>
      <c r="AN152" s="279">
        <v>-0.93025359819999998</v>
      </c>
      <c r="AO152" s="279">
        <v>-0.96625258129999991</v>
      </c>
      <c r="AP152" s="279">
        <v>-1.003782706</v>
      </c>
      <c r="AQ152" s="279">
        <v>-1.0429135389999999</v>
      </c>
      <c r="AR152" s="279">
        <v>-1.0837179480000001</v>
      </c>
      <c r="AS152" s="279">
        <v>-1.126272272</v>
      </c>
      <c r="AT152" s="279">
        <v>-1.1706564850000001</v>
      </c>
      <c r="AU152" s="279">
        <v>-1.2169543740000002</v>
      </c>
      <c r="AV152" s="279">
        <v>-1.2652537290000001</v>
      </c>
      <c r="AW152" s="279">
        <v>-1.315646538</v>
      </c>
      <c r="AX152" s="279">
        <v>-1.368229192</v>
      </c>
      <c r="AY152" s="279">
        <v>-1.4231027039999999</v>
      </c>
      <c r="AZ152" s="279">
        <v>-1.4803729299999999</v>
      </c>
      <c r="BA152" s="279">
        <v>-1.5401508160000001</v>
      </c>
      <c r="BB152" s="279">
        <v>-1.6023425502825606</v>
      </c>
    </row>
    <row r="153" spans="1:54" outlineLevel="2">
      <c r="A153" s="426"/>
      <c r="B153" s="135" t="s">
        <v>294</v>
      </c>
      <c r="C153" s="135" t="s">
        <v>566</v>
      </c>
      <c r="D153" s="135" t="s">
        <v>391</v>
      </c>
      <c r="E153" s="279">
        <f>(SUM(Option_3!E150:E152)-SUM(Baseline!E150:E152))*1.76</f>
        <v>0</v>
      </c>
      <c r="F153" s="279">
        <f>(SUM(Option_3!F150:F152)-SUM(Baseline!F150:F152))*1.76</f>
        <v>0.43622276473600891</v>
      </c>
      <c r="G153" s="279">
        <f>(SUM(Option_3!G150:G152)-SUM(Baseline!G150:G152))*1.76</f>
        <v>0.89984493931200804</v>
      </c>
      <c r="H153" s="279">
        <f>(SUM(Option_3!H150:H152)-SUM(Baseline!H150:H152))*1.76</f>
        <v>1.3922419093439999</v>
      </c>
      <c r="I153" s="279">
        <f>(SUM(Option_3!I150:I152)-SUM(Baseline!I150:I152))*1.76</f>
        <v>1.9148548423840055</v>
      </c>
      <c r="J153" s="279">
        <f>(SUM(Option_3!J150:J152)-SUM(Baseline!J150:J152))*1.76</f>
        <v>2.4691943979999902</v>
      </c>
      <c r="K153" s="279">
        <f>(SUM(Option_3!K150:K152)-SUM(Baseline!K150:K152))*1.76</f>
        <v>2.5443329482560055</v>
      </c>
      <c r="L153" s="279">
        <f>(SUM(Option_3!L150:L152)-SUM(Baseline!L150:L152))*1.76</f>
        <v>2.6219047157599946</v>
      </c>
      <c r="M153" s="279">
        <f>(SUM(Option_3!M150:M152)-SUM(Baseline!M150:M152))*1.76</f>
        <v>2.7019945115679995</v>
      </c>
      <c r="N153" s="279">
        <f>(SUM(Option_3!N150:N152)-SUM(Baseline!N150:N152))*1.76</f>
        <v>2.7846904873920044</v>
      </c>
      <c r="O153" s="279">
        <f>(SUM(Option_3!O150:O152)-SUM(Baseline!O150:O152))*1.76</f>
        <v>2.870084062735998</v>
      </c>
      <c r="P153" s="279">
        <f>(SUM(Option_3!P150:P152)-SUM(Baseline!P150:P152))*1.76</f>
        <v>2.9582701350399976</v>
      </c>
      <c r="Q153" s="279">
        <f>(SUM(Option_3!Q150:Q152)-SUM(Baseline!Q150:Q152))*1.76</f>
        <v>3.0493472451199932</v>
      </c>
      <c r="R153" s="279">
        <f>(SUM(Option_3!R150:R152)-SUM(Baseline!R150:R152))*1.76</f>
        <v>3.143417757567998</v>
      </c>
      <c r="S153" s="279">
        <f>(SUM(Option_3!S150:S152)-SUM(Baseline!S150:S152))*1.76</f>
        <v>3.2405878736000076</v>
      </c>
      <c r="T153" s="279">
        <f>(SUM(Option_3!T150:T152)-SUM(Baseline!T150:T152))*1.76</f>
        <v>3.3409679900960048</v>
      </c>
      <c r="U153" s="279">
        <f>(SUM(Option_3!U150:U152)-SUM(Baseline!U150:U152))*1.76</f>
        <v>3.4446727017119994</v>
      </c>
      <c r="V153" s="279">
        <f>(SUM(Option_3!V150:V152)-SUM(Baseline!V150:V152))*1.76</f>
        <v>3.5518210988479955</v>
      </c>
      <c r="W153" s="279">
        <f>(SUM(Option_3!W150:W152)-SUM(Baseline!W150:W152))*1.76</f>
        <v>3.6625368479040032</v>
      </c>
      <c r="X153" s="279">
        <f>(SUM(Option_3!X150:X152)-SUM(Baseline!X150:X152))*1.76</f>
        <v>3.7769484887200027</v>
      </c>
      <c r="Y153" s="279">
        <f>(SUM(Option_3!Y150:Y152)-SUM(Baseline!Y150:Y152))*1.76</f>
        <v>3.8951896100480075</v>
      </c>
      <c r="Z153" s="279">
        <f>(SUM(Option_3!Z150:Z152)-SUM(Baseline!Z150:Z152))*1.76</f>
        <v>4.0173989841920044</v>
      </c>
      <c r="AA153" s="279">
        <f>(SUM(Option_3!AA150:AA152)-SUM(Baseline!AA150:AA152))*1.76</f>
        <v>4.1437208676160022</v>
      </c>
      <c r="AB153" s="279">
        <f>(SUM(Option_3!AB150:AB152)-SUM(Baseline!AB150:AB152))*1.76</f>
        <v>4.2743052626560134</v>
      </c>
      <c r="AC153" s="279">
        <f>(SUM(Option_3!AC150:AC152)-SUM(Baseline!AC150:AC152))*1.76</f>
        <v>4.4093080447680153</v>
      </c>
      <c r="AD153" s="279">
        <f>(SUM(Option_3!AD150:AD152)-SUM(Baseline!AD150:AD152))*1.76</f>
        <v>4.5488913453279967</v>
      </c>
      <c r="AE153" s="279">
        <f>(SUM(Option_3!AE150:AE152)-SUM(Baseline!AE150:AE152))*1.76</f>
        <v>4.6932237073919794</v>
      </c>
      <c r="AF153" s="279">
        <f>(SUM(Option_3!AF150:AF152)-SUM(Baseline!AF150:AF152))*1.76</f>
        <v>4.8424804679679934</v>
      </c>
      <c r="AG153" s="279">
        <f>(SUM(Option_3!AG150:AG152)-SUM(Baseline!AG150:AG152))*1.76</f>
        <v>4.9968439289119972</v>
      </c>
      <c r="AH153" s="279">
        <f>(SUM(Option_3!AH150:AH152)-SUM(Baseline!AH150:AH152))*1.76</f>
        <v>5.1565037520479891</v>
      </c>
      <c r="AI153" s="279">
        <f>(SUM(Option_3!AI150:AI152)-SUM(Baseline!AI150:AI152))*1.76</f>
        <v>5.3216572488639873</v>
      </c>
      <c r="AJ153" s="279">
        <f>(SUM(Option_3!AJ150:AJ152)-SUM(Baseline!AJ150:AJ152))*1.76</f>
        <v>5.4925096999519907</v>
      </c>
      <c r="AK153" s="279">
        <f>(SUM(Option_3!AK150:AK152)-SUM(Baseline!AK150:AK152))*1.76</f>
        <v>5.6692747441439835</v>
      </c>
      <c r="AL153" s="279">
        <f>(SUM(Option_3!AL150:AL152)-SUM(Baseline!AL150:AL152))*1.76</f>
        <v>5.8521746567680122</v>
      </c>
      <c r="AM153" s="279">
        <f>(SUM(Option_3!AM150:AM152)-SUM(Baseline!AM150:AM152))*1.76</f>
        <v>6.0414408320640129</v>
      </c>
      <c r="AN153" s="279">
        <f>(SUM(Option_3!AN150:AN152)-SUM(Baseline!AN150:AN152))*1.76</f>
        <v>6.2373140714719959</v>
      </c>
      <c r="AO153" s="279">
        <f>(SUM(Option_3!AO150:AO152)-SUM(Baseline!AO150:AO152))*1.76</f>
        <v>6.4400451663679972</v>
      </c>
      <c r="AP153" s="279">
        <f>(SUM(Option_3!AP150:AP152)-SUM(Baseline!AP150:AP152))*1.76</f>
        <v>6.6498950636799909</v>
      </c>
      <c r="AQ153" s="279">
        <f>(SUM(Option_3!AQ150:AQ152)-SUM(Baseline!AQ150:AQ152))*1.76</f>
        <v>6.8671356300800133</v>
      </c>
      <c r="AR153" s="279">
        <f>(SUM(Option_3!AR150:AR152)-SUM(Baseline!AR150:AR152))*1.76</f>
        <v>7.092049865120007</v>
      </c>
      <c r="AS153" s="279">
        <f>(SUM(Option_3!AS150:AS152)-SUM(Baseline!AS150:AS152))*1.76</f>
        <v>7.3249326163200008</v>
      </c>
      <c r="AT153" s="279">
        <f>(SUM(Option_3!AT150:AT152)-SUM(Baseline!AT150:AT152))*1.76</f>
        <v>7.566090869919984</v>
      </c>
      <c r="AU153" s="279">
        <f>(SUM(Option_3!AU150:AU152)-SUM(Baseline!AU150:AU152))*1.76</f>
        <v>7.815844548160003</v>
      </c>
      <c r="AV153" s="279">
        <f>(SUM(Option_3!AV150:AV152)-SUM(Baseline!AV150:AV152))*1.76</f>
        <v>8.07452688768001</v>
      </c>
      <c r="AW153" s="279">
        <f>(SUM(Option_3!AW150:AW152)-SUM(Baseline!AW150:AW152))*1.76</f>
        <v>8.3424850713600023</v>
      </c>
      <c r="AX153" s="279">
        <f>(SUM(Option_3!AX150:AX152)-SUM(Baseline!AX150:AX152))*1.76</f>
        <v>8.6200809780799865</v>
      </c>
      <c r="AY153" s="279">
        <f>(SUM(Option_3!AY150:AY152)-SUM(Baseline!AY150:AY152))*1.76</f>
        <v>8.9076916508800039</v>
      </c>
      <c r="AZ153" s="279">
        <f>(SUM(Option_3!AZ150:AZ152)-SUM(Baseline!AZ150:AZ152))*1.76</f>
        <v>9.2057101153599952</v>
      </c>
      <c r="BA153" s="279">
        <f>(SUM(Option_3!BA150:BA152)-SUM(Baseline!BA150:BA152))*1.76</f>
        <v>9.5145461083200047</v>
      </c>
      <c r="BB153" s="279">
        <f>(SUM(Option_3!BB150:BB152)-SUM(Baseline!BB150:BB152))*1.76</f>
        <v>9.8337161344086059</v>
      </c>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135" t="s">
        <v>397</v>
      </c>
      <c r="D158" s="135" t="s">
        <v>480</v>
      </c>
      <c r="E158" s="238">
        <v>39.529138612086136</v>
      </c>
      <c r="F158" s="36">
        <v>39.466922211307775</v>
      </c>
      <c r="G158" s="36">
        <v>39.398168445183153</v>
      </c>
      <c r="H158" s="36">
        <v>39.322663462733651</v>
      </c>
      <c r="I158" s="36">
        <v>39.240184964981502</v>
      </c>
      <c r="J158" s="36">
        <v>39.150501665949825</v>
      </c>
      <c r="K158" s="36">
        <v>39.711892978810702</v>
      </c>
      <c r="L158" s="36">
        <v>40.28472073752792</v>
      </c>
      <c r="M158" s="36">
        <v>40.869313171068683</v>
      </c>
      <c r="N158" s="36">
        <v>41.466010322398965</v>
      </c>
      <c r="O158" s="36">
        <v>42.075164554483543</v>
      </c>
      <c r="P158" s="36">
        <v>42.697141034285892</v>
      </c>
      <c r="Q158" s="36">
        <v>43.332318271768173</v>
      </c>
      <c r="R158" s="36">
        <v>43.981088669891129</v>
      </c>
      <c r="S158" s="36">
        <v>44.643859140614083</v>
      </c>
      <c r="T158" s="36">
        <v>45.321051632894836</v>
      </c>
      <c r="U158" s="36">
        <v>46.013103847689614</v>
      </c>
      <c r="V158" s="36">
        <v>46.720469809953016</v>
      </c>
      <c r="W158" s="36">
        <v>47.443620660637933</v>
      </c>
      <c r="X158" s="36">
        <v>48.183045272695473</v>
      </c>
      <c r="Y158" s="36">
        <v>48.939251098074884</v>
      </c>
      <c r="Z158" s="36">
        <v>49.712764893723502</v>
      </c>
      <c r="AA158" s="36">
        <v>50.504133557586641</v>
      </c>
      <c r="AB158" s="36">
        <v>51.313924997607501</v>
      </c>
      <c r="AC158" s="36">
        <v>52.142729055727095</v>
      </c>
      <c r="AD158" s="36">
        <v>52.99115839888416</v>
      </c>
      <c r="AE158" s="36">
        <v>53.859849542015041</v>
      </c>
      <c r="AF158" s="36">
        <v>54.749463871053607</v>
      </c>
      <c r="AG158" s="36">
        <v>55.66068872093112</v>
      </c>
      <c r="AH158" s="36">
        <v>56.594238475576148</v>
      </c>
      <c r="AI158" s="36">
        <v>57.550855810914413</v>
      </c>
      <c r="AJ158" s="36">
        <v>58.531312860868717</v>
      </c>
      <c r="AK158" s="36">
        <v>59.536412570358742</v>
      </c>
      <c r="AL158" s="36">
        <v>60.566989971301005</v>
      </c>
      <c r="AM158" s="36">
        <v>61.623913700608625</v>
      </c>
      <c r="AN158" s="36">
        <v>62.708087364191265</v>
      </c>
      <c r="AO158" s="36">
        <v>63.820451197954881</v>
      </c>
      <c r="AP158" s="36">
        <v>64.961983607801628</v>
      </c>
      <c r="AQ158" s="36">
        <v>66.133702918629695</v>
      </c>
      <c r="AR158" s="36">
        <v>67.336669101333086</v>
      </c>
      <c r="AS158" s="36">
        <v>68.571985697801423</v>
      </c>
      <c r="AT158" s="36">
        <v>69.840801723919824</v>
      </c>
      <c r="AU158" s="36">
        <v>71.144313737568623</v>
      </c>
      <c r="AV158" s="36">
        <v>72.483767939623206</v>
      </c>
      <c r="AW158" s="36">
        <v>73.860462472953742</v>
      </c>
      <c r="AX158" s="36">
        <v>75.27574969942502</v>
      </c>
      <c r="AY158" s="36">
        <v>76.731038696896121</v>
      </c>
      <c r="AZ158" s="36">
        <v>78.227797822220211</v>
      </c>
      <c r="BA158" s="36">
        <v>79.767557417244262</v>
      </c>
      <c r="BB158" s="36">
        <v>81.337624136800386</v>
      </c>
    </row>
    <row r="159" spans="1:54" outlineLevel="2">
      <c r="A159" s="426"/>
      <c r="B159" s="135" t="s">
        <v>288</v>
      </c>
      <c r="C159" s="135" t="s">
        <v>564</v>
      </c>
      <c r="D159" s="135" t="s">
        <v>480</v>
      </c>
      <c r="E159" s="238">
        <f>(Option_3!E158-Baseline!E158)*1.76</f>
        <v>0</v>
      </c>
      <c r="F159" s="238">
        <f>(Option_3!F158-Baseline!F158)*1.76</f>
        <v>-1.0796709662729018</v>
      </c>
      <c r="G159" s="238">
        <f>(Option_3!G158-Baseline!G158)*1.76</f>
        <v>-2.1898348781365087</v>
      </c>
      <c r="H159" s="238">
        <f>(Option_3!H158-Baseline!H158)*1.76</f>
        <v>-3.3313938727806156</v>
      </c>
      <c r="I159" s="238">
        <f>(Option_3!I158-Baseline!I158)*1.76</f>
        <v>-4.5052833285116591</v>
      </c>
      <c r="J159" s="238">
        <f>(Option_3!J158-Baseline!J158)*1.76</f>
        <v>-5.7124737233126339</v>
      </c>
      <c r="K159" s="238">
        <f>(Option_3!K158-Baseline!K158)*1.76</f>
        <v>-5.7949766648223271</v>
      </c>
      <c r="L159" s="238">
        <f>(Option_3!L158-Baseline!L158)*1.76</f>
        <v>-5.8791595508040588</v>
      </c>
      <c r="M159" s="238">
        <f>(Option_3!M158-Baseline!M158)*1.76</f>
        <v>-5.9650704908529484</v>
      </c>
      <c r="N159" s="238">
        <f>(Option_3!N158-Baseline!N158)*1.76</f>
        <v>-6.0527594531240583</v>
      </c>
      <c r="O159" s="238">
        <f>(Option_3!O158-Baseline!O158)*1.76</f>
        <v>-6.1422780900921952</v>
      </c>
      <c r="P159" s="238">
        <f>(Option_3!P158-Baseline!P158)*1.76</f>
        <v>-6.2336800289520049</v>
      </c>
      <c r="Q159" s="238">
        <f>(Option_3!Q158-Baseline!Q158)*1.76</f>
        <v>-6.3270208135379207</v>
      </c>
      <c r="R159" s="238">
        <f>(Option_3!R158-Baseline!R158)*1.76</f>
        <v>-6.4223580398441991</v>
      </c>
      <c r="S159" s="238">
        <f>(Option_3!S158-Baseline!S158)*1.76</f>
        <v>-6.5197513753848595</v>
      </c>
      <c r="T159" s="238">
        <f>(Option_3!T158-Baseline!T158)*1.76</f>
        <v>-6.6192627915137168</v>
      </c>
      <c r="U159" s="238">
        <f>(Option_3!U158-Baseline!U158)*1.76</f>
        <v>-6.7209564666243455</v>
      </c>
      <c r="V159" s="238">
        <f>(Option_3!V158-Baseline!V158)*1.76</f>
        <v>-6.8248990765500945</v>
      </c>
      <c r="W159" s="238">
        <f>(Option_3!W158-Baseline!W158)*1.76</f>
        <v>-6.9311597171240189</v>
      </c>
      <c r="X159" s="238">
        <f>(Option_3!X158-Baseline!X158)*1.76</f>
        <v>-7.0398101558589827</v>
      </c>
      <c r="Y159" s="238">
        <f>(Option_3!Y158-Baseline!Y158)*1.76</f>
        <v>-7.1509248319475196</v>
      </c>
      <c r="Z159" s="238">
        <f>(Option_3!Z158-Baseline!Z158)*1.76</f>
        <v>-7.2645810111419102</v>
      </c>
      <c r="AA159" s="238">
        <f>(Option_3!AA158-Baseline!AA158)*1.76</f>
        <v>-7.3808589987140918</v>
      </c>
      <c r="AB159" s="238">
        <f>(Option_3!AB158-Baseline!AB158)*1.76</f>
        <v>-7.499842081375788</v>
      </c>
      <c r="AC159" s="238">
        <f>(Option_3!AC158-Baseline!AC158)*1.76</f>
        <v>-7.6216168176783086</v>
      </c>
      <c r="AD159" s="238">
        <f>(Option_3!AD158-Baseline!AD158)*1.76</f>
        <v>-7.746273076732682</v>
      </c>
      <c r="AE159" s="238">
        <f>(Option_3!AE158-Baseline!AE158)*1.76</f>
        <v>-7.8739042898895697</v>
      </c>
      <c r="AF159" s="238">
        <f>(Option_3!AF158-Baseline!AF158)*1.76</f>
        <v>-8.0046074507392628</v>
      </c>
      <c r="AG159" s="238">
        <f>(Option_3!AG158-Baseline!AG158)*1.76</f>
        <v>-8.1384834055116677</v>
      </c>
      <c r="AH159" s="238">
        <f>(Option_3!AH158-Baseline!AH158)*1.76</f>
        <v>-8.2756370079563126</v>
      </c>
      <c r="AI159" s="238">
        <f>(Option_3!AI158-Baseline!AI158)*1.76</f>
        <v>-8.4161771580622933</v>
      </c>
      <c r="AJ159" s="238">
        <f>(Option_3!AJ158-Baseline!AJ158)*1.76</f>
        <v>-8.5602171698982819</v>
      </c>
      <c r="AK159" s="238">
        <f>(Option_3!AK158-Baseline!AK158)*1.76</f>
        <v>-8.7078748296925159</v>
      </c>
      <c r="AL159" s="238">
        <f>(Option_3!AL158-Baseline!AL158)*1.76</f>
        <v>-8.8592726475127197</v>
      </c>
      <c r="AM159" s="238">
        <f>(Option_3!AM158-Baseline!AM158)*1.76</f>
        <v>-9.0145380315061843</v>
      </c>
      <c r="AN159" s="238">
        <f>(Option_3!AN158-Baseline!AN158)*1.76</f>
        <v>-9.1738035976596422</v>
      </c>
      <c r="AO159" s="238">
        <f>(Option_3!AO158-Baseline!AO158)*1.76</f>
        <v>-9.3372072085192617</v>
      </c>
      <c r="AP159" s="238">
        <f>(Option_3!AP158-Baseline!AP158)*1.76</f>
        <v>-9.5048924184707761</v>
      </c>
      <c r="AQ159" s="238">
        <f>(Option_3!AQ158-Baseline!AQ158)*1.76</f>
        <v>-9.6770085898991507</v>
      </c>
      <c r="AR159" s="238">
        <f>(Option_3!AR158-Baseline!AR158)*1.76</f>
        <v>-9.8537112610288542</v>
      </c>
      <c r="AS159" s="238">
        <f>(Option_3!AS158-Baseline!AS158)*1.76</f>
        <v>-10.035162281443766</v>
      </c>
      <c r="AT159" s="238">
        <f>(Option_3!AT158-Baseline!AT158)*1.76</f>
        <v>-10.221530218646974</v>
      </c>
      <c r="AU159" s="238">
        <f>(Option_3!AU158-Baseline!AU158)*1.76</f>
        <v>-10.412990551660934</v>
      </c>
      <c r="AV159" s="238">
        <f>(Option_3!AV158-Baseline!AV158)*1.76</f>
        <v>-10.609726135667382</v>
      </c>
      <c r="AW159" s="238">
        <f>(Option_3!AW158-Baseline!AW158)*1.76</f>
        <v>-10.811927318167273</v>
      </c>
      <c r="AX159" s="238">
        <f>(Option_3!AX158-Baseline!AX158)*1.76</f>
        <v>-11.019792519780754</v>
      </c>
      <c r="AY159" s="238">
        <f>(Option_3!AY158-Baseline!AY158)*1.76</f>
        <v>-11.233528389127168</v>
      </c>
      <c r="AZ159" s="238">
        <f>(Option_3!AZ158-Baseline!AZ158)*1.76</f>
        <v>-11.453350344904955</v>
      </c>
      <c r="BA159" s="238">
        <f>(Option_3!BA158-Baseline!BA158)*1.76</f>
        <v>-11.679482808211713</v>
      </c>
      <c r="BB159" s="238">
        <f>(Option_3!BB158-Baseline!BB158)*1.76</f>
        <v>-11.910079942757864</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473</v>
      </c>
      <c r="D161" s="135"/>
      <c r="E161" s="238">
        <v>7.4168974999999998E-2</v>
      </c>
      <c r="F161" s="36">
        <v>7.6653982999999995E-2</v>
      </c>
      <c r="G161" s="36">
        <v>7.9227758999999995E-2</v>
      </c>
      <c r="H161" s="36">
        <v>8.1892113000000002E-2</v>
      </c>
      <c r="I161" s="36">
        <v>8.4648769999999998E-2</v>
      </c>
      <c r="J161" s="36">
        <v>8.7499354000000001E-2</v>
      </c>
      <c r="K161" s="36">
        <v>9.0503594000000007E-2</v>
      </c>
      <c r="L161" s="36">
        <v>9.3624108999999997E-2</v>
      </c>
      <c r="M161" s="36">
        <v>9.6865811999999996E-2</v>
      </c>
      <c r="N161" s="36">
        <v>0.100233842</v>
      </c>
      <c r="O161" s="36">
        <v>0.103733566</v>
      </c>
      <c r="P161" s="36">
        <v>0.107370599</v>
      </c>
      <c r="Q161" s="36">
        <v>0.111150807</v>
      </c>
      <c r="R161" s="36">
        <v>0.115080328</v>
      </c>
      <c r="S161" s="36">
        <v>0.119165575</v>
      </c>
      <c r="T161" s="36">
        <v>0.123413257</v>
      </c>
      <c r="U161" s="36">
        <v>0.12783038999999999</v>
      </c>
      <c r="V161" s="36">
        <v>0.13242431299999999</v>
      </c>
      <c r="W161" s="36">
        <v>0.13720269900000001</v>
      </c>
      <c r="X161" s="36">
        <v>0.14217357899999999</v>
      </c>
      <c r="Y161" s="36">
        <v>0.14734535100000001</v>
      </c>
      <c r="Z161" s="36">
        <v>0.15272680199999999</v>
      </c>
      <c r="AA161" s="36">
        <v>0.15832712600000001</v>
      </c>
      <c r="AB161" s="36">
        <v>0.164155946</v>
      </c>
      <c r="AC161" s="36">
        <v>0.17022332700000001</v>
      </c>
      <c r="AD161" s="36">
        <v>0.17653980699999999</v>
      </c>
      <c r="AE161" s="36">
        <v>0.18311641200000001</v>
      </c>
      <c r="AF161" s="36">
        <v>0.18996468499999999</v>
      </c>
      <c r="AG161" s="36">
        <v>0.19709670700000001</v>
      </c>
      <c r="AH161" s="36">
        <v>0.204525127</v>
      </c>
      <c r="AI161" s="36">
        <v>0.21226318499999999</v>
      </c>
      <c r="AJ161" s="36">
        <v>0.22032474499999999</v>
      </c>
      <c r="AK161" s="36">
        <v>0.22872432200000001</v>
      </c>
      <c r="AL161" s="36">
        <v>0.23747711499999999</v>
      </c>
      <c r="AM161" s="36">
        <v>0.24659904099999999</v>
      </c>
      <c r="AN161" s="36">
        <v>0.25610676700000001</v>
      </c>
      <c r="AO161" s="36">
        <v>0.26601775300000002</v>
      </c>
      <c r="AP161" s="36">
        <v>0.27635028099999998</v>
      </c>
      <c r="AQ161" s="36">
        <v>0.287123505</v>
      </c>
      <c r="AR161" s="36">
        <v>0.29835748699999998</v>
      </c>
      <c r="AS161" s="36">
        <v>0.31007324200000003</v>
      </c>
      <c r="AT161" s="36">
        <v>0.32229279</v>
      </c>
      <c r="AU161" s="36">
        <v>0.33503919700000001</v>
      </c>
      <c r="AV161" s="36">
        <v>0.34833663399999998</v>
      </c>
      <c r="AW161" s="36">
        <v>0.362210425</v>
      </c>
      <c r="AX161" s="36">
        <v>0.37668710999999999</v>
      </c>
      <c r="AY161" s="36">
        <v>0.39179449700000002</v>
      </c>
      <c r="AZ161" s="36">
        <v>0.40756173099999998</v>
      </c>
      <c r="BA161" s="36">
        <v>0.42401935499999999</v>
      </c>
      <c r="BB161" s="36">
        <v>0.44114154921629778</v>
      </c>
    </row>
    <row r="162" spans="1:54" outlineLevel="2">
      <c r="A162" s="426"/>
      <c r="B162" s="135" t="s">
        <v>291</v>
      </c>
      <c r="C162" s="135" t="s">
        <v>474</v>
      </c>
      <c r="D162" s="135"/>
      <c r="E162" s="238">
        <v>0.164819944</v>
      </c>
      <c r="F162" s="36">
        <v>0.17034218500000001</v>
      </c>
      <c r="G162" s="36">
        <v>0.17606168799999999</v>
      </c>
      <c r="H162" s="36">
        <v>0.18198247400000001</v>
      </c>
      <c r="I162" s="36">
        <v>0.18810837699999999</v>
      </c>
      <c r="J162" s="36">
        <v>0.194443008</v>
      </c>
      <c r="K162" s="36">
        <v>0.201119098</v>
      </c>
      <c r="L162" s="36">
        <v>0.20805357499999999</v>
      </c>
      <c r="M162" s="36">
        <v>0.21525736100000001</v>
      </c>
      <c r="N162" s="36">
        <v>0.22274187100000001</v>
      </c>
      <c r="O162" s="36">
        <v>0.23051903600000001</v>
      </c>
      <c r="P162" s="36">
        <v>0.238601331</v>
      </c>
      <c r="Q162" s="36">
        <v>0.247001794</v>
      </c>
      <c r="R162" s="36">
        <v>0.25573406100000001</v>
      </c>
      <c r="S162" s="36">
        <v>0.26481238800000001</v>
      </c>
      <c r="T162" s="36">
        <v>0.274251682</v>
      </c>
      <c r="U162" s="36">
        <v>0.28406753400000001</v>
      </c>
      <c r="V162" s="36">
        <v>0.29427625000000002</v>
      </c>
      <c r="W162" s="36">
        <v>0.304894887</v>
      </c>
      <c r="X162" s="36">
        <v>0.31594128599999999</v>
      </c>
      <c r="Y162" s="36">
        <v>0.327434112</v>
      </c>
      <c r="Z162" s="36">
        <v>0.33939289299999997</v>
      </c>
      <c r="AA162" s="36">
        <v>0.35183805899999998</v>
      </c>
      <c r="AB162" s="36">
        <v>0.36479098999999998</v>
      </c>
      <c r="AC162" s="36">
        <v>0.37827406000000002</v>
      </c>
      <c r="AD162" s="36">
        <v>0.39231068099999999</v>
      </c>
      <c r="AE162" s="36">
        <v>0.40692535899999999</v>
      </c>
      <c r="AF162" s="36">
        <v>0.42214374399999999</v>
      </c>
      <c r="AG162" s="36">
        <v>0.43799268200000002</v>
      </c>
      <c r="AH162" s="36">
        <v>0.45450028199999998</v>
      </c>
      <c r="AI162" s="36">
        <v>0.47169596699999999</v>
      </c>
      <c r="AJ162" s="36">
        <v>0.48961054500000001</v>
      </c>
      <c r="AK162" s="36">
        <v>0.50827627099999995</v>
      </c>
      <c r="AL162" s="36">
        <v>0.52772692200000004</v>
      </c>
      <c r="AM162" s="36">
        <v>0.54799786800000005</v>
      </c>
      <c r="AN162" s="36">
        <v>0.56912615</v>
      </c>
      <c r="AO162" s="36">
        <v>0.59115056200000005</v>
      </c>
      <c r="AP162" s="36">
        <v>0.61411173600000002</v>
      </c>
      <c r="AQ162" s="36">
        <v>0.638052234</v>
      </c>
      <c r="AR162" s="36">
        <v>0.66301663700000002</v>
      </c>
      <c r="AS162" s="36">
        <v>0.68905164900000004</v>
      </c>
      <c r="AT162" s="36">
        <v>0.71620619900000004</v>
      </c>
      <c r="AU162" s="36">
        <v>0.74453154899999996</v>
      </c>
      <c r="AV162" s="36">
        <v>0.77408140800000003</v>
      </c>
      <c r="AW162" s="36">
        <v>0.80491205700000001</v>
      </c>
      <c r="AX162" s="36">
        <v>0.837082467</v>
      </c>
      <c r="AY162" s="36">
        <v>0.870654437</v>
      </c>
      <c r="AZ162" s="36">
        <v>0.90569273400000005</v>
      </c>
      <c r="BA162" s="36">
        <v>0.94226523399999995</v>
      </c>
      <c r="BB162" s="36">
        <v>0.98031455688489011</v>
      </c>
    </row>
    <row r="163" spans="1:54" outlineLevel="2">
      <c r="A163" s="426"/>
      <c r="B163" s="135" t="s">
        <v>291</v>
      </c>
      <c r="C163" s="135" t="s">
        <v>565</v>
      </c>
      <c r="D163" s="135"/>
      <c r="E163" s="238">
        <f>(SUM(Option_3!E161:E162)-SUM(Baseline!E161:E162))*1.76</f>
        <v>0</v>
      </c>
      <c r="F163" s="238">
        <f>(SUM(Option_3!F161:F162)-SUM(Baseline!F161:F162))*1.76</f>
        <v>-4.6082079999973934E-5</v>
      </c>
      <c r="G163" s="238">
        <f>(SUM(Option_3!G161:G162)-SUM(Baseline!G161:G162))*1.76</f>
        <v>-1.2657040000005893E-4</v>
      </c>
      <c r="H163" s="238">
        <f>(SUM(Option_3!H161:H162)-SUM(Baseline!H161:H162))*1.76</f>
        <v>-2.5361599999996543E-4</v>
      </c>
      <c r="I163" s="238">
        <f>(SUM(Option_3!I161:I162)-SUM(Baseline!I161:I162))*1.76</f>
        <v>-4.4084479999999536E-4</v>
      </c>
      <c r="J163" s="238">
        <f>(SUM(Option_3!J161:J162)-SUM(Baseline!J161:J162))*1.76</f>
        <v>-7.0350719999998643E-4</v>
      </c>
      <c r="K163" s="238">
        <f>(SUM(Option_3!K161:K162)-SUM(Baseline!K161:K162))*1.76</f>
        <v>-7.2843055999991077E-4</v>
      </c>
      <c r="L163" s="238">
        <f>(SUM(Option_3!L161:L162)-SUM(Baseline!L161:L162))*1.76</f>
        <v>-7.5432192000000951E-4</v>
      </c>
      <c r="M163" s="238">
        <f>(SUM(Option_3!M161:M162)-SUM(Baseline!M161:M162))*1.76</f>
        <v>-7.8122351999996729E-4</v>
      </c>
      <c r="N163" s="238">
        <f>(SUM(Option_3!N161:N162)-SUM(Baseline!N161:N162))*1.76</f>
        <v>-8.0917584000000714E-4</v>
      </c>
      <c r="O163" s="238">
        <f>(SUM(Option_3!O161:O162)-SUM(Baseline!O161:O162))*1.76</f>
        <v>-8.3822816000000521E-4</v>
      </c>
      <c r="P163" s="238">
        <f>(SUM(Option_3!P161:P162)-SUM(Baseline!P161:P162))*1.76</f>
        <v>-8.6842272000003723E-4</v>
      </c>
      <c r="Q163" s="238">
        <f>(SUM(Option_3!Q161:Q162)-SUM(Baseline!Q161:Q162))*1.76</f>
        <v>-8.998158399999756E-4</v>
      </c>
      <c r="R163" s="238">
        <f>(SUM(Option_3!R161:R162)-SUM(Baseline!R161:R162))*1.76</f>
        <v>-9.3244623999999554E-4</v>
      </c>
      <c r="S163" s="238">
        <f>(SUM(Option_3!S161:S162)-SUM(Baseline!S161:S162))*1.76</f>
        <v>-9.6637552000001571E-4</v>
      </c>
      <c r="T163" s="238">
        <f>(SUM(Option_3!T161:T162)-SUM(Baseline!T161:T162))*1.76</f>
        <v>-1.0016600000000064E-3</v>
      </c>
      <c r="U163" s="238">
        <f>(SUM(Option_3!U161:U162)-SUM(Baseline!U161:U162))*1.76</f>
        <v>-1.0383577599999861E-3</v>
      </c>
      <c r="V163" s="238">
        <f>(SUM(Option_3!V161:V162)-SUM(Baseline!V161:V162))*1.76</f>
        <v>-1.0765286400000206E-3</v>
      </c>
      <c r="W163" s="238">
        <f>(SUM(Option_3!W161:W162)-SUM(Baseline!W161:W162))*1.76</f>
        <v>-1.1162377599999295E-3</v>
      </c>
      <c r="X163" s="238">
        <f>(SUM(Option_3!X161:X162)-SUM(Baseline!X161:X162))*1.76</f>
        <v>-1.1575484800000701E-3</v>
      </c>
      <c r="Y163" s="238">
        <f>(SUM(Option_3!Y161:Y162)-SUM(Baseline!Y161:Y162))*1.76</f>
        <v>-1.2005312000000145E-3</v>
      </c>
      <c r="Z163" s="238">
        <f>(SUM(Option_3!Z161:Z162)-SUM(Baseline!Z161:Z162))*1.76</f>
        <v>-1.2452633600000152E-3</v>
      </c>
      <c r="AA163" s="238">
        <f>(SUM(Option_3!AA161:AA162)-SUM(Baseline!AA161:AA162))*1.76</f>
        <v>-1.2918224000001289E-3</v>
      </c>
      <c r="AB163" s="238">
        <f>(SUM(Option_3!AB161:AB162)-SUM(Baseline!AB161:AB162))*1.76</f>
        <v>-1.3402822400001213E-3</v>
      </c>
      <c r="AC163" s="238">
        <f>(SUM(Option_3!AC161:AC162)-SUM(Baseline!AC161:AC162))*1.76</f>
        <v>-1.390730879999751E-3</v>
      </c>
      <c r="AD163" s="238">
        <f>(SUM(Option_3!AD161:AD162)-SUM(Baseline!AD161:AD162))*1.76</f>
        <v>-1.4432545599999003E-3</v>
      </c>
      <c r="AE163" s="238">
        <f>(SUM(Option_3!AE161:AE162)-SUM(Baseline!AE161:AE162))*1.76</f>
        <v>-1.4979465600000808E-3</v>
      </c>
      <c r="AF163" s="238">
        <f>(SUM(Option_3!AF161:AF162)-SUM(Baseline!AF161:AF162))*1.76</f>
        <v>-1.554900159999999E-3</v>
      </c>
      <c r="AG163" s="238">
        <f>(SUM(Option_3!AG161:AG162)-SUM(Baseline!AG161:AG162))*1.76</f>
        <v>-1.6142209599999901E-3</v>
      </c>
      <c r="AH163" s="238">
        <f>(SUM(Option_3!AH161:AH162)-SUM(Baseline!AH161:AH162))*1.76</f>
        <v>-1.6760110400000983E-3</v>
      </c>
      <c r="AI163" s="238">
        <f>(SUM(Option_3!AI161:AI162)-SUM(Baseline!AI161:AI162))*1.76</f>
        <v>-1.7403795199999728E-3</v>
      </c>
      <c r="AJ163" s="238">
        <f>(SUM(Option_3!AJ161:AJ162)-SUM(Baseline!AJ161:AJ162))*1.76</f>
        <v>-1.8074443199999912E-3</v>
      </c>
      <c r="AK163" s="238">
        <f>(SUM(Option_3!AK161:AK162)-SUM(Baseline!AK161:AK162))*1.76</f>
        <v>-1.8773251199998952E-3</v>
      </c>
      <c r="AL163" s="238">
        <f>(SUM(Option_3!AL161:AL162)-SUM(Baseline!AL161:AL162))*1.76</f>
        <v>-1.950148640000009E-3</v>
      </c>
      <c r="AM163" s="238">
        <f>(SUM(Option_3!AM161:AM162)-SUM(Baseline!AM161:AM162))*1.76</f>
        <v>-2.0260451199999707E-3</v>
      </c>
      <c r="AN163" s="238">
        <f>(SUM(Option_3!AN161:AN162)-SUM(Baseline!AN161:AN162))*1.76</f>
        <v>-2.1051588799999976E-3</v>
      </c>
      <c r="AO163" s="238">
        <f>(SUM(Option_3!AO161:AO162)-SUM(Baseline!AO161:AO162))*1.76</f>
        <v>-2.1876307200000156E-3</v>
      </c>
      <c r="AP163" s="238">
        <f>(SUM(Option_3!AP161:AP162)-SUM(Baseline!AP161:AP162))*1.76</f>
        <v>-2.2736172800000886E-3</v>
      </c>
      <c r="AQ163" s="238">
        <f>(SUM(Option_3!AQ161:AQ162)-SUM(Baseline!AQ161:AQ162))*1.76</f>
        <v>-2.3632734400001352E-3</v>
      </c>
      <c r="AR163" s="238">
        <f>(SUM(Option_3!AR161:AR162)-SUM(Baseline!AR161:AR162))*1.76</f>
        <v>-2.4567664000001168E-3</v>
      </c>
      <c r="AS163" s="238">
        <f>(SUM(Option_3!AS161:AS162)-SUM(Baseline!AS161:AS162))*1.76</f>
        <v>-2.5542756799998402E-3</v>
      </c>
      <c r="AT163" s="238">
        <f>(SUM(Option_3!AT161:AT162)-SUM(Baseline!AT161:AT162))*1.76</f>
        <v>-2.6559772799999949E-3</v>
      </c>
      <c r="AU163" s="238">
        <f>(SUM(Option_3!AU161:AU162)-SUM(Baseline!AU161:AU162))*1.76</f>
        <v>-2.762070080000427E-3</v>
      </c>
      <c r="AV163" s="238">
        <f>(SUM(Option_3!AV161:AV162)-SUM(Baseline!AV161:AV162))*1.76</f>
        <v>-2.8727547199997616E-3</v>
      </c>
      <c r="AW163" s="238">
        <f>(SUM(Option_3!AW161:AW162)-SUM(Baseline!AW161:AW162))*1.76</f>
        <v>-2.988240640000086E-3</v>
      </c>
      <c r="AX163" s="238">
        <f>(SUM(Option_3!AX161:AX162)-SUM(Baseline!AX161:AX162))*1.76</f>
        <v>-3.1087443200001632E-3</v>
      </c>
      <c r="AY163" s="238">
        <f>(SUM(Option_3!AY161:AY162)-SUM(Baseline!AY161:AY162))*1.76</f>
        <v>-3.2345068800000119E-3</v>
      </c>
      <c r="AZ163" s="238">
        <f>(SUM(Option_3!AZ161:AZ162)-SUM(Baseline!AZ161:AZ162))*1.76</f>
        <v>-3.365762400000243E-3</v>
      </c>
      <c r="BA163" s="238">
        <f>(SUM(Option_3!BA161:BA162)-SUM(Baseline!BA161:BA162))*1.76</f>
        <v>-3.5027678399998409E-3</v>
      </c>
      <c r="BB163" s="238">
        <f>(SUM(Option_3!BB161:BB162)-SUM(Baseline!BB161:BB162))*1.76</f>
        <v>-3.6453498163333364E-3</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-8.0615520039548727</v>
      </c>
      <c r="F172" s="262">
        <f>-(F$158*'Fixed Data'!$B$25*'Fixed Data'!F$47*'Fixed Data'!$B$24*'Fixed Data'!$B$23+F$158*'Fixed Data'!$B$26)*'Fixed Data'!M44/10^6</f>
        <v>-8.171435150397345</v>
      </c>
      <c r="G172" s="262">
        <f>-(G$158*'Fixed Data'!$B$25*'Fixed Data'!G$47*'Fixed Data'!$B$24*'Fixed Data'!$B$23+G$158*'Fixed Data'!$B$26)*'Fixed Data'!N44/10^6</f>
        <v>-8.28142133487016</v>
      </c>
      <c r="H172" s="262">
        <f>-(H$158*'Fixed Data'!$B$25*'Fixed Data'!H$47*'Fixed Data'!$B$24*'Fixed Data'!$B$23+H$158*'Fixed Data'!$B$26)*'Fixed Data'!O44/10^6</f>
        <v>-8.3914216533789698</v>
      </c>
      <c r="I172" s="262">
        <f>-(I$158*'Fixed Data'!$B$25*'Fixed Data'!I$47*'Fixed Data'!$B$24*'Fixed Data'!$B$23+I$158*'Fixed Data'!$B$26)*'Fixed Data'!P44/10^6</f>
        <v>-8.501340927521829</v>
      </c>
      <c r="J172" s="262">
        <f>-(J$158*'Fixed Data'!$B$25*'Fixed Data'!J$47*'Fixed Data'!$B$24*'Fixed Data'!$B$23+J$158*'Fixed Data'!$B$26)*'Fixed Data'!Q44/10^6</f>
        <v>-8.6110773058801406</v>
      </c>
      <c r="K172" s="262">
        <f>-(K$158*'Fixed Data'!$B$25*'Fixed Data'!K$47*'Fixed Data'!$B$24*'Fixed Data'!$B$23+K$158*'Fixed Data'!$B$26)*'Fixed Data'!R44/10^6</f>
        <v>-8.8675677574862721</v>
      </c>
      <c r="L172" s="262">
        <f>-(L$158*'Fixed Data'!$B$25*'Fixed Data'!L$47*'Fixed Data'!$B$24*'Fixed Data'!$B$23+L$158*'Fixed Data'!$B$26)*'Fixed Data'!S44/10^6</f>
        <v>-9.1324657691197686</v>
      </c>
      <c r="M172" s="262">
        <f>-(M$158*'Fixed Data'!$B$25*'Fixed Data'!M$47*'Fixed Data'!$B$24*'Fixed Data'!$B$23+M$158*'Fixed Data'!$B$26)*'Fixed Data'!T44/10^6</f>
        <v>-9.4060829519844962</v>
      </c>
      <c r="N172" s="262">
        <f>-(N$158*'Fixed Data'!$B$25*'Fixed Data'!N$47*'Fixed Data'!$B$24*'Fixed Data'!$B$23+N$158*'Fixed Data'!$B$26)*'Fixed Data'!U44/10^6</f>
        <v>-9.6887441169435622</v>
      </c>
      <c r="O172" s="262">
        <f>-(O$158*'Fixed Data'!$B$25*'Fixed Data'!O$47*'Fixed Data'!$B$24*'Fixed Data'!$B$23+O$158*'Fixed Data'!$B$26)*'Fixed Data'!V44/10^6</f>
        <v>-9.9807879165841431</v>
      </c>
      <c r="P172" s="262">
        <f>-(P$158*'Fixed Data'!$B$25*'Fixed Data'!P$47*'Fixed Data'!$B$24*'Fixed Data'!$B$23+P$158*'Fixed Data'!$B$26)*'Fixed Data'!W44/10^6</f>
        <v>-10.282567510979261</v>
      </c>
      <c r="Q172" s="262">
        <f>-(Q$158*'Fixed Data'!$B$25*'Fixed Data'!Q$47*'Fixed Data'!$B$24*'Fixed Data'!$B$23+Q$158*'Fixed Data'!$B$26)*'Fixed Data'!X44/10^6</f>
        <v>-10.594451263988363</v>
      </c>
      <c r="R172" s="262">
        <f>-(R$158*'Fixed Data'!$B$25*'Fixed Data'!R$47*'Fixed Data'!$B$24*'Fixed Data'!$B$23+R$158*'Fixed Data'!$B$26)*'Fixed Data'!Y44/10^6</f>
        <v>-10.916823479568205</v>
      </c>
      <c r="S172" s="262">
        <f>-(S$158*'Fixed Data'!$B$25*'Fixed Data'!S$47*'Fixed Data'!$B$24*'Fixed Data'!$B$23+S$158*'Fixed Data'!$B$26)*'Fixed Data'!Z44/10^6</f>
        <v>-11.247553929013471</v>
      </c>
      <c r="T172" s="262">
        <f>-(T$158*'Fixed Data'!$B$25*'Fixed Data'!T$47*'Fixed Data'!$B$24*'Fixed Data'!$B$23+T$158*'Fixed Data'!$B$26)*'Fixed Data'!AA44/10^6</f>
        <v>-11.589437985850513</v>
      </c>
      <c r="U172" s="262">
        <f>-(U$158*'Fixed Data'!$B$25*'Fixed Data'!U$47*'Fixed Data'!$B$24*'Fixed Data'!$B$23+U$158*'Fixed Data'!$B$26)*'Fixed Data'!AB44/10^6</f>
        <v>-11.942904767480861</v>
      </c>
      <c r="V172" s="262">
        <f>-(V$158*'Fixed Data'!$B$25*'Fixed Data'!V$47*'Fixed Data'!$B$24*'Fixed Data'!$B$23+V$158*'Fixed Data'!$B$26)*'Fixed Data'!AC44/10^6</f>
        <v>-12.308402309213712</v>
      </c>
      <c r="W172" s="262">
        <f>-(W$158*'Fixed Data'!$B$25*'Fixed Data'!W$47*'Fixed Data'!$B$24*'Fixed Data'!$B$23+W$158*'Fixed Data'!$B$26)*'Fixed Data'!AD44/10^6</f>
        <v>-12.686398487095722</v>
      </c>
      <c r="X172" s="262">
        <f>-(X$158*'Fixed Data'!$B$25*'Fixed Data'!X$47*'Fixed Data'!$B$24*'Fixed Data'!$B$23+X$158*'Fixed Data'!$B$26)*'Fixed Data'!AE44/10^6</f>
        <v>-13.077382031554196</v>
      </c>
      <c r="Y172" s="262">
        <f>-(Y$158*'Fixed Data'!$B$25*'Fixed Data'!Y$47*'Fixed Data'!$B$24*'Fixed Data'!$B$23+Y$158*'Fixed Data'!$B$26)*'Fixed Data'!AF44/10^6</f>
        <v>-13.481863559654158</v>
      </c>
      <c r="Z172" s="262">
        <f>-(Z$158*'Fixed Data'!$B$25*'Fixed Data'!Z$47*'Fixed Data'!$B$24*'Fixed Data'!$B$23+Z$158*'Fixed Data'!$B$26)*'Fixed Data'!AG44/10^6</f>
        <v>-13.900376670112827</v>
      </c>
      <c r="AA172" s="262">
        <f>-(AA$158*'Fixed Data'!$B$25*'Fixed Data'!AA$47*'Fixed Data'!$B$24*'Fixed Data'!$B$23+AA$158*'Fixed Data'!$B$26)*'Fixed Data'!AH44/10^6</f>
        <v>-14.333479104501572</v>
      </c>
      <c r="AB172" s="262">
        <f>-(AB$158*'Fixed Data'!$B$25*'Fixed Data'!AB$47*'Fixed Data'!$B$24*'Fixed Data'!$B$23+AB$158*'Fixed Data'!$B$26)*'Fixed Data'!AI44/10^6</f>
        <v>-14.781753993223598</v>
      </c>
      <c r="AC172" s="262">
        <f>-(AC$158*'Fixed Data'!$B$25*'Fixed Data'!AC$47*'Fixed Data'!$B$24*'Fixed Data'!$B$23+AC$158*'Fixed Data'!$B$26)*'Fixed Data'!AJ44/10^6</f>
        <v>-15.236007220658916</v>
      </c>
      <c r="AD172" s="262">
        <f>-(AD$158*'Fixed Data'!$B$25*'Fixed Data'!AD$47*'Fixed Data'!$B$24*'Fixed Data'!$B$23+AD$158*'Fixed Data'!$B$26)*'Fixed Data'!AK44/10^6</f>
        <v>-15.704788659465645</v>
      </c>
      <c r="AE172" s="262">
        <f>-(AE$158*'Fixed Data'!$B$25*'Fixed Data'!AE$47*'Fixed Data'!$B$24*'Fixed Data'!$B$23+AE$158*'Fixed Data'!$B$26)*'Fixed Data'!AL44/10^6</f>
        <v>-16.187578162464444</v>
      </c>
      <c r="AF172" s="262">
        <f>-(AF$158*'Fixed Data'!$B$25*'Fixed Data'!AF$47*'Fixed Data'!$B$24*'Fixed Data'!$B$23+AF$158*'Fixed Data'!$B$26)*'Fixed Data'!AM44/10^6</f>
        <v>-16.684099130576758</v>
      </c>
      <c r="AG172" s="262">
        <f>-(AG$158*'Fixed Data'!$B$25*'Fixed Data'!AG$47*'Fixed Data'!$B$24*'Fixed Data'!$B$23+AG$158*'Fixed Data'!$B$26)*'Fixed Data'!AN44/10^6</f>
        <v>-17.194378670224907</v>
      </c>
      <c r="AH172" s="262">
        <f>-(AH$158*'Fixed Data'!$B$25*'Fixed Data'!AH$47*'Fixed Data'!$B$24*'Fixed Data'!$B$23+AH$158*'Fixed Data'!$B$26)*'Fixed Data'!AO44/10^6</f>
        <v>-17.718910518806528</v>
      </c>
      <c r="AI172" s="262">
        <f>-(AI$158*'Fixed Data'!$B$25*'Fixed Data'!AI$47*'Fixed Data'!$B$24*'Fixed Data'!$B$23+AI$158*'Fixed Data'!$B$26)*'Fixed Data'!AP44/10^6</f>
        <v>-18.25893296985107</v>
      </c>
      <c r="AJ172" s="262">
        <f>-(AJ$158*'Fixed Data'!$B$25*'Fixed Data'!AJ$47*'Fixed Data'!$B$24*'Fixed Data'!$B$23+AJ$158*'Fixed Data'!$B$26)*'Fixed Data'!AQ44/10^6</f>
        <v>-18.814640420014609</v>
      </c>
      <c r="AK172" s="262">
        <f>-(AK$158*'Fixed Data'!$B$25*'Fixed Data'!AK$47*'Fixed Data'!$B$24*'Fixed Data'!$B$23+AK$158*'Fixed Data'!$B$26)*'Fixed Data'!AR44/10^6</f>
        <v>-19.386491009031158</v>
      </c>
      <c r="AL172" s="262">
        <f>-(AL$158*'Fixed Data'!$B$25*'Fixed Data'!AL$47*'Fixed Data'!$B$24*'Fixed Data'!$B$23+AL$158*'Fixed Data'!$B$26)*'Fixed Data'!AS44/10^6</f>
        <v>-19.975098769193885</v>
      </c>
      <c r="AM172" s="262">
        <f>-(AM$158*'Fixed Data'!$B$25*'Fixed Data'!AM$47*'Fixed Data'!$B$24*'Fixed Data'!$B$23+AM$158*'Fixed Data'!$B$26)*'Fixed Data'!AT44/10^6</f>
        <v>-20.581137137569403</v>
      </c>
      <c r="AN172" s="262">
        <f>-(AN$158*'Fixed Data'!$B$25*'Fixed Data'!AN$47*'Fixed Data'!$B$24*'Fixed Data'!$B$23+AN$158*'Fixed Data'!$B$26)*'Fixed Data'!AU44/10^6</f>
        <v>-21.205259156673883</v>
      </c>
      <c r="AO172" s="262">
        <f>-(AO$158*'Fixed Data'!$B$25*'Fixed Data'!AO$47*'Fixed Data'!$B$24*'Fixed Data'!$B$23+AO$158*'Fixed Data'!$B$26)*'Fixed Data'!AV44/10^6</f>
        <v>-21.848075634733284</v>
      </c>
      <c r="AP172" s="262">
        <f>-(AP$158*'Fixed Data'!$B$25*'Fixed Data'!AP$47*'Fixed Data'!$B$24*'Fixed Data'!$B$23+AP$158*'Fixed Data'!$B$26)*'Fixed Data'!AW44/10^6</f>
        <v>-22.510284069710959</v>
      </c>
      <c r="AQ172" s="262">
        <f>-(AQ$158*'Fixed Data'!$B$25*'Fixed Data'!AQ$47*'Fixed Data'!$B$24*'Fixed Data'!$B$23+AQ$158*'Fixed Data'!$B$26)*'Fixed Data'!AX44/10^6</f>
        <v>-23.192620453866091</v>
      </c>
      <c r="AR172" s="262">
        <f>-(AR$158*'Fixed Data'!$B$25*'Fixed Data'!AR$47*'Fixed Data'!$B$24*'Fixed Data'!$B$23+AR$158*'Fixed Data'!$B$26)*'Fixed Data'!AY44/10^6</f>
        <v>-23.895842400761502</v>
      </c>
      <c r="AS172" s="262">
        <f>-(AS$158*'Fixed Data'!$B$25*'Fixed Data'!AS$47*'Fixed Data'!$B$24*'Fixed Data'!$B$23+AS$158*'Fixed Data'!$B$26)*'Fixed Data'!AZ44/10^6</f>
        <v>-24.620732562426266</v>
      </c>
      <c r="AT172" s="262">
        <f>-(AT$158*'Fixed Data'!$B$25*'Fixed Data'!AT$47*'Fixed Data'!$B$24*'Fixed Data'!$B$23+AT$158*'Fixed Data'!$B$26)*'Fixed Data'!BA44/10^6</f>
        <v>-25.368110390838456</v>
      </c>
      <c r="AU172" s="262">
        <f>-(AU$158*'Fixed Data'!$B$25*'Fixed Data'!AU$47*'Fixed Data'!$B$24*'Fixed Data'!$B$23+AU$158*'Fixed Data'!$B$26)*'Fixed Data'!BB44/10^6</f>
        <v>-26.138838560558529</v>
      </c>
      <c r="AV172" s="262">
        <f>-(AV$158*'Fixed Data'!$B$25*'Fixed Data'!AV$47*'Fixed Data'!$B$24*'Fixed Data'!$B$23+AV$158*'Fixed Data'!$B$26)*'Fixed Data'!BC44/10^6</f>
        <v>-26.933816099927384</v>
      </c>
      <c r="AW172" s="262">
        <f>-(AW$158*'Fixed Data'!$B$25*'Fixed Data'!AW$47*'Fixed Data'!$B$24*'Fixed Data'!$B$23+AW$158*'Fixed Data'!$B$26)*'Fixed Data'!BD44/10^6</f>
        <v>-27.753980495013451</v>
      </c>
      <c r="AX172" s="262">
        <f>-(AX$158*'Fixed Data'!$B$25*'Fixed Data'!AX$47*'Fixed Data'!$B$24*'Fixed Data'!$B$23+AX$158*'Fixed Data'!$B$26)*'Fixed Data'!BE44/10^6</f>
        <v>-28.600311684882254</v>
      </c>
      <c r="AY172" s="262">
        <f>-(AY$158*'Fixed Data'!$B$25*'Fixed Data'!AY$47*'Fixed Data'!$B$24*'Fixed Data'!$B$23+AY$158*'Fixed Data'!$B$26)*'Fixed Data'!BF44/10^6</f>
        <v>-29.473834902662208</v>
      </c>
      <c r="AZ172" s="262">
        <f>-(AZ$158*'Fixed Data'!$B$25*'Fixed Data'!AZ$47*'Fixed Data'!$B$24*'Fixed Data'!$B$23+AZ$158*'Fixed Data'!$B$26)*'Fixed Data'!BG44/10^6</f>
        <v>-30.375622118328987</v>
      </c>
      <c r="BA172" s="262">
        <f>-(BA$158*'Fixed Data'!$B$25*'Fixed Data'!BA$47*'Fixed Data'!$B$24*'Fixed Data'!$B$23+BA$158*'Fixed Data'!$B$26)*'Fixed Data'!BH44/10^6</f>
        <v>-31.306793659840054</v>
      </c>
      <c r="BB172" s="262">
        <f>-(BB$158*'Fixed Data'!$B$25*'Fixed Data'!BB$47*'Fixed Data'!$B$24*'Fixed Data'!$B$23+BB$158*'Fixed Data'!$B$26)*'Fixed Data'!BI44/10^6</f>
        <v>-32.262853510943145</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-24.184656006135928</v>
      </c>
      <c r="F176" s="262">
        <f>-(F$158*'Fixed Data'!$B$25*'Fixed Data'!F$47*'Fixed Data'!$B$24*'Fixed Data'!$B$23+F$158*'Fixed Data'!$B$26)*'Fixed Data'!M46/10^6</f>
        <v>-24.514305445472356</v>
      </c>
      <c r="G176" s="262">
        <f>-(G$158*'Fixed Data'!$B$25*'Fixed Data'!G$47*'Fixed Data'!$B$24*'Fixed Data'!$B$23+G$158*'Fixed Data'!$B$26)*'Fixed Data'!N46/10^6</f>
        <v>-24.844264004610483</v>
      </c>
      <c r="H176" s="262">
        <f>-(H$158*'Fixed Data'!$B$25*'Fixed Data'!H$47*'Fixed Data'!$B$24*'Fixed Data'!$B$23+H$158*'Fixed Data'!$B$26)*'Fixed Data'!O46/10^6</f>
        <v>-25.174264960136902</v>
      </c>
      <c r="I176" s="262">
        <f>-(I$158*'Fixed Data'!$B$25*'Fixed Data'!I$47*'Fixed Data'!$B$24*'Fixed Data'!$B$23+I$158*'Fixed Data'!$B$26)*'Fixed Data'!P46/10^6</f>
        <v>-25.504022782565485</v>
      </c>
      <c r="J176" s="262">
        <f>-(J$158*'Fixed Data'!$B$25*'Fixed Data'!J$47*'Fixed Data'!$B$24*'Fixed Data'!$B$23+J$158*'Fixed Data'!$B$26)*'Fixed Data'!Q46/10^6</f>
        <v>-25.8332319119666</v>
      </c>
      <c r="K176" s="262">
        <f>-(K$158*'Fixed Data'!$B$25*'Fixed Data'!K$47*'Fixed Data'!$B$24*'Fixed Data'!$B$23+K$158*'Fixed Data'!$B$26)*'Fixed Data'!R46/10^6</f>
        <v>-26.602703272458818</v>
      </c>
      <c r="L176" s="262">
        <f>-(L$158*'Fixed Data'!$B$25*'Fixed Data'!L$47*'Fixed Data'!$B$24*'Fixed Data'!$B$23+L$158*'Fixed Data'!$B$26)*'Fixed Data'!S46/10^6</f>
        <v>-27.397397307359306</v>
      </c>
      <c r="M176" s="262">
        <f>-(M$158*'Fixed Data'!$B$25*'Fixed Data'!M$47*'Fixed Data'!$B$24*'Fixed Data'!$B$23+M$158*'Fixed Data'!$B$26)*'Fixed Data'!T46/10^6</f>
        <v>-28.218248850030577</v>
      </c>
      <c r="N176" s="262">
        <f>-(N$158*'Fixed Data'!$B$25*'Fixed Data'!N$47*'Fixed Data'!$B$24*'Fixed Data'!$B$23+N$158*'Fixed Data'!$B$26)*'Fixed Data'!U46/10^6</f>
        <v>-29.066232344821298</v>
      </c>
      <c r="O176" s="262">
        <f>-(O$158*'Fixed Data'!$B$25*'Fixed Data'!O$47*'Fixed Data'!$B$24*'Fixed Data'!$B$23+O$158*'Fixed Data'!$B$26)*'Fixed Data'!V46/10^6</f>
        <v>-29.942363749752435</v>
      </c>
      <c r="P176" s="262">
        <f>-(P$158*'Fixed Data'!$B$25*'Fixed Data'!P$47*'Fixed Data'!$B$24*'Fixed Data'!$B$23+P$158*'Fixed Data'!$B$26)*'Fixed Data'!W46/10^6</f>
        <v>-30.847702539125589</v>
      </c>
      <c r="Q176" s="262">
        <f>-(Q$158*'Fixed Data'!$B$25*'Fixed Data'!Q$47*'Fixed Data'!$B$24*'Fixed Data'!$B$23+Q$158*'Fixed Data'!$B$26)*'Fixed Data'!X46/10^6</f>
        <v>-31.783353791965091</v>
      </c>
      <c r="R176" s="262">
        <f>-(R$158*'Fixed Data'!$B$25*'Fixed Data'!R$47*'Fixed Data'!$B$24*'Fixed Data'!$B$23+R$158*'Fixed Data'!$B$26)*'Fixed Data'!Y46/10^6</f>
        <v>-32.75047043870461</v>
      </c>
      <c r="S176" s="262">
        <f>-(S$158*'Fixed Data'!$B$25*'Fixed Data'!S$47*'Fixed Data'!$B$24*'Fixed Data'!$B$23+S$158*'Fixed Data'!$B$26)*'Fixed Data'!Z46/10^6</f>
        <v>-33.742661780570472</v>
      </c>
      <c r="T176" s="262">
        <f>-(T$158*'Fixed Data'!$B$25*'Fixed Data'!T$47*'Fixed Data'!$B$24*'Fixed Data'!$B$23+T$158*'Fixed Data'!$B$26)*'Fixed Data'!AA46/10^6</f>
        <v>-34.768313950983455</v>
      </c>
      <c r="U176" s="262">
        <f>-(U$158*'Fixed Data'!$B$25*'Fixed Data'!U$47*'Fixed Data'!$B$24*'Fixed Data'!$B$23+U$158*'Fixed Data'!$B$26)*'Fixed Data'!AB46/10^6</f>
        <v>-35.828714309110957</v>
      </c>
      <c r="V176" s="262">
        <f>-(V$158*'Fixed Data'!$B$25*'Fixed Data'!V$47*'Fixed Data'!$B$24*'Fixed Data'!$B$23+V$158*'Fixed Data'!$B$26)*'Fixed Data'!AC46/10^6</f>
        <v>-36.925206920870245</v>
      </c>
      <c r="W176" s="262">
        <f>-(W$158*'Fixed Data'!$B$25*'Fixed Data'!W$47*'Fixed Data'!$B$24*'Fixed Data'!$B$23+W$158*'Fixed Data'!$B$26)*'Fixed Data'!AD46/10^6</f>
        <v>-38.059195461287167</v>
      </c>
      <c r="X176" s="262">
        <f>-(X$158*'Fixed Data'!$B$25*'Fixed Data'!X$47*'Fixed Data'!$B$24*'Fixed Data'!$B$23+X$158*'Fixed Data'!$B$26)*'Fixed Data'!AE46/10^6</f>
        <v>-39.232146094662582</v>
      </c>
      <c r="Y176" s="262">
        <f>-(Y$158*'Fixed Data'!$B$25*'Fixed Data'!Y$47*'Fixed Data'!$B$24*'Fixed Data'!$B$23+Y$158*'Fixed Data'!$B$26)*'Fixed Data'!AF46/10^6</f>
        <v>-40.445590678962468</v>
      </c>
      <c r="Z176" s="262">
        <f>-(Z$158*'Fixed Data'!$B$25*'Fixed Data'!Z$47*'Fixed Data'!$B$24*'Fixed Data'!$B$23+Z$158*'Fixed Data'!$B$26)*'Fixed Data'!AG46/10^6</f>
        <v>-41.701130003133947</v>
      </c>
      <c r="AA176" s="262">
        <f>-(AA$158*'Fixed Data'!$B$25*'Fixed Data'!AA$47*'Fixed Data'!$B$24*'Fixed Data'!$B$23+AA$158*'Fixed Data'!$B$26)*'Fixed Data'!AH46/10^6</f>
        <v>-43.000437320823934</v>
      </c>
      <c r="AB176" s="262">
        <f>-(AB$158*'Fixed Data'!$B$25*'Fixed Data'!AB$47*'Fixed Data'!$B$24*'Fixed Data'!$B$23+AB$158*'Fixed Data'!$B$26)*'Fixed Data'!AI46/10^6</f>
        <v>-44.345261979670795</v>
      </c>
      <c r="AC176" s="262">
        <f>-(AC$158*'Fixed Data'!$B$25*'Fixed Data'!AC$47*'Fixed Data'!$B$24*'Fixed Data'!$B$23+AC$158*'Fixed Data'!$B$26)*'Fixed Data'!AJ46/10^6</f>
        <v>-45.708021662408562</v>
      </c>
      <c r="AD176" s="262">
        <f>-(AD$158*'Fixed Data'!$B$25*'Fixed Data'!AD$47*'Fixed Data'!$B$24*'Fixed Data'!$B$23+AD$158*'Fixed Data'!$B$26)*'Fixed Data'!AK46/10^6</f>
        <v>-47.1143659793373</v>
      </c>
      <c r="AE176" s="262">
        <f>-(AE$158*'Fixed Data'!$B$25*'Fixed Data'!AE$47*'Fixed Data'!$B$24*'Fixed Data'!$B$23+AE$158*'Fixed Data'!$B$26)*'Fixed Data'!AL46/10^6</f>
        <v>-48.562734488969916</v>
      </c>
      <c r="AF176" s="262">
        <f>-(AF$158*'Fixed Data'!$B$25*'Fixed Data'!AF$47*'Fixed Data'!$B$24*'Fixed Data'!$B$23+AF$158*'Fixed Data'!$B$26)*'Fixed Data'!AM46/10^6</f>
        <v>-50.05229739411147</v>
      </c>
      <c r="AG176" s="262">
        <f>-(AG$158*'Fixed Data'!$B$25*'Fixed Data'!AG$47*'Fixed Data'!$B$24*'Fixed Data'!$B$23+AG$158*'Fixed Data'!$B$26)*'Fixed Data'!AN46/10^6</f>
        <v>-51.583136012443731</v>
      </c>
      <c r="AH176" s="262">
        <f>-(AH$158*'Fixed Data'!$B$25*'Fixed Data'!AH$47*'Fixed Data'!$B$24*'Fixed Data'!$B$23+AH$158*'Fixed Data'!$B$26)*'Fixed Data'!AO46/10^6</f>
        <v>-53.156731558664653</v>
      </c>
      <c r="AI176" s="262">
        <f>-(AI$158*'Fixed Data'!$B$25*'Fixed Data'!AI$47*'Fixed Data'!$B$24*'Fixed Data'!$B$23+AI$158*'Fixed Data'!$B$26)*'Fixed Data'!AP46/10^6</f>
        <v>-54.776798912186898</v>
      </c>
      <c r="AJ176" s="262">
        <f>-(AJ$158*'Fixed Data'!$B$25*'Fixed Data'!AJ$47*'Fixed Data'!$B$24*'Fixed Data'!$B$23+AJ$158*'Fixed Data'!$B$26)*'Fixed Data'!AQ46/10^6</f>
        <v>-56.443921262989242</v>
      </c>
      <c r="AK176" s="262">
        <f>-(AK$158*'Fixed Data'!$B$25*'Fixed Data'!AK$47*'Fixed Data'!$B$24*'Fixed Data'!$B$23+AK$158*'Fixed Data'!$B$26)*'Fixed Data'!AR46/10^6</f>
        <v>-58.159473030293505</v>
      </c>
      <c r="AL176" s="262">
        <f>-(AL$158*'Fixed Data'!$B$25*'Fixed Data'!AL$47*'Fixed Data'!$B$24*'Fixed Data'!$B$23+AL$158*'Fixed Data'!$B$26)*'Fixed Data'!AS46/10^6</f>
        <v>-59.925296311032604</v>
      </c>
      <c r="AM176" s="262">
        <f>-(AM$158*'Fixed Data'!$B$25*'Fixed Data'!AM$47*'Fixed Data'!$B$24*'Fixed Data'!$B$23+AM$158*'Fixed Data'!$B$26)*'Fixed Data'!AT46/10^6</f>
        <v>-61.743411416523564</v>
      </c>
      <c r="AN176" s="262">
        <f>-(AN$158*'Fixed Data'!$B$25*'Fixed Data'!AN$47*'Fixed Data'!$B$24*'Fixed Data'!$B$23+AN$158*'Fixed Data'!$B$26)*'Fixed Data'!AU46/10^6</f>
        <v>-63.615777474169818</v>
      </c>
      <c r="AO176" s="262">
        <f>-(AO$158*'Fixed Data'!$B$25*'Fixed Data'!AO$47*'Fixed Data'!$B$24*'Fixed Data'!$B$23+AO$158*'Fixed Data'!$B$26)*'Fixed Data'!AV46/10^6</f>
        <v>-65.544226908676791</v>
      </c>
      <c r="AP176" s="262">
        <f>-(AP$158*'Fixed Data'!$B$25*'Fixed Data'!AP$47*'Fixed Data'!$B$24*'Fixed Data'!$B$23+AP$158*'Fixed Data'!$B$26)*'Fixed Data'!AW46/10^6</f>
        <v>-67.530852213952116</v>
      </c>
      <c r="AQ176" s="262">
        <f>-(AQ$158*'Fixed Data'!$B$25*'Fixed Data'!AQ$47*'Fixed Data'!$B$24*'Fixed Data'!$B$23+AQ$158*'Fixed Data'!$B$26)*'Fixed Data'!AX46/10^6</f>
        <v>-69.577861366780155</v>
      </c>
      <c r="AR176" s="262">
        <f>-(AR$158*'Fixed Data'!$B$25*'Fixed Data'!AR$47*'Fixed Data'!$B$24*'Fixed Data'!$B$23+AR$158*'Fixed Data'!$B$26)*'Fixed Data'!AY46/10^6</f>
        <v>-71.687527207844823</v>
      </c>
      <c r="AS176" s="262">
        <f>-(AS$158*'Fixed Data'!$B$25*'Fixed Data'!AS$47*'Fixed Data'!$B$24*'Fixed Data'!$B$23+AS$158*'Fixed Data'!$B$26)*'Fixed Data'!AZ46/10^6</f>
        <v>-73.862197693223166</v>
      </c>
      <c r="AT176" s="262">
        <f>-(AT$158*'Fixed Data'!$B$25*'Fixed Data'!AT$47*'Fixed Data'!$B$24*'Fixed Data'!$B$23+AT$158*'Fixed Data'!$B$26)*'Fixed Data'!BA46/10^6</f>
        <v>-76.104331178857322</v>
      </c>
      <c r="AU176" s="262">
        <f>-(AU$158*'Fixed Data'!$B$25*'Fixed Data'!AU$47*'Fixed Data'!$B$24*'Fixed Data'!$B$23+AU$158*'Fixed Data'!$B$26)*'Fixed Data'!BB46/10^6</f>
        <v>-78.416515688430678</v>
      </c>
      <c r="AV176" s="262">
        <f>-(AV$158*'Fixed Data'!$B$25*'Fixed Data'!AV$47*'Fixed Data'!$B$24*'Fixed Data'!$B$23+AV$158*'Fixed Data'!$B$26)*'Fixed Data'!BC46/10^6</f>
        <v>-80.801448306965298</v>
      </c>
      <c r="AW176" s="262">
        <f>-(AW$158*'Fixed Data'!$B$25*'Fixed Data'!AW$47*'Fixed Data'!$B$24*'Fixed Data'!$B$23+AW$158*'Fixed Data'!$B$26)*'Fixed Data'!BD46/10^6</f>
        <v>-83.261941492665855</v>
      </c>
      <c r="AX176" s="262">
        <f>-(AX$158*'Fixed Data'!$B$25*'Fixed Data'!AX$47*'Fixed Data'!$B$24*'Fixed Data'!$B$23+AX$158*'Fixed Data'!$B$26)*'Fixed Data'!BE46/10^6</f>
        <v>-85.800935062729607</v>
      </c>
      <c r="AY176" s="262">
        <f>-(AY$158*'Fixed Data'!$B$25*'Fixed Data'!AY$47*'Fixed Data'!$B$24*'Fixed Data'!$B$23+AY$158*'Fixed Data'!$B$26)*'Fixed Data'!BF46/10^6</f>
        <v>-88.421504716543424</v>
      </c>
      <c r="AZ176" s="262">
        <f>-(AZ$158*'Fixed Data'!$B$25*'Fixed Data'!AZ$47*'Fixed Data'!$B$24*'Fixed Data'!$B$23+AZ$158*'Fixed Data'!$B$26)*'Fixed Data'!BG46/10^6</f>
        <v>-91.126866364034669</v>
      </c>
      <c r="BA176" s="262">
        <f>-(BA$158*'Fixed Data'!$B$25*'Fixed Data'!BA$47*'Fixed Data'!$B$24*'Fixed Data'!$B$23+BA$158*'Fixed Data'!$B$26)*'Fixed Data'!BH46/10^6</f>
        <v>-93.920380989076293</v>
      </c>
      <c r="BB176" s="262">
        <f>-(BB$158*'Fixed Data'!$B$25*'Fixed Data'!BB$47*'Fixed Data'!$B$24*'Fixed Data'!$B$23+BB$158*'Fixed Data'!$B$26)*'Fixed Data'!BI46/10^6</f>
        <v>-96.788560542910361</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-0.20515275714183306</v>
      </c>
      <c r="F190" s="21">
        <f t="shared" ref="F190:BB190" si="17">(F133+F83)*F186</f>
        <v>-1.4773135189487907</v>
      </c>
      <c r="G190" s="21">
        <f t="shared" si="17"/>
        <v>-2.7320188798384808</v>
      </c>
      <c r="H190" s="21">
        <f t="shared" si="17"/>
        <v>-3.9800072517511786</v>
      </c>
      <c r="I190" s="21">
        <f t="shared" si="17"/>
        <v>-5.21789756057973</v>
      </c>
      <c r="J190" s="21">
        <f t="shared" si="17"/>
        <v>-6.1853002338132486</v>
      </c>
      <c r="K190" s="21">
        <f t="shared" si="17"/>
        <v>-5.5818840848557967</v>
      </c>
      <c r="L190" s="21">
        <f t="shared" si="17"/>
        <v>-5.0207635064697618</v>
      </c>
      <c r="M190" s="21">
        <f t="shared" si="17"/>
        <v>-4.4994785639134882</v>
      </c>
      <c r="N190" s="21">
        <f t="shared" si="17"/>
        <v>-4.0156971142472662</v>
      </c>
      <c r="O190" s="21">
        <f t="shared" si="17"/>
        <v>-3.5672086455239711</v>
      </c>
      <c r="P190" s="21">
        <f t="shared" si="17"/>
        <v>-3.1519183977077803</v>
      </c>
      <c r="Q190" s="21">
        <f t="shared" si="17"/>
        <v>-2.7678417529336627</v>
      </c>
      <c r="R190" s="21">
        <f t="shared" si="17"/>
        <v>-2.4130988832487286</v>
      </c>
      <c r="S190" s="21">
        <f t="shared" si="17"/>
        <v>-2.0859096444829253</v>
      </c>
      <c r="T190" s="21">
        <f t="shared" si="17"/>
        <v>-1.7845887053819043</v>
      </c>
      <c r="U190" s="21">
        <f t="shared" si="17"/>
        <v>-1.5075409015999097</v>
      </c>
      <c r="V190" s="21">
        <f t="shared" si="17"/>
        <v>-1.2532568045962129</v>
      </c>
      <c r="W190" s="21">
        <f t="shared" si="17"/>
        <v>-1.0203084959056137</v>
      </c>
      <c r="X190" s="21">
        <f t="shared" si="17"/>
        <v>-0.80734553766271855</v>
      </c>
      <c r="Y190" s="21">
        <f t="shared" si="17"/>
        <v>-0.61309113065171716</v>
      </c>
      <c r="Z190" s="21">
        <f t="shared" si="17"/>
        <v>-0.43633845152900697</v>
      </c>
      <c r="AA190" s="21">
        <f t="shared" si="17"/>
        <v>-0.27594716122585916</v>
      </c>
      <c r="AB190" s="21">
        <f t="shared" si="17"/>
        <v>-0.13084007688309687</v>
      </c>
      <c r="AC190" s="21">
        <f t="shared" si="17"/>
        <v>-1.7017665498416061E-16</v>
      </c>
      <c r="AD190" s="21">
        <f t="shared" si="17"/>
        <v>-1.6442188887358514E-16</v>
      </c>
      <c r="AE190" s="21">
        <f t="shared" si="17"/>
        <v>-1.588617283802755E-16</v>
      </c>
      <c r="AF190" s="21">
        <f t="shared" si="17"/>
        <v>-1.5348959263794735E-16</v>
      </c>
      <c r="AG190" s="21">
        <f t="shared" si="17"/>
        <v>-1.4829912332168824E-16</v>
      </c>
      <c r="AH190" s="21">
        <f t="shared" si="17"/>
        <v>-1.4328417712240415E-16</v>
      </c>
      <c r="AI190" s="21">
        <f t="shared" si="17"/>
        <v>-1.3843881847575278E-16</v>
      </c>
      <c r="AJ190" s="21">
        <f t="shared" si="17"/>
        <v>-1.3440661987937162E-16</v>
      </c>
      <c r="AK190" s="21">
        <f t="shared" si="17"/>
        <v>-1.30491863960555E-16</v>
      </c>
      <c r="AL190" s="21">
        <f t="shared" si="17"/>
        <v>-1.2669113005879125E-16</v>
      </c>
      <c r="AM190" s="21">
        <f t="shared" si="17"/>
        <v>-1.2300109714445751E-16</v>
      </c>
      <c r="AN190" s="21">
        <f t="shared" si="17"/>
        <v>-1.1941854091694903E-16</v>
      </c>
      <c r="AO190" s="21">
        <f t="shared" si="17"/>
        <v>-1.1594033098732917E-16</v>
      </c>
      <c r="AP190" s="21">
        <f t="shared" si="17"/>
        <v>-1.1256342814303802E-16</v>
      </c>
      <c r="AQ190" s="21">
        <f t="shared" si="17"/>
        <v>-1.0928488169226993E-16</v>
      </c>
      <c r="AR190" s="21">
        <f t="shared" si="17"/>
        <v>-1.0610182688569897E-16</v>
      </c>
      <c r="AS190" s="21">
        <f t="shared" si="17"/>
        <v>-1.0301148241329996E-16</v>
      </c>
      <c r="AT190" s="21">
        <f t="shared" si="17"/>
        <v>-1.0001114797407763E-16</v>
      </c>
      <c r="AU190" s="21">
        <f t="shared" si="17"/>
        <v>-9.7098201916580236E-17</v>
      </c>
      <c r="AV190" s="21">
        <f t="shared" si="17"/>
        <v>-9.4270098948136143E-17</v>
      </c>
      <c r="AW190" s="21">
        <f t="shared" si="17"/>
        <v>-9.1524367910811799E-17</v>
      </c>
      <c r="AX190" s="21">
        <f t="shared" si="17"/>
        <v>-8.8858609622147368E-17</v>
      </c>
      <c r="AY190" s="21">
        <f t="shared" si="17"/>
        <v>-8.6270494778783845E-17</v>
      </c>
      <c r="AZ190" s="21">
        <f t="shared" si="17"/>
        <v>-8.3757761921149362E-17</v>
      </c>
      <c r="BA190" s="21">
        <f t="shared" si="17"/>
        <v>-8.1318215457426576E-17</v>
      </c>
      <c r="BB190" s="21">
        <f t="shared" si="17"/>
        <v>-7.8949723745074334E-17</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-2.6997677291592925</v>
      </c>
      <c r="F192" s="21">
        <f t="shared" ref="F192:BB192" si="19">F77*F186</f>
        <v>-2.6043656647334315</v>
      </c>
      <c r="G192" s="21">
        <f t="shared" si="19"/>
        <v>-2.5119117895546039</v>
      </c>
      <c r="H192" s="21">
        <f t="shared" si="19"/>
        <v>-2.4223167276246258</v>
      </c>
      <c r="I192" s="21">
        <f t="shared" si="19"/>
        <v>-2.3354936878097416</v>
      </c>
      <c r="J192" s="21">
        <f t="shared" si="19"/>
        <v>-2.2513583821635947</v>
      </c>
      <c r="K192" s="21">
        <f t="shared" si="19"/>
        <v>-2.2064167300137445</v>
      </c>
      <c r="L192" s="21">
        <f t="shared" si="19"/>
        <v>-2.1625539959856459</v>
      </c>
      <c r="M192" s="21">
        <f t="shared" si="19"/>
        <v>-2.1197448660241811</v>
      </c>
      <c r="N192" s="21">
        <f t="shared" si="19"/>
        <v>-2.0779646470396194</v>
      </c>
      <c r="O192" s="21">
        <f t="shared" si="19"/>
        <v>-2.0371892529589402</v>
      </c>
      <c r="P192" s="21">
        <f t="shared" si="19"/>
        <v>-1.9973951888989114</v>
      </c>
      <c r="Q192" s="21">
        <f t="shared" si="19"/>
        <v>-1.958559537393622</v>
      </c>
      <c r="R192" s="21">
        <f t="shared" si="19"/>
        <v>-1.9206599443264705</v>
      </c>
      <c r="S192" s="21">
        <f t="shared" si="19"/>
        <v>-1.8836746069734664</v>
      </c>
      <c r="T192" s="21">
        <f t="shared" si="19"/>
        <v>-1.8475822574086951</v>
      </c>
      <c r="U192" s="21">
        <f t="shared" si="19"/>
        <v>-1.8123621531854943</v>
      </c>
      <c r="V192" s="21">
        <f t="shared" si="19"/>
        <v>-1.7779940611114586</v>
      </c>
      <c r="W192" s="21">
        <f t="shared" si="19"/>
        <v>-1.7444582490333298</v>
      </c>
      <c r="X192" s="21">
        <f t="shared" si="19"/>
        <v>-1.7117354697680414</v>
      </c>
      <c r="Y192" s="21">
        <f t="shared" si="19"/>
        <v>-1.6798069529271926</v>
      </c>
      <c r="Z192" s="21">
        <f t="shared" si="19"/>
        <v>-1.6486543911992146</v>
      </c>
      <c r="AA192" s="21">
        <f t="shared" si="19"/>
        <v>-1.6182599297299958</v>
      </c>
      <c r="AB192" s="21">
        <f t="shared" si="19"/>
        <v>-1.5886061555449607</v>
      </c>
      <c r="AC192" s="21">
        <f t="shared" si="19"/>
        <v>-1.559676087654311</v>
      </c>
      <c r="AD192" s="21">
        <f t="shared" si="19"/>
        <v>-1.5314531651327874</v>
      </c>
      <c r="AE192" s="21">
        <f t="shared" si="19"/>
        <v>-1.5039212382445044</v>
      </c>
      <c r="AF192" s="21">
        <f t="shared" si="19"/>
        <v>-1.4770645583665702</v>
      </c>
      <c r="AG192" s="21">
        <f t="shared" si="19"/>
        <v>-1.4508677683982365</v>
      </c>
      <c r="AH192" s="21">
        <f t="shared" si="19"/>
        <v>-1.4253158927094789</v>
      </c>
      <c r="AI192" s="21">
        <f t="shared" si="19"/>
        <v>-1.4003943296747425</v>
      </c>
      <c r="AJ192" s="21">
        <f t="shared" si="19"/>
        <v>-1.3827688839323307</v>
      </c>
      <c r="AK192" s="21">
        <f t="shared" si="19"/>
        <v>-1.3655473702197662</v>
      </c>
      <c r="AL192" s="21">
        <f t="shared" si="19"/>
        <v>-1.348723343057922</v>
      </c>
      <c r="AM192" s="21">
        <f t="shared" si="19"/>
        <v>-1.3322905125940523</v>
      </c>
      <c r="AN192" s="21">
        <f t="shared" si="19"/>
        <v>-1.3162427395092999</v>
      </c>
      <c r="AO192" s="21">
        <f t="shared" si="19"/>
        <v>-1.3005740350747121</v>
      </c>
      <c r="AP192" s="21">
        <f t="shared" si="19"/>
        <v>-1.2852785570270118</v>
      </c>
      <c r="AQ192" s="21">
        <f t="shared" si="19"/>
        <v>-1.2703506083566076</v>
      </c>
      <c r="AR192" s="21">
        <f t="shared" si="19"/>
        <v>-1.2557846340793899</v>
      </c>
      <c r="AS192" s="21">
        <f t="shared" si="19"/>
        <v>-1.2415752203092596</v>
      </c>
      <c r="AT192" s="21">
        <f t="shared" si="19"/>
        <v>-1.2277170912520596</v>
      </c>
      <c r="AU192" s="21">
        <f t="shared" si="19"/>
        <v>-1.2142051076526508</v>
      </c>
      <c r="AV192" s="21">
        <f t="shared" si="19"/>
        <v>-1.2010342641635749</v>
      </c>
      <c r="AW192" s="21">
        <f t="shared" si="19"/>
        <v>-1.1881996884357575</v>
      </c>
      <c r="AX192" s="21">
        <f t="shared" si="19"/>
        <v>-1.175696638088473</v>
      </c>
      <c r="AY192" s="21">
        <f t="shared" si="19"/>
        <v>-1.1635204995741604</v>
      </c>
      <c r="AZ192" s="21">
        <f t="shared" si="19"/>
        <v>-1.1516667862343986</v>
      </c>
      <c r="BA192" s="21">
        <f t="shared" si="19"/>
        <v>-1.1401311367288214</v>
      </c>
      <c r="BB192" s="21">
        <f t="shared" si="19"/>
        <v>-1.1287110338475854</v>
      </c>
    </row>
    <row r="193" spans="1:54" outlineLevel="2">
      <c r="A193" s="426"/>
      <c r="B193" s="150" t="s">
        <v>496</v>
      </c>
      <c r="C193" s="19"/>
      <c r="D193" s="135" t="s">
        <v>391</v>
      </c>
      <c r="E193" s="21">
        <f t="shared" ref="E193:BB193" si="20">SUMIF($B$143:$B$154,"Environmental",E$143:E$154)*E186</f>
        <v>-16.097627330027944</v>
      </c>
      <c r="F193" s="21">
        <f t="shared" si="20"/>
        <v>-15.372726370312479</v>
      </c>
      <c r="G193" s="21">
        <f t="shared" si="20"/>
        <v>-14.598079237937791</v>
      </c>
      <c r="H193" s="21">
        <f t="shared" si="20"/>
        <v>-13.831256842091515</v>
      </c>
      <c r="I193" s="21">
        <f t="shared" si="20"/>
        <v>-13.116382133811598</v>
      </c>
      <c r="J193" s="21">
        <f t="shared" si="20"/>
        <v>-12.403683884494585</v>
      </c>
      <c r="K193" s="21">
        <f t="shared" si="20"/>
        <v>-12.315815550837915</v>
      </c>
      <c r="L193" s="21">
        <f t="shared" si="20"/>
        <v>-12.266727943589942</v>
      </c>
      <c r="M193" s="21">
        <f t="shared" si="20"/>
        <v>-12.215766974350355</v>
      </c>
      <c r="N193" s="21">
        <f t="shared" si="20"/>
        <v>-12.125417972501383</v>
      </c>
      <c r="O193" s="21">
        <f t="shared" si="20"/>
        <v>-12.071870233827291</v>
      </c>
      <c r="P193" s="21">
        <f t="shared" si="20"/>
        <v>-12.016841215539454</v>
      </c>
      <c r="Q193" s="21">
        <f t="shared" si="20"/>
        <v>-11.960457751723304</v>
      </c>
      <c r="R193" s="21">
        <f t="shared" si="20"/>
        <v>-11.937645479250778</v>
      </c>
      <c r="S193" s="21">
        <f t="shared" si="20"/>
        <v>-11.878243769603431</v>
      </c>
      <c r="T193" s="21">
        <f t="shared" si="20"/>
        <v>-11.81785605961576</v>
      </c>
      <c r="U193" s="21">
        <f t="shared" si="20"/>
        <v>-11.756590539271224</v>
      </c>
      <c r="V193" s="21">
        <f t="shared" si="20"/>
        <v>-11.726767586857591</v>
      </c>
      <c r="W193" s="21">
        <f t="shared" si="20"/>
        <v>-11.66344628723129</v>
      </c>
      <c r="X193" s="21">
        <f t="shared" si="20"/>
        <v>-11.630576913191909</v>
      </c>
      <c r="Y193" s="21">
        <f t="shared" si="20"/>
        <v>-11.565642823058523</v>
      </c>
      <c r="Z193" s="21">
        <f t="shared" si="20"/>
        <v>-11.530211440390806</v>
      </c>
      <c r="AA193" s="21">
        <f t="shared" si="20"/>
        <v>-11.493394177620573</v>
      </c>
      <c r="AB193" s="21">
        <f t="shared" si="20"/>
        <v>-11.455312760252331</v>
      </c>
      <c r="AC193" s="21">
        <f t="shared" si="20"/>
        <v>-11.409625593140712</v>
      </c>
      <c r="AD193" s="21">
        <f t="shared" si="20"/>
        <v>-11.36461075968616</v>
      </c>
      <c r="AE193" s="21">
        <f t="shared" si="20"/>
        <v>-11.321518782644187</v>
      </c>
      <c r="AF193" s="21">
        <f t="shared" si="20"/>
        <v>-11.276804295976966</v>
      </c>
      <c r="AG193" s="21">
        <f t="shared" si="20"/>
        <v>-11.230922494209279</v>
      </c>
      <c r="AH193" s="21">
        <f t="shared" si="20"/>
        <v>-11.184386224661937</v>
      </c>
      <c r="AI193" s="21">
        <f t="shared" si="20"/>
        <v>-11.137845074518054</v>
      </c>
      <c r="AJ193" s="21">
        <f t="shared" si="20"/>
        <v>-11.144858445984418</v>
      </c>
      <c r="AK193" s="21">
        <f t="shared" si="20"/>
        <v>-11.151245429529476</v>
      </c>
      <c r="AL193" s="21">
        <f t="shared" si="20"/>
        <v>-11.157241356853435</v>
      </c>
      <c r="AM193" s="21">
        <f t="shared" si="20"/>
        <v>-11.162978609794363</v>
      </c>
      <c r="AN193" s="21">
        <f t="shared" si="20"/>
        <v>-11.168513558780846</v>
      </c>
      <c r="AO193" s="21">
        <f t="shared" si="20"/>
        <v>-11.173869839047256</v>
      </c>
      <c r="AP193" s="21">
        <f t="shared" si="20"/>
        <v>-11.179125838555789</v>
      </c>
      <c r="AQ193" s="21">
        <f t="shared" si="20"/>
        <v>-11.184371072128794</v>
      </c>
      <c r="AR193" s="21">
        <f t="shared" si="20"/>
        <v>-11.189670469375177</v>
      </c>
      <c r="AS193" s="21">
        <f t="shared" si="20"/>
        <v>-11.195084338089924</v>
      </c>
      <c r="AT193" s="21">
        <f t="shared" si="20"/>
        <v>-11.200677237028358</v>
      </c>
      <c r="AU193" s="21">
        <f t="shared" si="20"/>
        <v>-11.206517136509703</v>
      </c>
      <c r="AV193" s="21">
        <f t="shared" si="20"/>
        <v>-11.212668533832769</v>
      </c>
      <c r="AW193" s="21">
        <f t="shared" si="20"/>
        <v>-11.21919308434639</v>
      </c>
      <c r="AX193" s="21">
        <f t="shared" si="20"/>
        <v>-11.226152513186692</v>
      </c>
      <c r="AY193" s="21">
        <f t="shared" si="20"/>
        <v>-11.233608522199109</v>
      </c>
      <c r="AZ193" s="21">
        <f t="shared" si="20"/>
        <v>-11.241621933740635</v>
      </c>
      <c r="BA193" s="21">
        <f t="shared" si="20"/>
        <v>-11.250252511014311</v>
      </c>
      <c r="BB193" s="21">
        <f t="shared" si="20"/>
        <v>-11.257579791874354</v>
      </c>
    </row>
    <row r="194" spans="1:54" outlineLevel="2">
      <c r="A194" s="426"/>
      <c r="B194" s="150" t="s">
        <v>497</v>
      </c>
      <c r="C194" s="19"/>
      <c r="D194" s="135" t="s">
        <v>391</v>
      </c>
      <c r="E194" s="21">
        <f t="shared" ref="E194:BB194" si="21">SUM(E172:E174)*E186</f>
        <v>-8.0615520039548727</v>
      </c>
      <c r="F194" s="21">
        <f t="shared" si="21"/>
        <v>-7.8951064255046814</v>
      </c>
      <c r="G194" s="21">
        <f t="shared" si="21"/>
        <v>-7.7307954303439157</v>
      </c>
      <c r="H194" s="21">
        <f t="shared" si="21"/>
        <v>-7.5685815504498581</v>
      </c>
      <c r="I194" s="21">
        <f t="shared" si="21"/>
        <v>-7.40842747630467</v>
      </c>
      <c r="J194" s="21">
        <f t="shared" si="21"/>
        <v>-7.2502960292954706</v>
      </c>
      <c r="K194" s="21">
        <f t="shared" si="21"/>
        <v>-7.2137720841577373</v>
      </c>
      <c r="L194" s="21">
        <f t="shared" si="21"/>
        <v>-7.1780355432825402</v>
      </c>
      <c r="M194" s="21">
        <f t="shared" si="21"/>
        <v>-7.1430880924656899</v>
      </c>
      <c r="N194" s="21">
        <f t="shared" si="21"/>
        <v>-7.108931640221404</v>
      </c>
      <c r="O194" s="21">
        <f t="shared" si="21"/>
        <v>-7.0755683297136596</v>
      </c>
      <c r="P194" s="21">
        <f t="shared" si="21"/>
        <v>-7.0430005427768725</v>
      </c>
      <c r="Q194" s="21">
        <f t="shared" si="21"/>
        <v>-7.0112309010456499</v>
      </c>
      <c r="R194" s="21">
        <f t="shared" si="21"/>
        <v>-6.980262269709038</v>
      </c>
      <c r="S194" s="21">
        <f t="shared" si="21"/>
        <v>-6.9485340024993691</v>
      </c>
      <c r="T194" s="21">
        <f t="shared" si="21"/>
        <v>-6.9176268088881265</v>
      </c>
      <c r="U194" s="21">
        <f t="shared" si="21"/>
        <v>-6.8875437824529318</v>
      </c>
      <c r="V194" s="21">
        <f t="shared" si="21"/>
        <v>-6.858288285495159</v>
      </c>
      <c r="W194" s="21">
        <f t="shared" si="21"/>
        <v>-6.8298639463022619</v>
      </c>
      <c r="X194" s="21">
        <f t="shared" si="21"/>
        <v>-6.802274679074733</v>
      </c>
      <c r="Y194" s="21">
        <f t="shared" si="21"/>
        <v>-6.7755246836447034</v>
      </c>
      <c r="Z194" s="21">
        <f t="shared" si="21"/>
        <v>-6.7496184494189517</v>
      </c>
      <c r="AA194" s="21">
        <f t="shared" si="21"/>
        <v>-6.724560762805857</v>
      </c>
      <c r="AB194" s="21">
        <f t="shared" si="21"/>
        <v>-6.7003567242530462</v>
      </c>
      <c r="AC194" s="21">
        <f t="shared" si="21"/>
        <v>-6.6727180543547471</v>
      </c>
      <c r="AD194" s="21">
        <f t="shared" si="21"/>
        <v>-6.6454340383743515</v>
      </c>
      <c r="AE194" s="21">
        <f t="shared" si="21"/>
        <v>-6.6180917517096116</v>
      </c>
      <c r="AF194" s="21">
        <f t="shared" si="21"/>
        <v>-6.5904234085141713</v>
      </c>
      <c r="AG194" s="21">
        <f t="shared" si="21"/>
        <v>-6.5623092499286919</v>
      </c>
      <c r="AH194" s="21">
        <f t="shared" si="21"/>
        <v>-6.5338155619483755</v>
      </c>
      <c r="AI194" s="21">
        <f t="shared" si="21"/>
        <v>-6.5052636177925161</v>
      </c>
      <c r="AJ194" s="21">
        <f t="shared" si="21"/>
        <v>-6.5080098882491644</v>
      </c>
      <c r="AK194" s="21">
        <f t="shared" si="21"/>
        <v>-6.5104988253873559</v>
      </c>
      <c r="AL194" s="21">
        <f t="shared" si="21"/>
        <v>-6.5127853902323292</v>
      </c>
      <c r="AM194" s="21">
        <f t="shared" si="21"/>
        <v>-6.5149333018203963</v>
      </c>
      <c r="AN194" s="21">
        <f t="shared" si="21"/>
        <v>-6.516988688211268</v>
      </c>
      <c r="AO194" s="21">
        <f t="shared" si="21"/>
        <v>-6.5189754958715174</v>
      </c>
      <c r="AP194" s="21">
        <f t="shared" si="21"/>
        <v>-6.5209355658536543</v>
      </c>
      <c r="AQ194" s="21">
        <f t="shared" si="21"/>
        <v>-6.5229121483154708</v>
      </c>
      <c r="AR194" s="21">
        <f t="shared" si="21"/>
        <v>-6.5249446080435254</v>
      </c>
      <c r="AS194" s="21">
        <f t="shared" si="21"/>
        <v>-6.5270693921347567</v>
      </c>
      <c r="AT194" s="21">
        <f t="shared" si="21"/>
        <v>-6.5293230003839868</v>
      </c>
      <c r="AU194" s="21">
        <f t="shared" si="21"/>
        <v>-6.5317431157379513</v>
      </c>
      <c r="AV194" s="21">
        <f t="shared" si="21"/>
        <v>-6.5343662890673748</v>
      </c>
      <c r="AW194" s="21">
        <f t="shared" si="21"/>
        <v>-6.5372281036735611</v>
      </c>
      <c r="AX194" s="21">
        <f t="shared" si="21"/>
        <v>-6.5403637336989631</v>
      </c>
      <c r="AY194" s="21">
        <f t="shared" si="21"/>
        <v>-6.5438081368779928</v>
      </c>
      <c r="AZ194" s="21">
        <f t="shared" si="21"/>
        <v>-6.5475958933370544</v>
      </c>
      <c r="BA194" s="21">
        <f t="shared" si="21"/>
        <v>-6.5517610883675488</v>
      </c>
      <c r="BB194" s="21">
        <f t="shared" si="21"/>
        <v>-6.5551859089409836</v>
      </c>
    </row>
    <row r="195" spans="1:54" outlineLevel="2">
      <c r="A195" s="426"/>
      <c r="B195" s="150" t="s">
        <v>498</v>
      </c>
      <c r="C195" s="19"/>
      <c r="D195" s="135" t="s">
        <v>391</v>
      </c>
      <c r="E195" s="21">
        <f>SUM(E176:E178)*E186</f>
        <v>-24.184656006135928</v>
      </c>
      <c r="F195" s="21">
        <f t="shared" ref="F195:BB195" si="22">SUM(F176:F178)*F186</f>
        <v>-23.685319270987787</v>
      </c>
      <c r="G195" s="21">
        <f t="shared" si="22"/>
        <v>-23.192386291031749</v>
      </c>
      <c r="H195" s="21">
        <f t="shared" si="22"/>
        <v>-22.705744651349566</v>
      </c>
      <c r="I195" s="21">
        <f t="shared" si="22"/>
        <v>-22.22528242891401</v>
      </c>
      <c r="J195" s="21">
        <f t="shared" si="22"/>
        <v>-21.750888083109206</v>
      </c>
      <c r="K195" s="21">
        <f t="shared" si="22"/>
        <v>-21.641316252473214</v>
      </c>
      <c r="L195" s="21">
        <f t="shared" si="22"/>
        <v>-21.534106629847621</v>
      </c>
      <c r="M195" s="21">
        <f t="shared" si="22"/>
        <v>-21.429264272899143</v>
      </c>
      <c r="N195" s="21">
        <f t="shared" si="22"/>
        <v>-21.32679491625494</v>
      </c>
      <c r="O195" s="21">
        <f t="shared" si="22"/>
        <v>-21.22670498914098</v>
      </c>
      <c r="P195" s="21">
        <f t="shared" si="22"/>
        <v>-21.129001632568929</v>
      </c>
      <c r="Q195" s="21">
        <f t="shared" si="22"/>
        <v>-21.033692703136953</v>
      </c>
      <c r="R195" s="21">
        <f t="shared" si="22"/>
        <v>-20.940786809127111</v>
      </c>
      <c r="S195" s="21">
        <f t="shared" si="22"/>
        <v>-20.845602003501096</v>
      </c>
      <c r="T195" s="21">
        <f t="shared" si="22"/>
        <v>-20.752880422743953</v>
      </c>
      <c r="U195" s="21">
        <f t="shared" si="22"/>
        <v>-20.662631351204485</v>
      </c>
      <c r="V195" s="21">
        <f t="shared" si="22"/>
        <v>-20.574864852712711</v>
      </c>
      <c r="W195" s="21">
        <f t="shared" si="22"/>
        <v>-20.489591838906783</v>
      </c>
      <c r="X195" s="21">
        <f t="shared" si="22"/>
        <v>-20.406824037224194</v>
      </c>
      <c r="Y195" s="21">
        <f t="shared" si="22"/>
        <v>-20.326574050934106</v>
      </c>
      <c r="Z195" s="21">
        <f t="shared" si="22"/>
        <v>-20.248855344758542</v>
      </c>
      <c r="AA195" s="21">
        <f t="shared" si="22"/>
        <v>-20.173682291851389</v>
      </c>
      <c r="AB195" s="21">
        <f t="shared" si="22"/>
        <v>-20.101070172759137</v>
      </c>
      <c r="AC195" s="21">
        <f t="shared" si="22"/>
        <v>-20.018154163253357</v>
      </c>
      <c r="AD195" s="21">
        <f t="shared" si="22"/>
        <v>-19.936302115520967</v>
      </c>
      <c r="AE195" s="21">
        <f t="shared" si="22"/>
        <v>-19.854275255773402</v>
      </c>
      <c r="AF195" s="21">
        <f t="shared" si="22"/>
        <v>-19.771270226483114</v>
      </c>
      <c r="AG195" s="21">
        <f t="shared" si="22"/>
        <v>-19.686927750461226</v>
      </c>
      <c r="AH195" s="21">
        <f t="shared" si="22"/>
        <v>-19.60144668667299</v>
      </c>
      <c r="AI195" s="21">
        <f t="shared" si="22"/>
        <v>-19.515790854315874</v>
      </c>
      <c r="AJ195" s="21">
        <f t="shared" si="22"/>
        <v>-19.524029665766317</v>
      </c>
      <c r="AK195" s="21">
        <f t="shared" si="22"/>
        <v>-19.531496477236722</v>
      </c>
      <c r="AL195" s="21">
        <f t="shared" si="22"/>
        <v>-19.538356171822155</v>
      </c>
      <c r="AM195" s="21">
        <f t="shared" si="22"/>
        <v>-19.544799906668935</v>
      </c>
      <c r="AN195" s="21">
        <f t="shared" si="22"/>
        <v>-19.550966065908657</v>
      </c>
      <c r="AO195" s="21">
        <f t="shared" si="22"/>
        <v>-19.556926488950371</v>
      </c>
      <c r="AP195" s="21">
        <f t="shared" si="22"/>
        <v>-19.562806698957033</v>
      </c>
      <c r="AQ195" s="21">
        <f t="shared" si="22"/>
        <v>-19.568736446403815</v>
      </c>
      <c r="AR195" s="21">
        <f t="shared" si="22"/>
        <v>-19.574833825648863</v>
      </c>
      <c r="AS195" s="21">
        <f t="shared" si="22"/>
        <v>-19.581208177980148</v>
      </c>
      <c r="AT195" s="21">
        <f t="shared" si="22"/>
        <v>-19.58796900278427</v>
      </c>
      <c r="AU195" s="21">
        <f t="shared" si="22"/>
        <v>-19.59522934890186</v>
      </c>
      <c r="AV195" s="21">
        <f t="shared" si="22"/>
        <v>-19.603098868944816</v>
      </c>
      <c r="AW195" s="21">
        <f t="shared" si="22"/>
        <v>-19.611684312816809</v>
      </c>
      <c r="AX195" s="21">
        <f t="shared" si="22"/>
        <v>-19.621091202945287</v>
      </c>
      <c r="AY195" s="21">
        <f t="shared" si="22"/>
        <v>-19.631424412533768</v>
      </c>
      <c r="AZ195" s="21">
        <f t="shared" si="22"/>
        <v>-19.642787681961433</v>
      </c>
      <c r="BA195" s="21">
        <f t="shared" si="22"/>
        <v>-19.655283267102515</v>
      </c>
      <c r="BB195" s="21">
        <f t="shared" si="22"/>
        <v>-19.6655577288712</v>
      </c>
    </row>
    <row r="196" spans="1:54" outlineLevel="2">
      <c r="A196" s="426"/>
      <c r="B196" s="150" t="s">
        <v>291</v>
      </c>
      <c r="C196" s="19"/>
      <c r="D196" s="135" t="s">
        <v>391</v>
      </c>
      <c r="E196" s="21">
        <f t="shared" ref="E196:BB196" si="23">SUMIF($B$143:$B$154,"Safety",E$143:E$154)*E187</f>
        <v>-1.6863305951302741</v>
      </c>
      <c r="F196" s="21">
        <f t="shared" si="23"/>
        <v>-1.7167540867135209</v>
      </c>
      <c r="G196" s="21">
        <f t="shared" si="23"/>
        <v>-1.7476334616924709</v>
      </c>
      <c r="H196" s="21">
        <f t="shared" si="23"/>
        <v>-1.7788805168640249</v>
      </c>
      <c r="I196" s="21">
        <f t="shared" si="23"/>
        <v>-1.8103995322487103</v>
      </c>
      <c r="J196" s="21">
        <f t="shared" si="23"/>
        <v>-1.8420866921715098</v>
      </c>
      <c r="K196" s="21">
        <f t="shared" si="23"/>
        <v>-1.8771710700768311</v>
      </c>
      <c r="L196" s="21">
        <f t="shared" si="23"/>
        <v>-1.9131920464028798</v>
      </c>
      <c r="M196" s="21">
        <f t="shared" si="23"/>
        <v>-1.9501780070253292</v>
      </c>
      <c r="N196" s="21">
        <f t="shared" si="23"/>
        <v>-1.9881584874940132</v>
      </c>
      <c r="O196" s="21">
        <f t="shared" si="23"/>
        <v>-2.0271638239475092</v>
      </c>
      <c r="P196" s="21">
        <f t="shared" si="23"/>
        <v>-2.0672255405742415</v>
      </c>
      <c r="Q196" s="21">
        <f t="shared" si="23"/>
        <v>-2.1083760127204267</v>
      </c>
      <c r="R196" s="21">
        <f t="shared" si="23"/>
        <v>-2.1506490102658793</v>
      </c>
      <c r="S196" s="21">
        <f t="shared" si="23"/>
        <v>-2.1940790862674922</v>
      </c>
      <c r="T196" s="21">
        <f t="shared" si="23"/>
        <v>-2.2387021584977913</v>
      </c>
      <c r="U196" s="21">
        <f t="shared" si="23"/>
        <v>-2.2845553286029201</v>
      </c>
      <c r="V196" s="21">
        <f t="shared" si="23"/>
        <v>-2.3316769795728178</v>
      </c>
      <c r="W196" s="21">
        <f t="shared" si="23"/>
        <v>-2.3801066220626361</v>
      </c>
      <c r="X196" s="21">
        <f t="shared" si="23"/>
        <v>-2.4298853801854796</v>
      </c>
      <c r="Y196" s="21">
        <f t="shared" si="23"/>
        <v>-2.4810555368135172</v>
      </c>
      <c r="Z196" s="21">
        <f t="shared" si="23"/>
        <v>-2.5336608397600635</v>
      </c>
      <c r="AA196" s="21">
        <f t="shared" si="23"/>
        <v>-2.5877465682735092</v>
      </c>
      <c r="AB196" s="21">
        <f t="shared" si="23"/>
        <v>-2.6433595935099623</v>
      </c>
      <c r="AC196" s="21">
        <f t="shared" si="23"/>
        <v>-2.7005482260964824</v>
      </c>
      <c r="AD196" s="21">
        <f t="shared" si="23"/>
        <v>-2.7593625651059313</v>
      </c>
      <c r="AE196" s="21">
        <f t="shared" si="23"/>
        <v>-2.8198542698630877</v>
      </c>
      <c r="AF196" s="21">
        <f t="shared" si="23"/>
        <v>-2.8820768668408161</v>
      </c>
      <c r="AG196" s="21">
        <f t="shared" si="23"/>
        <v>-2.9460856416535401</v>
      </c>
      <c r="AH196" s="21">
        <f t="shared" si="23"/>
        <v>-3.0119377920352046</v>
      </c>
      <c r="AI196" s="21">
        <f t="shared" si="23"/>
        <v>-3.079692477203039</v>
      </c>
      <c r="AJ196" s="21">
        <f t="shared" si="23"/>
        <v>-3.1560649892137302</v>
      </c>
      <c r="AK196" s="21">
        <f t="shared" si="23"/>
        <v>-3.2347819803024471</v>
      </c>
      <c r="AL196" s="21">
        <f t="shared" si="23"/>
        <v>-3.3159231117184764</v>
      </c>
      <c r="AM196" s="21">
        <f t="shared" si="23"/>
        <v>-3.3995709489483921</v>
      </c>
      <c r="AN196" s="21">
        <f t="shared" si="23"/>
        <v>-3.4858109558152135</v>
      </c>
      <c r="AO196" s="21">
        <f t="shared" si="23"/>
        <v>-3.5747318353946489</v>
      </c>
      <c r="AP196" s="21">
        <f t="shared" si="23"/>
        <v>-3.6664253033335976</v>
      </c>
      <c r="AQ196" s="21">
        <f t="shared" si="23"/>
        <v>-3.7609865034107064</v>
      </c>
      <c r="AR196" s="21">
        <f t="shared" si="23"/>
        <v>-3.8585140411818983</v>
      </c>
      <c r="AS196" s="21">
        <f t="shared" si="23"/>
        <v>-3.9591099413784661</v>
      </c>
      <c r="AT196" s="21">
        <f t="shared" si="23"/>
        <v>-4.062880096946067</v>
      </c>
      <c r="AU196" s="21">
        <f t="shared" si="23"/>
        <v>-4.1699340806830918</v>
      </c>
      <c r="AV196" s="21">
        <f t="shared" si="23"/>
        <v>-4.2803855611471002</v>
      </c>
      <c r="AW196" s="21">
        <f t="shared" si="23"/>
        <v>-4.39435222478021</v>
      </c>
      <c r="AX196" s="21">
        <f t="shared" si="23"/>
        <v>-4.5119561966921138</v>
      </c>
      <c r="AY196" s="21">
        <f t="shared" si="23"/>
        <v>-4.6333238153749132</v>
      </c>
      <c r="AZ196" s="21">
        <f t="shared" si="23"/>
        <v>-4.758586192224433</v>
      </c>
      <c r="BA196" s="21">
        <f t="shared" si="23"/>
        <v>-4.8878790784392834</v>
      </c>
      <c r="BB196" s="21">
        <f t="shared" si="23"/>
        <v>-5.0206849094083719</v>
      </c>
    </row>
    <row r="197" spans="1:54" outlineLevel="2">
      <c r="A197" s="426"/>
      <c r="B197" s="150" t="s">
        <v>294</v>
      </c>
      <c r="C197" s="19"/>
      <c r="D197" s="135" t="s">
        <v>391</v>
      </c>
      <c r="E197" s="21">
        <f>SUMIF($B$143:$B$154,"Financial",E$143:E$154)*E186</f>
        <v>-20.714413057399998</v>
      </c>
      <c r="F197" s="21">
        <f t="shared" ref="F197:BB197" si="24">SUMIF($B$143:$B$154,"Financial",F$143:F$154)*F186</f>
        <v>-19.857992783056993</v>
      </c>
      <c r="G197" s="21">
        <f t="shared" si="24"/>
        <v>-19.011191231429429</v>
      </c>
      <c r="H197" s="21">
        <f t="shared" si="24"/>
        <v>-18.173741402118193</v>
      </c>
      <c r="I197" s="21">
        <f t="shared" si="24"/>
        <v>-17.345380684025621</v>
      </c>
      <c r="J197" s="21">
        <f t="shared" si="24"/>
        <v>-16.525849930642977</v>
      </c>
      <c r="K197" s="21">
        <f t="shared" si="24"/>
        <v>-16.368712545081724</v>
      </c>
      <c r="L197" s="21">
        <f t="shared" si="24"/>
        <v>-16.215781447602833</v>
      </c>
      <c r="M197" s="21">
        <f t="shared" si="24"/>
        <v>-16.066953039615271</v>
      </c>
      <c r="N197" s="21">
        <f t="shared" si="24"/>
        <v>-15.922127068665654</v>
      </c>
      <c r="O197" s="21">
        <f t="shared" si="24"/>
        <v>-15.781206716686723</v>
      </c>
      <c r="P197" s="21">
        <f t="shared" si="24"/>
        <v>-15.644098426844749</v>
      </c>
      <c r="Q197" s="21">
        <f t="shared" si="24"/>
        <v>-15.510711791904839</v>
      </c>
      <c r="R197" s="21">
        <f t="shared" si="24"/>
        <v>-15.380959405531572</v>
      </c>
      <c r="S197" s="21">
        <f t="shared" si="24"/>
        <v>-15.254756937636373</v>
      </c>
      <c r="T197" s="21">
        <f t="shared" si="24"/>
        <v>-15.132022830983985</v>
      </c>
      <c r="U197" s="21">
        <f t="shared" si="24"/>
        <v>-15.012678387112569</v>
      </c>
      <c r="V197" s="21">
        <f t="shared" si="24"/>
        <v>-14.896647570331659</v>
      </c>
      <c r="W197" s="21">
        <f t="shared" si="24"/>
        <v>-14.783857011172731</v>
      </c>
      <c r="X197" s="21">
        <f t="shared" si="24"/>
        <v>-14.674235857765181</v>
      </c>
      <c r="Y197" s="21">
        <f t="shared" si="24"/>
        <v>-14.56771570354584</v>
      </c>
      <c r="Z197" s="21">
        <f t="shared" si="24"/>
        <v>-14.464230589462757</v>
      </c>
      <c r="AA197" s="21">
        <f t="shared" si="24"/>
        <v>-14.363716858474207</v>
      </c>
      <c r="AB197" s="21">
        <f t="shared" si="24"/>
        <v>-14.266113084816073</v>
      </c>
      <c r="AC197" s="21">
        <f t="shared" si="24"/>
        <v>-14.171360067427644</v>
      </c>
      <c r="AD197" s="21">
        <f t="shared" si="24"/>
        <v>-14.079400696958066</v>
      </c>
      <c r="AE197" s="21">
        <f t="shared" si="24"/>
        <v>-13.990179946043737</v>
      </c>
      <c r="AF197" s="21">
        <f t="shared" si="24"/>
        <v>-13.903644766843653</v>
      </c>
      <c r="AG197" s="21">
        <f t="shared" si="24"/>
        <v>-13.819744085424364</v>
      </c>
      <c r="AH197" s="21">
        <f t="shared" si="24"/>
        <v>-13.73842869374854</v>
      </c>
      <c r="AI197" s="21">
        <f t="shared" si="24"/>
        <v>-13.659651220394208</v>
      </c>
      <c r="AJ197" s="21">
        <f t="shared" si="24"/>
        <v>-13.649304749655592</v>
      </c>
      <c r="AK197" s="21">
        <f t="shared" si="24"/>
        <v>-13.641008225307315</v>
      </c>
      <c r="AL197" s="21">
        <f t="shared" si="24"/>
        <v>-13.634751012009062</v>
      </c>
      <c r="AM197" s="21">
        <f t="shared" si="24"/>
        <v>-13.630523602635767</v>
      </c>
      <c r="AN197" s="21">
        <f t="shared" si="24"/>
        <v>-13.628317660542452</v>
      </c>
      <c r="AO197" s="21">
        <f t="shared" si="24"/>
        <v>-13.628125932823377</v>
      </c>
      <c r="AP197" s="21">
        <f t="shared" si="24"/>
        <v>-13.629942345376119</v>
      </c>
      <c r="AQ197" s="21">
        <f t="shared" si="24"/>
        <v>-13.633761875229258</v>
      </c>
      <c r="AR197" s="21">
        <f t="shared" si="24"/>
        <v>-13.639580630230789</v>
      </c>
      <c r="AS197" s="21">
        <f t="shared" si="24"/>
        <v>-13.647395769547026</v>
      </c>
      <c r="AT197" s="21">
        <f t="shared" si="24"/>
        <v>-13.65720556777964</v>
      </c>
      <c r="AU197" s="21">
        <f t="shared" si="24"/>
        <v>-13.669009322240615</v>
      </c>
      <c r="AV197" s="21">
        <f t="shared" si="24"/>
        <v>-13.682807414214556</v>
      </c>
      <c r="AW197" s="21">
        <f t="shared" si="24"/>
        <v>-13.698601281076201</v>
      </c>
      <c r="AX197" s="21">
        <f t="shared" si="24"/>
        <v>-13.716393373707437</v>
      </c>
      <c r="AY197" s="21">
        <f t="shared" si="24"/>
        <v>-13.736187213980037</v>
      </c>
      <c r="AZ197" s="21">
        <f t="shared" si="24"/>
        <v>-13.757987338982598</v>
      </c>
      <c r="BA197" s="21">
        <f t="shared" si="24"/>
        <v>-13.781799301606867</v>
      </c>
      <c r="BB197" s="21">
        <f t="shared" si="24"/>
        <v>-13.80567554240621</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-41.403291468859344</v>
      </c>
      <c r="F200" s="21">
        <f t="shared" ref="F200:BB200" si="26">SUM(F190:F193,F196:F198)</f>
        <v>-41.029152423765218</v>
      </c>
      <c r="G200" s="21">
        <f t="shared" si="26"/>
        <v>-40.600834600452771</v>
      </c>
      <c r="H200" s="21">
        <f t="shared" si="26"/>
        <v>-40.186202740449538</v>
      </c>
      <c r="I200" s="21">
        <f t="shared" si="26"/>
        <v>-39.825553598475402</v>
      </c>
      <c r="J200" s="21">
        <f t="shared" si="26"/>
        <v>-39.208279123285919</v>
      </c>
      <c r="K200" s="21">
        <f t="shared" si="26"/>
        <v>-38.349999980866009</v>
      </c>
      <c r="L200" s="21">
        <f t="shared" si="26"/>
        <v>-37.579018940051064</v>
      </c>
      <c r="M200" s="21">
        <f t="shared" si="26"/>
        <v>-36.852121450928621</v>
      </c>
      <c r="N200" s="21">
        <f t="shared" si="26"/>
        <v>-36.129365289947934</v>
      </c>
      <c r="O200" s="21">
        <f t="shared" si="26"/>
        <v>-35.484638672944435</v>
      </c>
      <c r="P200" s="21">
        <f t="shared" si="26"/>
        <v>-34.877478769565137</v>
      </c>
      <c r="Q200" s="21">
        <f t="shared" si="26"/>
        <v>-34.305946846675852</v>
      </c>
      <c r="R200" s="21">
        <f t="shared" si="26"/>
        <v>-33.803012722623428</v>
      </c>
      <c r="S200" s="21">
        <f t="shared" si="26"/>
        <v>-33.296664044963691</v>
      </c>
      <c r="T200" s="21">
        <f t="shared" si="26"/>
        <v>-32.820752011888132</v>
      </c>
      <c r="U200" s="21">
        <f t="shared" si="26"/>
        <v>-32.373727309772121</v>
      </c>
      <c r="V200" s="21">
        <f t="shared" si="26"/>
        <v>-31.986343002469741</v>
      </c>
      <c r="W200" s="21">
        <f t="shared" si="26"/>
        <v>-31.592176665405603</v>
      </c>
      <c r="X200" s="21">
        <f t="shared" si="26"/>
        <v>-31.25377915857333</v>
      </c>
      <c r="Y200" s="21">
        <f t="shared" si="26"/>
        <v>-30.907312146996791</v>
      </c>
      <c r="Z200" s="21">
        <f t="shared" si="26"/>
        <v>-30.613095712341845</v>
      </c>
      <c r="AA200" s="21">
        <f t="shared" si="26"/>
        <v>-30.339064695324147</v>
      </c>
      <c r="AB200" s="21">
        <f t="shared" si="26"/>
        <v>-30.084231671006425</v>
      </c>
      <c r="AC200" s="21">
        <f t="shared" si="26"/>
        <v>-29.841209974319149</v>
      </c>
      <c r="AD200" s="21">
        <f t="shared" si="26"/>
        <v>-29.734827186882946</v>
      </c>
      <c r="AE200" s="21">
        <f t="shared" si="26"/>
        <v>-29.635474236795517</v>
      </c>
      <c r="AF200" s="21">
        <f t="shared" si="26"/>
        <v>-29.539590488028004</v>
      </c>
      <c r="AG200" s="21">
        <f t="shared" si="26"/>
        <v>-29.447619989685421</v>
      </c>
      <c r="AH200" s="21">
        <f t="shared" si="26"/>
        <v>-29.360068603155163</v>
      </c>
      <c r="AI200" s="21">
        <f t="shared" si="26"/>
        <v>-29.277583101790043</v>
      </c>
      <c r="AJ200" s="21">
        <f t="shared" si="26"/>
        <v>-29.332997068786071</v>
      </c>
      <c r="AK200" s="21">
        <f t="shared" si="26"/>
        <v>-29.392583005359008</v>
      </c>
      <c r="AL200" s="21">
        <f t="shared" si="26"/>
        <v>-29.456638823638894</v>
      </c>
      <c r="AM200" s="21">
        <f t="shared" si="26"/>
        <v>-29.525363673972578</v>
      </c>
      <c r="AN200" s="21">
        <f t="shared" si="26"/>
        <v>-29.598884914647812</v>
      </c>
      <c r="AO200" s="21">
        <f t="shared" si="26"/>
        <v>-29.677301642339994</v>
      </c>
      <c r="AP200" s="21">
        <f t="shared" si="26"/>
        <v>-29.760772044292516</v>
      </c>
      <c r="AQ200" s="21">
        <f t="shared" si="26"/>
        <v>-29.849470059125366</v>
      </c>
      <c r="AR200" s="21">
        <f t="shared" si="26"/>
        <v>-29.943549774867254</v>
      </c>
      <c r="AS200" s="21">
        <f t="shared" si="26"/>
        <v>-30.043165269324675</v>
      </c>
      <c r="AT200" s="21">
        <f t="shared" si="26"/>
        <v>-30.148479993006127</v>
      </c>
      <c r="AU200" s="21">
        <f t="shared" si="26"/>
        <v>-30.259665647086063</v>
      </c>
      <c r="AV200" s="21">
        <f t="shared" si="26"/>
        <v>-30.376895773358001</v>
      </c>
      <c r="AW200" s="21">
        <f t="shared" si="26"/>
        <v>-30.50034627863856</v>
      </c>
      <c r="AX200" s="21">
        <f t="shared" si="26"/>
        <v>-30.630198721674716</v>
      </c>
      <c r="AY200" s="21">
        <f t="shared" si="26"/>
        <v>-30.766640051128221</v>
      </c>
      <c r="AZ200" s="21">
        <f t="shared" si="26"/>
        <v>-30.909862251182066</v>
      </c>
      <c r="BA200" s="21">
        <f t="shared" si="26"/>
        <v>-31.060062027789282</v>
      </c>
      <c r="BB200" s="21">
        <f t="shared" si="26"/>
        <v>-31.212651277536519</v>
      </c>
    </row>
    <row r="201" spans="1:54" outlineLevel="2">
      <c r="A201" s="426"/>
      <c r="B201" s="150" t="s">
        <v>501</v>
      </c>
      <c r="C201" s="19"/>
      <c r="D201" s="135" t="s">
        <v>391</v>
      </c>
      <c r="E201" s="21">
        <f>SUM(E190:E192,E194,E196:E198)</f>
        <v>-33.367216142786269</v>
      </c>
      <c r="F201" s="21">
        <f t="shared" ref="F201:BB201" si="27">SUM(F190:F192,F194,F196:F198)</f>
        <v>-33.551532478957419</v>
      </c>
      <c r="G201" s="21">
        <f t="shared" si="27"/>
        <v>-33.7335507928589</v>
      </c>
      <c r="H201" s="21">
        <f t="shared" si="27"/>
        <v>-33.923527448807882</v>
      </c>
      <c r="I201" s="21">
        <f t="shared" si="27"/>
        <v>-34.117598940968477</v>
      </c>
      <c r="J201" s="21">
        <f t="shared" si="27"/>
        <v>-34.054891268086799</v>
      </c>
      <c r="K201" s="21">
        <f t="shared" si="27"/>
        <v>-33.24795651418583</v>
      </c>
      <c r="L201" s="21">
        <f t="shared" si="27"/>
        <v>-32.490326539743663</v>
      </c>
      <c r="M201" s="21">
        <f t="shared" si="27"/>
        <v>-31.779442569043958</v>
      </c>
      <c r="N201" s="21">
        <f t="shared" si="27"/>
        <v>-31.112878957667956</v>
      </c>
      <c r="O201" s="21">
        <f t="shared" si="27"/>
        <v>-30.488336768830806</v>
      </c>
      <c r="P201" s="21">
        <f t="shared" si="27"/>
        <v>-29.903638096802556</v>
      </c>
      <c r="Q201" s="21">
        <f t="shared" si="27"/>
        <v>-29.356719995998201</v>
      </c>
      <c r="R201" s="21">
        <f t="shared" si="27"/>
        <v>-28.84562951308169</v>
      </c>
      <c r="S201" s="21">
        <f t="shared" si="27"/>
        <v>-28.366954277859627</v>
      </c>
      <c r="T201" s="21">
        <f t="shared" si="27"/>
        <v>-27.920522761160502</v>
      </c>
      <c r="U201" s="21">
        <f t="shared" si="27"/>
        <v>-27.504680552953825</v>
      </c>
      <c r="V201" s="21">
        <f t="shared" si="27"/>
        <v>-27.117863701107307</v>
      </c>
      <c r="W201" s="21">
        <f t="shared" si="27"/>
        <v>-26.758594324476572</v>
      </c>
      <c r="X201" s="21">
        <f t="shared" si="27"/>
        <v>-26.425476924456156</v>
      </c>
      <c r="Y201" s="21">
        <f t="shared" si="27"/>
        <v>-26.11719400758297</v>
      </c>
      <c r="Z201" s="21">
        <f t="shared" si="27"/>
        <v>-25.832502721369991</v>
      </c>
      <c r="AA201" s="21">
        <f t="shared" si="27"/>
        <v>-25.570231280509429</v>
      </c>
      <c r="AB201" s="21">
        <f t="shared" si="27"/>
        <v>-25.329275635007139</v>
      </c>
      <c r="AC201" s="21">
        <f t="shared" si="27"/>
        <v>-25.104302435533185</v>
      </c>
      <c r="AD201" s="21">
        <f t="shared" si="27"/>
        <v>-25.015650465571134</v>
      </c>
      <c r="AE201" s="21">
        <f t="shared" si="27"/>
        <v>-24.93204720586094</v>
      </c>
      <c r="AF201" s="21">
        <f t="shared" si="27"/>
        <v>-24.853209600565211</v>
      </c>
      <c r="AG201" s="21">
        <f t="shared" si="27"/>
        <v>-24.779006745404832</v>
      </c>
      <c r="AH201" s="21">
        <f t="shared" si="27"/>
        <v>-24.709497940441601</v>
      </c>
      <c r="AI201" s="21">
        <f t="shared" si="27"/>
        <v>-24.645001645064504</v>
      </c>
      <c r="AJ201" s="21">
        <f t="shared" si="27"/>
        <v>-24.696148511050815</v>
      </c>
      <c r="AK201" s="21">
        <f t="shared" si="27"/>
        <v>-24.751836401216885</v>
      </c>
      <c r="AL201" s="21">
        <f t="shared" si="27"/>
        <v>-24.812182857017788</v>
      </c>
      <c r="AM201" s="21">
        <f t="shared" si="27"/>
        <v>-24.877318365998608</v>
      </c>
      <c r="AN201" s="21">
        <f t="shared" si="27"/>
        <v>-24.947360044078231</v>
      </c>
      <c r="AO201" s="21">
        <f t="shared" si="27"/>
        <v>-25.022407299164257</v>
      </c>
      <c r="AP201" s="21">
        <f t="shared" si="27"/>
        <v>-25.102581771590383</v>
      </c>
      <c r="AQ201" s="21">
        <f t="shared" si="27"/>
        <v>-25.188011135312042</v>
      </c>
      <c r="AR201" s="21">
        <f t="shared" si="27"/>
        <v>-25.278823913535604</v>
      </c>
      <c r="AS201" s="21">
        <f t="shared" si="27"/>
        <v>-25.37515032336951</v>
      </c>
      <c r="AT201" s="21">
        <f t="shared" si="27"/>
        <v>-25.477125756361751</v>
      </c>
      <c r="AU201" s="21">
        <f t="shared" si="27"/>
        <v>-25.58489162631431</v>
      </c>
      <c r="AV201" s="21">
        <f t="shared" si="27"/>
        <v>-25.698593528592603</v>
      </c>
      <c r="AW201" s="21">
        <f t="shared" si="27"/>
        <v>-25.818381297965729</v>
      </c>
      <c r="AX201" s="21">
        <f t="shared" si="27"/>
        <v>-25.944409942186986</v>
      </c>
      <c r="AY201" s="21">
        <f t="shared" si="27"/>
        <v>-26.076839665807103</v>
      </c>
      <c r="AZ201" s="21">
        <f t="shared" si="27"/>
        <v>-26.215836210778484</v>
      </c>
      <c r="BA201" s="21">
        <f t="shared" si="27"/>
        <v>-26.361570605142521</v>
      </c>
      <c r="BB201" s="21">
        <f t="shared" si="27"/>
        <v>-26.510257394603151</v>
      </c>
    </row>
    <row r="202" spans="1:54" outlineLevel="2">
      <c r="A202" s="427"/>
      <c r="B202" s="150" t="s">
        <v>502</v>
      </c>
      <c r="C202" s="19"/>
      <c r="D202" s="135" t="s">
        <v>391</v>
      </c>
      <c r="E202" s="21">
        <f>SUM(E190:E192,E195:E198)</f>
        <v>-49.490320144967328</v>
      </c>
      <c r="F202" s="21">
        <f t="shared" ref="F202:BB202" si="28">SUM(F190:F192,F195:F198)</f>
        <v>-49.341745324440524</v>
      </c>
      <c r="G202" s="21">
        <f t="shared" si="28"/>
        <v>-49.195141653546727</v>
      </c>
      <c r="H202" s="21">
        <f t="shared" si="28"/>
        <v>-49.060690549707587</v>
      </c>
      <c r="I202" s="21">
        <f t="shared" si="28"/>
        <v>-48.93445389357781</v>
      </c>
      <c r="J202" s="21">
        <f t="shared" si="28"/>
        <v>-48.555483321900539</v>
      </c>
      <c r="K202" s="21">
        <f t="shared" si="28"/>
        <v>-47.675500682501308</v>
      </c>
      <c r="L202" s="21">
        <f t="shared" si="28"/>
        <v>-46.846397626308743</v>
      </c>
      <c r="M202" s="21">
        <f t="shared" si="28"/>
        <v>-46.065618749477409</v>
      </c>
      <c r="N202" s="21">
        <f t="shared" si="28"/>
        <v>-45.330742233701493</v>
      </c>
      <c r="O202" s="21">
        <f t="shared" si="28"/>
        <v>-44.639473428258128</v>
      </c>
      <c r="P202" s="21">
        <f t="shared" si="28"/>
        <v>-43.989639186594616</v>
      </c>
      <c r="Q202" s="21">
        <f t="shared" si="28"/>
        <v>-43.379181798089505</v>
      </c>
      <c r="R202" s="21">
        <f t="shared" si="28"/>
        <v>-42.806154052499764</v>
      </c>
      <c r="S202" s="21">
        <f t="shared" si="28"/>
        <v>-42.264022278861354</v>
      </c>
      <c r="T202" s="21">
        <f t="shared" si="28"/>
        <v>-41.755776375016325</v>
      </c>
      <c r="U202" s="21">
        <f t="shared" si="28"/>
        <v>-41.279768121705374</v>
      </c>
      <c r="V202" s="21">
        <f t="shared" si="28"/>
        <v>-40.834440268324862</v>
      </c>
      <c r="W202" s="21">
        <f t="shared" si="28"/>
        <v>-40.418322217081098</v>
      </c>
      <c r="X202" s="21">
        <f t="shared" si="28"/>
        <v>-40.030026282605611</v>
      </c>
      <c r="Y202" s="21">
        <f t="shared" si="28"/>
        <v>-39.668243374872375</v>
      </c>
      <c r="Z202" s="21">
        <f t="shared" si="28"/>
        <v>-39.331739616709584</v>
      </c>
      <c r="AA202" s="21">
        <f t="shared" si="28"/>
        <v>-39.01935280955496</v>
      </c>
      <c r="AB202" s="21">
        <f t="shared" si="28"/>
        <v>-38.729989083513232</v>
      </c>
      <c r="AC202" s="21">
        <f t="shared" si="28"/>
        <v>-38.449738544431796</v>
      </c>
      <c r="AD202" s="21">
        <f t="shared" si="28"/>
        <v>-38.306518542717754</v>
      </c>
      <c r="AE202" s="21">
        <f t="shared" si="28"/>
        <v>-38.168230709924735</v>
      </c>
      <c r="AF202" s="21">
        <f t="shared" si="28"/>
        <v>-38.034056418534156</v>
      </c>
      <c r="AG202" s="21">
        <f t="shared" si="28"/>
        <v>-37.903625245937363</v>
      </c>
      <c r="AH202" s="21">
        <f t="shared" si="28"/>
        <v>-37.777129065166214</v>
      </c>
      <c r="AI202" s="21">
        <f t="shared" si="28"/>
        <v>-37.655528881587863</v>
      </c>
      <c r="AJ202" s="21">
        <f t="shared" si="28"/>
        <v>-37.712168288567973</v>
      </c>
      <c r="AK202" s="21">
        <f t="shared" si="28"/>
        <v>-37.772834053066248</v>
      </c>
      <c r="AL202" s="21">
        <f t="shared" si="28"/>
        <v>-37.837753638607616</v>
      </c>
      <c r="AM202" s="21">
        <f t="shared" si="28"/>
        <v>-37.907184970847148</v>
      </c>
      <c r="AN202" s="21">
        <f t="shared" si="28"/>
        <v>-37.981337421775621</v>
      </c>
      <c r="AO202" s="21">
        <f t="shared" si="28"/>
        <v>-38.060358292243109</v>
      </c>
      <c r="AP202" s="21">
        <f t="shared" si="28"/>
        <v>-38.144452904693765</v>
      </c>
      <c r="AQ202" s="21">
        <f t="shared" si="28"/>
        <v>-38.233835433400387</v>
      </c>
      <c r="AR202" s="21">
        <f t="shared" si="28"/>
        <v>-38.328713131140944</v>
      </c>
      <c r="AS202" s="21">
        <f t="shared" si="28"/>
        <v>-38.429289109214899</v>
      </c>
      <c r="AT202" s="21">
        <f t="shared" si="28"/>
        <v>-38.535771758762039</v>
      </c>
      <c r="AU202" s="21">
        <f t="shared" si="28"/>
        <v>-38.648377859478217</v>
      </c>
      <c r="AV202" s="21">
        <f t="shared" si="28"/>
        <v>-38.767326108470044</v>
      </c>
      <c r="AW202" s="21">
        <f t="shared" si="28"/>
        <v>-38.892837507108979</v>
      </c>
      <c r="AX202" s="21">
        <f t="shared" si="28"/>
        <v>-39.025137411433313</v>
      </c>
      <c r="AY202" s="21">
        <f t="shared" si="28"/>
        <v>-39.164455941462883</v>
      </c>
      <c r="AZ202" s="21">
        <f t="shared" si="28"/>
        <v>-39.311027999402867</v>
      </c>
      <c r="BA202" s="21">
        <f t="shared" si="28"/>
        <v>-39.465092783877488</v>
      </c>
      <c r="BB202" s="21">
        <f t="shared" si="28"/>
        <v>-39.620629214533366</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-41.403291468859344</v>
      </c>
      <c r="F204" s="21">
        <f>F200+E204</f>
        <v>-82.432443892624562</v>
      </c>
      <c r="G204" s="21">
        <f t="shared" ref="G204:BB206" si="29">G200+F204</f>
        <v>-123.03327849307733</v>
      </c>
      <c r="H204" s="21">
        <f t="shared" si="29"/>
        <v>-163.21948123352686</v>
      </c>
      <c r="I204" s="21">
        <f t="shared" si="29"/>
        <v>-203.04503483200227</v>
      </c>
      <c r="J204" s="21">
        <f t="shared" si="29"/>
        <v>-242.25331395528821</v>
      </c>
      <c r="K204" s="21">
        <f t="shared" si="29"/>
        <v>-280.60331393615422</v>
      </c>
      <c r="L204" s="21">
        <f t="shared" si="29"/>
        <v>-318.18233287620529</v>
      </c>
      <c r="M204" s="21">
        <f t="shared" si="29"/>
        <v>-355.03445432713391</v>
      </c>
      <c r="N204" s="21">
        <f t="shared" si="29"/>
        <v>-391.16381961708186</v>
      </c>
      <c r="O204" s="21">
        <f t="shared" si="29"/>
        <v>-426.64845829002627</v>
      </c>
      <c r="P204" s="21">
        <f t="shared" si="29"/>
        <v>-461.5259370595914</v>
      </c>
      <c r="Q204" s="21">
        <f t="shared" si="29"/>
        <v>-495.83188390626725</v>
      </c>
      <c r="R204" s="21">
        <f t="shared" si="29"/>
        <v>-529.63489662889071</v>
      </c>
      <c r="S204" s="21">
        <f t="shared" si="29"/>
        <v>-562.93156067385439</v>
      </c>
      <c r="T204" s="21">
        <f t="shared" si="29"/>
        <v>-595.75231268574248</v>
      </c>
      <c r="U204" s="21">
        <f t="shared" si="29"/>
        <v>-628.12603999551459</v>
      </c>
      <c r="V204" s="21">
        <f t="shared" si="29"/>
        <v>-660.11238299798435</v>
      </c>
      <c r="W204" s="21">
        <f t="shared" si="29"/>
        <v>-691.70455966339</v>
      </c>
      <c r="X204" s="21">
        <f t="shared" si="29"/>
        <v>-722.95833882196337</v>
      </c>
      <c r="Y204" s="21">
        <f t="shared" si="29"/>
        <v>-753.86565096896015</v>
      </c>
      <c r="Z204" s="21">
        <f t="shared" si="29"/>
        <v>-784.47874668130203</v>
      </c>
      <c r="AA204" s="21">
        <f t="shared" si="29"/>
        <v>-814.8178113766262</v>
      </c>
      <c r="AB204" s="21">
        <f t="shared" si="29"/>
        <v>-844.90204304763267</v>
      </c>
      <c r="AC204" s="21">
        <f t="shared" si="29"/>
        <v>-874.74325302195177</v>
      </c>
      <c r="AD204" s="21">
        <f t="shared" si="29"/>
        <v>-904.47808020883474</v>
      </c>
      <c r="AE204" s="21">
        <f t="shared" si="29"/>
        <v>-934.11355444563026</v>
      </c>
      <c r="AF204" s="21">
        <f t="shared" si="29"/>
        <v>-963.65314493365827</v>
      </c>
      <c r="AG204" s="21">
        <f t="shared" si="29"/>
        <v>-993.10076492334372</v>
      </c>
      <c r="AH204" s="21">
        <f t="shared" si="29"/>
        <v>-1022.4608335264988</v>
      </c>
      <c r="AI204" s="21">
        <f t="shared" si="29"/>
        <v>-1051.7384166282889</v>
      </c>
      <c r="AJ204" s="21">
        <f t="shared" si="29"/>
        <v>-1081.0714136970748</v>
      </c>
      <c r="AK204" s="21">
        <f t="shared" si="29"/>
        <v>-1110.4639967024339</v>
      </c>
      <c r="AL204" s="21">
        <f t="shared" si="29"/>
        <v>-1139.9206355260728</v>
      </c>
      <c r="AM204" s="21">
        <f t="shared" si="29"/>
        <v>-1169.4459992000454</v>
      </c>
      <c r="AN204" s="21">
        <f t="shared" si="29"/>
        <v>-1199.0448841146933</v>
      </c>
      <c r="AO204" s="21">
        <f t="shared" si="29"/>
        <v>-1228.7221857570332</v>
      </c>
      <c r="AP204" s="21">
        <f t="shared" si="29"/>
        <v>-1258.4829578013257</v>
      </c>
      <c r="AQ204" s="21">
        <f t="shared" si="29"/>
        <v>-1288.3324278604512</v>
      </c>
      <c r="AR204" s="21">
        <f t="shared" si="29"/>
        <v>-1318.2759776353184</v>
      </c>
      <c r="AS204" s="21">
        <f t="shared" si="29"/>
        <v>-1348.3191429046431</v>
      </c>
      <c r="AT204" s="21">
        <f t="shared" si="29"/>
        <v>-1378.4676228976491</v>
      </c>
      <c r="AU204" s="21">
        <f t="shared" si="29"/>
        <v>-1408.7272885447351</v>
      </c>
      <c r="AV204" s="21">
        <f t="shared" si="29"/>
        <v>-1439.1041843180931</v>
      </c>
      <c r="AW204" s="21">
        <f t="shared" si="29"/>
        <v>-1469.6045305967316</v>
      </c>
      <c r="AX204" s="21">
        <f t="shared" si="29"/>
        <v>-1500.2347293184064</v>
      </c>
      <c r="AY204" s="21">
        <f t="shared" si="29"/>
        <v>-1531.0013693695346</v>
      </c>
      <c r="AZ204" s="21">
        <f t="shared" si="29"/>
        <v>-1561.9112316207168</v>
      </c>
      <c r="BA204" s="21">
        <f t="shared" si="29"/>
        <v>-1592.9712936485059</v>
      </c>
      <c r="BB204" s="21">
        <f t="shared" si="29"/>
        <v>-1624.1839449260424</v>
      </c>
    </row>
    <row r="205" spans="1:54" outlineLevel="2">
      <c r="A205" s="426"/>
      <c r="B205" s="150" t="s">
        <v>505</v>
      </c>
      <c r="C205" s="19"/>
      <c r="D205" s="135" t="s">
        <v>391</v>
      </c>
      <c r="E205" s="21">
        <f>E201</f>
        <v>-33.367216142786269</v>
      </c>
      <c r="F205" s="21">
        <f t="shared" ref="F205:U206" si="30">F201+E205</f>
        <v>-66.918748621743688</v>
      </c>
      <c r="G205" s="21">
        <f t="shared" si="30"/>
        <v>-100.6522994146026</v>
      </c>
      <c r="H205" s="21">
        <f t="shared" si="30"/>
        <v>-134.57582686341047</v>
      </c>
      <c r="I205" s="21">
        <f t="shared" si="30"/>
        <v>-168.69342580437893</v>
      </c>
      <c r="J205" s="21">
        <f t="shared" si="30"/>
        <v>-202.74831707246574</v>
      </c>
      <c r="K205" s="21">
        <f t="shared" si="30"/>
        <v>-235.99627358665157</v>
      </c>
      <c r="L205" s="21">
        <f t="shared" si="30"/>
        <v>-268.48660012639522</v>
      </c>
      <c r="M205" s="21">
        <f t="shared" si="30"/>
        <v>-300.26604269543918</v>
      </c>
      <c r="N205" s="21">
        <f t="shared" si="30"/>
        <v>-331.37892165310711</v>
      </c>
      <c r="O205" s="21">
        <f t="shared" si="30"/>
        <v>-361.86725842193789</v>
      </c>
      <c r="P205" s="21">
        <f t="shared" si="30"/>
        <v>-391.77089651874047</v>
      </c>
      <c r="Q205" s="21">
        <f t="shared" si="30"/>
        <v>-421.12761651473869</v>
      </c>
      <c r="R205" s="21">
        <f t="shared" si="30"/>
        <v>-449.97324602782038</v>
      </c>
      <c r="S205" s="21">
        <f t="shared" si="30"/>
        <v>-478.34020030568001</v>
      </c>
      <c r="T205" s="21">
        <f t="shared" si="30"/>
        <v>-506.26072306684051</v>
      </c>
      <c r="U205" s="21">
        <f t="shared" si="30"/>
        <v>-533.76540361979437</v>
      </c>
      <c r="V205" s="21">
        <f t="shared" si="29"/>
        <v>-560.88326732090172</v>
      </c>
      <c r="W205" s="21">
        <f t="shared" si="29"/>
        <v>-587.6418616453783</v>
      </c>
      <c r="X205" s="21">
        <f t="shared" si="29"/>
        <v>-614.06733856983442</v>
      </c>
      <c r="Y205" s="21">
        <f t="shared" si="29"/>
        <v>-640.18453257741737</v>
      </c>
      <c r="Z205" s="21">
        <f t="shared" si="29"/>
        <v>-666.01703529878739</v>
      </c>
      <c r="AA205" s="21">
        <f t="shared" si="29"/>
        <v>-691.58726657929685</v>
      </c>
      <c r="AB205" s="21">
        <f t="shared" si="29"/>
        <v>-716.91654221430395</v>
      </c>
      <c r="AC205" s="21">
        <f t="shared" si="29"/>
        <v>-742.02084464983716</v>
      </c>
      <c r="AD205" s="21">
        <f t="shared" si="29"/>
        <v>-767.03649511540834</v>
      </c>
      <c r="AE205" s="21">
        <f t="shared" si="29"/>
        <v>-791.9685423212693</v>
      </c>
      <c r="AF205" s="21">
        <f t="shared" si="29"/>
        <v>-816.82175192183456</v>
      </c>
      <c r="AG205" s="21">
        <f t="shared" si="29"/>
        <v>-841.60075866723935</v>
      </c>
      <c r="AH205" s="21">
        <f t="shared" si="29"/>
        <v>-866.31025660768091</v>
      </c>
      <c r="AI205" s="21">
        <f t="shared" si="29"/>
        <v>-890.95525825274547</v>
      </c>
      <c r="AJ205" s="21">
        <f t="shared" si="29"/>
        <v>-915.65140676379633</v>
      </c>
      <c r="AK205" s="21">
        <f t="shared" si="29"/>
        <v>-940.40324316501324</v>
      </c>
      <c r="AL205" s="21">
        <f t="shared" si="29"/>
        <v>-965.21542602203101</v>
      </c>
      <c r="AM205" s="21">
        <f t="shared" si="29"/>
        <v>-990.09274438802959</v>
      </c>
      <c r="AN205" s="21">
        <f t="shared" si="29"/>
        <v>-1015.0401044321078</v>
      </c>
      <c r="AO205" s="21">
        <f t="shared" si="29"/>
        <v>-1040.062511731272</v>
      </c>
      <c r="AP205" s="21">
        <f t="shared" si="29"/>
        <v>-1065.1650935028624</v>
      </c>
      <c r="AQ205" s="21">
        <f t="shared" si="29"/>
        <v>-1090.3531046381745</v>
      </c>
      <c r="AR205" s="21">
        <f t="shared" si="29"/>
        <v>-1115.6319285517102</v>
      </c>
      <c r="AS205" s="21">
        <f t="shared" si="29"/>
        <v>-1141.0070788750797</v>
      </c>
      <c r="AT205" s="21">
        <f t="shared" si="29"/>
        <v>-1166.4842046314416</v>
      </c>
      <c r="AU205" s="21">
        <f t="shared" si="29"/>
        <v>-1192.069096257756</v>
      </c>
      <c r="AV205" s="21">
        <f t="shared" si="29"/>
        <v>-1217.7676897863487</v>
      </c>
      <c r="AW205" s="21">
        <f t="shared" si="29"/>
        <v>-1243.5860710843144</v>
      </c>
      <c r="AX205" s="21">
        <f t="shared" si="29"/>
        <v>-1269.5304810265013</v>
      </c>
      <c r="AY205" s="21">
        <f t="shared" si="29"/>
        <v>-1295.6073206923083</v>
      </c>
      <c r="AZ205" s="21">
        <f t="shared" si="29"/>
        <v>-1321.8231569030868</v>
      </c>
      <c r="BA205" s="21">
        <f t="shared" si="29"/>
        <v>-1348.1847275082293</v>
      </c>
      <c r="BB205" s="21">
        <f t="shared" si="29"/>
        <v>-1374.6949849028324</v>
      </c>
    </row>
    <row r="206" spans="1:54" outlineLevel="2">
      <c r="A206" s="427"/>
      <c r="B206" s="150" t="s">
        <v>506</v>
      </c>
      <c r="C206" s="19"/>
      <c r="D206" s="135" t="s">
        <v>391</v>
      </c>
      <c r="E206" s="21">
        <f>E202</f>
        <v>-49.490320144967328</v>
      </c>
      <c r="F206" s="21">
        <f t="shared" si="30"/>
        <v>-98.832065469407851</v>
      </c>
      <c r="G206" s="21">
        <f t="shared" si="29"/>
        <v>-148.02720712295456</v>
      </c>
      <c r="H206" s="21">
        <f t="shared" si="29"/>
        <v>-197.08789767266217</v>
      </c>
      <c r="I206" s="21">
        <f t="shared" si="29"/>
        <v>-246.02235156623999</v>
      </c>
      <c r="J206" s="21">
        <f t="shared" si="29"/>
        <v>-294.5778348881405</v>
      </c>
      <c r="K206" s="21">
        <f t="shared" si="29"/>
        <v>-342.25333557064181</v>
      </c>
      <c r="L206" s="21">
        <f t="shared" si="29"/>
        <v>-389.09973319695052</v>
      </c>
      <c r="M206" s="21">
        <f t="shared" si="29"/>
        <v>-435.1653519464279</v>
      </c>
      <c r="N206" s="21">
        <f t="shared" si="29"/>
        <v>-480.49609418012938</v>
      </c>
      <c r="O206" s="21">
        <f t="shared" si="29"/>
        <v>-525.13556760838753</v>
      </c>
      <c r="P206" s="21">
        <f t="shared" si="29"/>
        <v>-569.1252067949822</v>
      </c>
      <c r="Q206" s="21">
        <f t="shared" si="29"/>
        <v>-612.50438859307167</v>
      </c>
      <c r="R206" s="21">
        <f t="shared" si="29"/>
        <v>-655.31054264557145</v>
      </c>
      <c r="S206" s="21">
        <f t="shared" si="29"/>
        <v>-697.57456492443282</v>
      </c>
      <c r="T206" s="21">
        <f t="shared" si="29"/>
        <v>-739.33034129944917</v>
      </c>
      <c r="U206" s="21">
        <f t="shared" si="29"/>
        <v>-780.61010942115456</v>
      </c>
      <c r="V206" s="21">
        <f t="shared" si="29"/>
        <v>-821.44454968947946</v>
      </c>
      <c r="W206" s="21">
        <f t="shared" si="29"/>
        <v>-861.8628719065606</v>
      </c>
      <c r="X206" s="21">
        <f t="shared" si="29"/>
        <v>-901.8928981891662</v>
      </c>
      <c r="Y206" s="21">
        <f t="shared" si="29"/>
        <v>-941.56114156403862</v>
      </c>
      <c r="Z206" s="21">
        <f t="shared" si="29"/>
        <v>-980.89288118074819</v>
      </c>
      <c r="AA206" s="21">
        <f t="shared" si="29"/>
        <v>-1019.9122339903031</v>
      </c>
      <c r="AB206" s="21">
        <f t="shared" si="29"/>
        <v>-1058.6422230738162</v>
      </c>
      <c r="AC206" s="21">
        <f t="shared" si="29"/>
        <v>-1097.091961618248</v>
      </c>
      <c r="AD206" s="21">
        <f t="shared" si="29"/>
        <v>-1135.3984801609658</v>
      </c>
      <c r="AE206" s="21">
        <f t="shared" si="29"/>
        <v>-1173.5667108708906</v>
      </c>
      <c r="AF206" s="21">
        <f t="shared" si="29"/>
        <v>-1211.6007672894248</v>
      </c>
      <c r="AG206" s="21">
        <f t="shared" si="29"/>
        <v>-1249.5043925353621</v>
      </c>
      <c r="AH206" s="21">
        <f t="shared" si="29"/>
        <v>-1287.2815216005283</v>
      </c>
      <c r="AI206" s="21">
        <f t="shared" si="29"/>
        <v>-1324.9370504821161</v>
      </c>
      <c r="AJ206" s="21">
        <f t="shared" si="29"/>
        <v>-1362.649218770684</v>
      </c>
      <c r="AK206" s="21">
        <f t="shared" si="29"/>
        <v>-1400.4220528237502</v>
      </c>
      <c r="AL206" s="21">
        <f t="shared" si="29"/>
        <v>-1438.2598064623578</v>
      </c>
      <c r="AM206" s="21">
        <f t="shared" si="29"/>
        <v>-1476.1669914332049</v>
      </c>
      <c r="AN206" s="21">
        <f t="shared" si="29"/>
        <v>-1514.1483288549805</v>
      </c>
      <c r="AO206" s="21">
        <f t="shared" si="29"/>
        <v>-1552.2086871472236</v>
      </c>
      <c r="AP206" s="21">
        <f t="shared" si="29"/>
        <v>-1590.3531400519173</v>
      </c>
      <c r="AQ206" s="21">
        <f t="shared" si="29"/>
        <v>-1628.5869754853177</v>
      </c>
      <c r="AR206" s="21">
        <f t="shared" si="29"/>
        <v>-1666.9156886164587</v>
      </c>
      <c r="AS206" s="21">
        <f t="shared" si="29"/>
        <v>-1705.3449777256737</v>
      </c>
      <c r="AT206" s="21">
        <f t="shared" si="29"/>
        <v>-1743.8807494844357</v>
      </c>
      <c r="AU206" s="21">
        <f t="shared" si="29"/>
        <v>-1782.5291273439138</v>
      </c>
      <c r="AV206" s="21">
        <f t="shared" si="29"/>
        <v>-1821.296453452384</v>
      </c>
      <c r="AW206" s="21">
        <f t="shared" si="29"/>
        <v>-1860.1892909594928</v>
      </c>
      <c r="AX206" s="21">
        <f t="shared" si="29"/>
        <v>-1899.214428370926</v>
      </c>
      <c r="AY206" s="21">
        <f t="shared" si="29"/>
        <v>-1938.3788843123889</v>
      </c>
      <c r="AZ206" s="21">
        <f t="shared" si="29"/>
        <v>-1977.6899123117917</v>
      </c>
      <c r="BA206" s="21">
        <f t="shared" si="29"/>
        <v>-2017.1550050956691</v>
      </c>
      <c r="BB206" s="21">
        <f t="shared" si="29"/>
        <v>-2056.7756343102023</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-0.20515275714183306</v>
      </c>
      <c r="F210" s="21">
        <f>F190-Baseline!F190</f>
        <v>-1.4773135189487907</v>
      </c>
      <c r="G210" s="21">
        <f>G190-Baseline!G190</f>
        <v>-2.7320188798384808</v>
      </c>
      <c r="H210" s="21">
        <f>H190-Baseline!H190</f>
        <v>-3.9800072517511786</v>
      </c>
      <c r="I210" s="21">
        <f>I190-Baseline!I190</f>
        <v>-5.21789756057973</v>
      </c>
      <c r="J210" s="21">
        <f>J190-Baseline!J190</f>
        <v>-6.1853002338132486</v>
      </c>
      <c r="K210" s="21">
        <f>K190-Baseline!K190</f>
        <v>-5.5818840848557967</v>
      </c>
      <c r="L210" s="21">
        <f>L190-Baseline!L190</f>
        <v>-5.0207635064697618</v>
      </c>
      <c r="M210" s="21">
        <f>M190-Baseline!M190</f>
        <v>-4.4994785639134882</v>
      </c>
      <c r="N210" s="21">
        <f>N190-Baseline!N190</f>
        <v>-4.0156971142472662</v>
      </c>
      <c r="O210" s="21">
        <f>O190-Baseline!O190</f>
        <v>-3.5672086455239711</v>
      </c>
      <c r="P210" s="21">
        <f>P190-Baseline!P190</f>
        <v>-3.1519183977077803</v>
      </c>
      <c r="Q210" s="21">
        <f>Q190-Baseline!Q190</f>
        <v>-2.7678417529336627</v>
      </c>
      <c r="R210" s="21">
        <f>R190-Baseline!R190</f>
        <v>-2.4130988832487286</v>
      </c>
      <c r="S210" s="21">
        <f>S190-Baseline!S190</f>
        <v>-2.0859096444829253</v>
      </c>
      <c r="T210" s="21">
        <f>T190-Baseline!T190</f>
        <v>-1.7845887053819043</v>
      </c>
      <c r="U210" s="21">
        <f>U190-Baseline!U190</f>
        <v>-1.5075409015999097</v>
      </c>
      <c r="V210" s="21">
        <f>V190-Baseline!V190</f>
        <v>-1.2532568045962129</v>
      </c>
      <c r="W210" s="21">
        <f>W190-Baseline!W190</f>
        <v>-1.0203084959056137</v>
      </c>
      <c r="X210" s="21">
        <f>X190-Baseline!X190</f>
        <v>-0.80734553766271855</v>
      </c>
      <c r="Y210" s="21">
        <f>Y190-Baseline!Y190</f>
        <v>-0.61309113065171716</v>
      </c>
      <c r="Z210" s="21">
        <f>Z190-Baseline!Z190</f>
        <v>-0.43633845152900697</v>
      </c>
      <c r="AA210" s="21">
        <f>AA190-Baseline!AA190</f>
        <v>-0.27594716122585916</v>
      </c>
      <c r="AB210" s="21">
        <f>AB190-Baseline!AB190</f>
        <v>-0.13084007688309687</v>
      </c>
      <c r="AC210" s="21">
        <f>AC190-Baseline!AC190</f>
        <v>-1.7017665498416061E-16</v>
      </c>
      <c r="AD210" s="21">
        <f>AD190-Baseline!AD190</f>
        <v>-1.6442188887358514E-16</v>
      </c>
      <c r="AE210" s="21">
        <f>AE190-Baseline!AE190</f>
        <v>-1.588617283802755E-16</v>
      </c>
      <c r="AF210" s="21">
        <f>AF190-Baseline!AF190</f>
        <v>-1.5348959263794735E-16</v>
      </c>
      <c r="AG210" s="21">
        <f>AG190-Baseline!AG190</f>
        <v>-1.4829912332168824E-16</v>
      </c>
      <c r="AH210" s="21">
        <f>AH190-Baseline!AH190</f>
        <v>-1.4328417712240415E-16</v>
      </c>
      <c r="AI210" s="21">
        <f>AI190-Baseline!AI190</f>
        <v>-1.3843881847575278E-16</v>
      </c>
      <c r="AJ210" s="21">
        <f>AJ190-Baseline!AJ190</f>
        <v>-1.3440661987937162E-16</v>
      </c>
      <c r="AK210" s="21">
        <f>AK190-Baseline!AK190</f>
        <v>-1.30491863960555E-16</v>
      </c>
      <c r="AL210" s="21">
        <f>AL190-Baseline!AL190</f>
        <v>-1.2669113005879125E-16</v>
      </c>
      <c r="AM210" s="21">
        <f>AM190-Baseline!AM190</f>
        <v>-1.2300109714445751E-16</v>
      </c>
      <c r="AN210" s="21">
        <f>AN190-Baseline!AN190</f>
        <v>-1.1941854091694903E-16</v>
      </c>
      <c r="AO210" s="21">
        <f>AO190-Baseline!AO190</f>
        <v>-1.1594033098732917E-16</v>
      </c>
      <c r="AP210" s="21">
        <f>AP190-Baseline!AP190</f>
        <v>-1.1256342814303802E-16</v>
      </c>
      <c r="AQ210" s="21">
        <f>AQ190-Baseline!AQ190</f>
        <v>-1.0928488169226993E-16</v>
      </c>
      <c r="AR210" s="21">
        <f>AR190-Baseline!AR190</f>
        <v>-1.0610182688569897E-16</v>
      </c>
      <c r="AS210" s="21">
        <f>AS190-Baseline!AS190</f>
        <v>-1.0301148241329996E-16</v>
      </c>
      <c r="AT210" s="21">
        <f>AT190-Baseline!AT190</f>
        <v>-1.0001114797407763E-16</v>
      </c>
      <c r="AU210" s="21">
        <f>AU190-Baseline!AU190</f>
        <v>-9.7098201916580236E-17</v>
      </c>
      <c r="AV210" s="21">
        <f>AV190-Baseline!AV190</f>
        <v>-9.4270098948136143E-17</v>
      </c>
      <c r="AW210" s="21">
        <f>AW190-Baseline!AW190</f>
        <v>-9.1524367910811799E-17</v>
      </c>
      <c r="AX210" s="21">
        <f>AX190-Baseline!AX190</f>
        <v>-8.8858609622147368E-17</v>
      </c>
      <c r="AY210" s="21">
        <f>AY190-Baseline!AY190</f>
        <v>-8.6270494778783845E-17</v>
      </c>
      <c r="AZ210" s="21">
        <f>AZ190-Baseline!AZ190</f>
        <v>-8.3757761921149362E-17</v>
      </c>
      <c r="BA210" s="21">
        <f>BA190-Baseline!BA190</f>
        <v>-8.1318215457426576E-17</v>
      </c>
      <c r="BB210" s="21">
        <f>BB190-Baseline!BB190</f>
        <v>-7.8949723745074334E-17</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0</v>
      </c>
      <c r="F212" s="21">
        <f>F77*F186-Baseline!F77*Baseline!F186</f>
        <v>4.0480648042830136E-2</v>
      </c>
      <c r="G212" s="21">
        <f>G77*G186-Baseline!G77*Baseline!G186</f>
        <v>7.9328099973940525E-2</v>
      </c>
      <c r="H212" s="21">
        <f>H77*H186-Baseline!H77*Baseline!H186</f>
        <v>0.11660074267798182</v>
      </c>
      <c r="I212" s="21">
        <f>I77*I186-Baseline!I77*Baseline!I186</f>
        <v>0.15235513359066521</v>
      </c>
      <c r="J212" s="21">
        <f>J77*J186-Baseline!J77*Baseline!J186</f>
        <v>0.18664606995338362</v>
      </c>
      <c r="K212" s="21">
        <f>K77*K186-Baseline!K77*Baseline!K186</f>
        <v>0.18293886324107955</v>
      </c>
      <c r="L212" s="21">
        <f>L77*L186-Baseline!L77*Baseline!L186</f>
        <v>0.17932018622781198</v>
      </c>
      <c r="M212" s="21">
        <f>M77*M186-Baseline!M77*Baseline!M186</f>
        <v>0.17578797579198957</v>
      </c>
      <c r="N212" s="21">
        <f>N77*N186-Baseline!N77*Baseline!N186</f>
        <v>0.17234022273517979</v>
      </c>
      <c r="O212" s="21">
        <f>O77*O186-Baseline!O77*Baseline!O186</f>
        <v>0.16897496321485539</v>
      </c>
      <c r="P212" s="21">
        <f>P77*P186-Baseline!P77*Baseline!P186</f>
        <v>0.1656902839041392</v>
      </c>
      <c r="Q212" s="21">
        <f>Q77*Q186-Baseline!Q77*Baseline!Q186</f>
        <v>0.16248431692175225</v>
      </c>
      <c r="R212" s="21">
        <f>R77*R186-Baseline!R77*Baseline!R186</f>
        <v>0.15935524025910786</v>
      </c>
      <c r="S212" s="21">
        <f>S77*S186-Baseline!S77*Baseline!S186</f>
        <v>0.15630127506999369</v>
      </c>
      <c r="T212" s="21">
        <f>T77*T186-Baseline!T77*Baseline!T186</f>
        <v>0.15332068815527733</v>
      </c>
      <c r="U212" s="21">
        <f>U77*U186-Baseline!U77*Baseline!U186</f>
        <v>0.15041178632155638</v>
      </c>
      <c r="V212" s="21">
        <f>V77*V186-Baseline!V77*Baseline!V186</f>
        <v>0.14757291994415933</v>
      </c>
      <c r="W212" s="21">
        <f>W77*W186-Baseline!W77*Baseline!W186</f>
        <v>0.1448024778906396</v>
      </c>
      <c r="X212" s="21">
        <f>X77*X186-Baseline!X77*Baseline!X186</f>
        <v>0.14209888981243757</v>
      </c>
      <c r="Y212" s="21">
        <f>Y77*Y186-Baseline!Y77*Baseline!Y186</f>
        <v>0.13946062282971794</v>
      </c>
      <c r="Z212" s="21">
        <f>Z77*Z186-Baseline!Z77*Baseline!Z186</f>
        <v>0.13688618152251064</v>
      </c>
      <c r="AA212" s="21">
        <f>AA77*AA186-Baseline!AA77*Baseline!AA186</f>
        <v>0.13437410873898314</v>
      </c>
      <c r="AB212" s="21">
        <f>AB77*AB186-Baseline!AB77*Baseline!AB186</f>
        <v>0.13192298121810753</v>
      </c>
      <c r="AC212" s="21">
        <f>AC77*AC186-Baseline!AC77*Baseline!AC186</f>
        <v>0.12953141174264826</v>
      </c>
      <c r="AD212" s="21">
        <f>AD77*AD186-Baseline!AD77*Baseline!AD186</f>
        <v>0.1271980465037672</v>
      </c>
      <c r="AE212" s="21">
        <f>AE77*AE186-Baseline!AE77*Baseline!AE186</f>
        <v>0.12492156611265259</v>
      </c>
      <c r="AF212" s="21">
        <f>AF77*AF186-Baseline!AF77*Baseline!AF186</f>
        <v>0.12270068231513087</v>
      </c>
      <c r="AG212" s="21">
        <f>AG77*AG186-Baseline!AG77*Baseline!AG186</f>
        <v>0.12053413941160307</v>
      </c>
      <c r="AH212" s="21">
        <f>AH77*AH186-Baseline!AH77*Baseline!AH186</f>
        <v>0.11842071323159353</v>
      </c>
      <c r="AI212" s="21">
        <f>AI77*AI186-Baseline!AI77*Baseline!AI186</f>
        <v>0.11635920845788927</v>
      </c>
      <c r="AJ212" s="21">
        <f>AJ77*AJ186-Baseline!AJ77*Baseline!AJ186</f>
        <v>0.1149035502584046</v>
      </c>
      <c r="AK212" s="21">
        <f>AK77*AK186-Baseline!AK77*Baseline!AK186</f>
        <v>0.11348112116793185</v>
      </c>
      <c r="AL212" s="21">
        <f>AL77*AL186-Baseline!AL77*Baseline!AL186</f>
        <v>0.11209139728697659</v>
      </c>
      <c r="AM212" s="21">
        <f>AM77*AM186-Baseline!AM77*Baseline!AM186</f>
        <v>0.11073386691339371</v>
      </c>
      <c r="AN212" s="21">
        <f>AN77*AN186-Baseline!AN77*Baseline!AN186</f>
        <v>0.10940803149317313</v>
      </c>
      <c r="AO212" s="21">
        <f>AO77*AO186-Baseline!AO77*Baseline!AO186</f>
        <v>0.10811340312376205</v>
      </c>
      <c r="AP212" s="21">
        <f>AP77*AP186-Baseline!AP77*Baseline!AP186</f>
        <v>0.10684950690531436</v>
      </c>
      <c r="AQ212" s="21">
        <f>AQ77*AQ186-Baseline!AQ77*Baseline!AQ186</f>
        <v>0.10561587915777992</v>
      </c>
      <c r="AR212" s="21">
        <f>AR77*AR186-Baseline!AR77*Baseline!AR186</f>
        <v>0.10441206845223716</v>
      </c>
      <c r="AS212" s="21">
        <f>AS77*AS186-Baseline!AS77*Baseline!AS186</f>
        <v>0.10323763392614338</v>
      </c>
      <c r="AT212" s="21">
        <f>AT77*AT186-Baseline!AT77*Baseline!AT186</f>
        <v>0.10209214643765652</v>
      </c>
      <c r="AU212" s="21">
        <f>AU77*AU186-Baseline!AU77*Baseline!AU186</f>
        <v>0.1009751873079785</v>
      </c>
      <c r="AV212" s="21">
        <f>AV77*AV186-Baseline!AV77*Baseline!AV186</f>
        <v>9.9886349671971963E-2</v>
      </c>
      <c r="AW212" s="21">
        <f>AW77*AW186-Baseline!AW77*Baseline!AW186</f>
        <v>9.8825236256233406E-2</v>
      </c>
      <c r="AX212" s="21">
        <f>AX77*AX186-Baseline!AX77*Baseline!AX186</f>
        <v>9.7791461496802734E-2</v>
      </c>
      <c r="AY212" s="21">
        <f>AY77*AY186-Baseline!AY77*Baseline!AY186</f>
        <v>9.6784649469267681E-2</v>
      </c>
      <c r="AZ212" s="21">
        <f>AZ77*AZ186-Baseline!AZ77*Baseline!AZ186</f>
        <v>9.5804435241324093E-2</v>
      </c>
      <c r="BA212" s="21">
        <f>BA77*BA186-Baseline!BA77*Baseline!BA186</f>
        <v>9.4850463317249112E-2</v>
      </c>
      <c r="BB212" s="21">
        <f>BB77*BB186-Baseline!BB77*Baseline!BB186</f>
        <v>9.3905990253466021E-2</v>
      </c>
    </row>
    <row r="213" spans="1:54" outlineLevel="2">
      <c r="A213" s="479"/>
      <c r="B213" s="150" t="s">
        <v>496</v>
      </c>
      <c r="C213" s="19"/>
      <c r="D213" s="135" t="s">
        <v>391</v>
      </c>
      <c r="E213" s="21">
        <f>E193-Baseline!E193</f>
        <v>0</v>
      </c>
      <c r="F213" s="21">
        <f>F193-Baseline!F193</f>
        <v>0.67803438519515957</v>
      </c>
      <c r="G213" s="21">
        <f>G193-Baseline!G193</f>
        <v>1.3472968041792388</v>
      </c>
      <c r="H213" s="21">
        <f>H193-Baseline!H193</f>
        <v>2.0076447911644895</v>
      </c>
      <c r="I213" s="21">
        <f>I193-Baseline!I193</f>
        <v>2.6678813430713006</v>
      </c>
      <c r="J213" s="21">
        <f>J193-Baseline!J193</f>
        <v>3.3230024594753882</v>
      </c>
      <c r="K213" s="21">
        <f>K193-Baseline!K193</f>
        <v>3.2998554946478524</v>
      </c>
      <c r="L213" s="21">
        <f>L193-Baseline!L193</f>
        <v>3.2870911574400914</v>
      </c>
      <c r="M213" s="21">
        <f>M193-Baseline!M193</f>
        <v>3.2738178669481357</v>
      </c>
      <c r="N213" s="21">
        <f>N193-Baseline!N193</f>
        <v>3.2499804678705768</v>
      </c>
      <c r="O213" s="21">
        <f>O193-Baseline!O193</f>
        <v>3.2359987303777658</v>
      </c>
      <c r="P213" s="21">
        <f>P193-Baseline!P193</f>
        <v>3.2216128963228314</v>
      </c>
      <c r="Q213" s="21">
        <f>Q193-Baseline!Q193</f>
        <v>3.2068568881503232</v>
      </c>
      <c r="R213" s="21">
        <f>R193-Baseline!R193</f>
        <v>3.2010960006512921</v>
      </c>
      <c r="S213" s="21">
        <f>S193-Baseline!S193</f>
        <v>3.1855174919371549</v>
      </c>
      <c r="T213" s="21">
        <f>T193-Baseline!T193</f>
        <v>3.1696674101789153</v>
      </c>
      <c r="U213" s="21">
        <f>U193-Baseline!U193</f>
        <v>3.15357471641153</v>
      </c>
      <c r="V213" s="21">
        <f>V193-Baseline!V193</f>
        <v>3.1459099243464799</v>
      </c>
      <c r="W213" s="21">
        <f>W193-Baseline!W193</f>
        <v>3.1292523650547555</v>
      </c>
      <c r="X213" s="21">
        <f>X193-Baseline!X193</f>
        <v>3.1207586427380587</v>
      </c>
      <c r="Y213" s="21">
        <f>Y193-Baseline!Y193</f>
        <v>3.1036549067097141</v>
      </c>
      <c r="Z213" s="21">
        <f>Z193-Baseline!Z193</f>
        <v>3.0944619213461291</v>
      </c>
      <c r="AA213" s="21">
        <f>AA193-Baseline!AA193</f>
        <v>3.0848914941846619</v>
      </c>
      <c r="AB213" s="21">
        <f>AB193-Baseline!AB193</f>
        <v>3.0749761976518108</v>
      </c>
      <c r="AC213" s="21">
        <f>AC193-Baseline!AC193</f>
        <v>3.0630135116877746</v>
      </c>
      <c r="AD213" s="21">
        <f>AD193-Baseline!AD193</f>
        <v>3.051225400328704</v>
      </c>
      <c r="AE213" s="21">
        <f>AE193-Baseline!AE193</f>
        <v>3.0399477505950649</v>
      </c>
      <c r="AF213" s="21">
        <f>AF193-Baseline!AF193</f>
        <v>3.0282286668154104</v>
      </c>
      <c r="AG213" s="21">
        <f>AG193-Baseline!AG193</f>
        <v>3.0161903099881524</v>
      </c>
      <c r="AH213" s="21">
        <f>AH193-Baseline!AH193</f>
        <v>3.0039703909015696</v>
      </c>
      <c r="AI213" s="21">
        <f>AI193-Baseline!AI193</f>
        <v>2.9917433579137676</v>
      </c>
      <c r="AJ213" s="21">
        <f>AJ193-Baseline!AJ193</f>
        <v>2.9938971829297145</v>
      </c>
      <c r="AK213" s="21">
        <f>AK193-Baseline!AK193</f>
        <v>2.9958795635258078</v>
      </c>
      <c r="AL213" s="21">
        <f>AL193-Baseline!AL193</f>
        <v>2.9977536728794778</v>
      </c>
      <c r="AM213" s="21">
        <f>AM193-Baseline!AM193</f>
        <v>2.9995550318094306</v>
      </c>
      <c r="AN213" s="21">
        <f>AN193-Baseline!AN193</f>
        <v>3.0012987784141316</v>
      </c>
      <c r="AO213" s="21">
        <f>AO193-Baseline!AO193</f>
        <v>3.0029912098722154</v>
      </c>
      <c r="AP213" s="21">
        <f>AP193-Baseline!AP193</f>
        <v>3.0046533784040648</v>
      </c>
      <c r="AQ213" s="21">
        <f>AQ193-Baseline!AQ193</f>
        <v>3.0063093167285828</v>
      </c>
      <c r="AR213" s="21">
        <f>AR193-Baseline!AR193</f>
        <v>3.0079764814874199</v>
      </c>
      <c r="AS213" s="21">
        <f>AS193-Baseline!AS193</f>
        <v>3.0096710635997841</v>
      </c>
      <c r="AT213" s="21">
        <f>AT193-Baseline!AT193</f>
        <v>3.0114104196026013</v>
      </c>
      <c r="AU213" s="21">
        <f>AU193-Baseline!AU193</f>
        <v>3.0132128075512341</v>
      </c>
      <c r="AV213" s="21">
        <f>AV193-Baseline!AV193</f>
        <v>3.0150955898997438</v>
      </c>
      <c r="AW213" s="21">
        <f>AW193-Baseline!AW193</f>
        <v>3.0170753275473139</v>
      </c>
      <c r="AX213" s="21">
        <f>AX193-Baseline!AX193</f>
        <v>3.0191686454689339</v>
      </c>
      <c r="AY213" s="21">
        <f>AY193-Baseline!AY193</f>
        <v>3.0213921373398573</v>
      </c>
      <c r="AZ213" s="21">
        <f>AZ193-Baseline!AZ193</f>
        <v>3.0237621891262378</v>
      </c>
      <c r="BA213" s="21">
        <f>BA193-Baseline!BA193</f>
        <v>3.0262948783615471</v>
      </c>
      <c r="BB213" s="21">
        <f>BB193-Baseline!BB193</f>
        <v>3.0284772884572089</v>
      </c>
    </row>
    <row r="214" spans="1:54" outlineLevel="2">
      <c r="A214" s="479"/>
      <c r="B214" s="150" t="s">
        <v>497</v>
      </c>
      <c r="C214" s="19"/>
      <c r="D214" s="135" t="s">
        <v>391</v>
      </c>
      <c r="E214" s="21">
        <f>E194-Baseline!E194</f>
        <v>0</v>
      </c>
      <c r="F214" s="21">
        <f>F194-Baseline!F194</f>
        <v>0.12271664797280213</v>
      </c>
      <c r="G214" s="21">
        <f>G194-Baseline!G194</f>
        <v>0.24414444620491427</v>
      </c>
      <c r="H214" s="21">
        <f>H194-Baseline!H194</f>
        <v>0.36432156857815912</v>
      </c>
      <c r="I214" s="21">
        <f>I194-Baseline!I194</f>
        <v>0.48328623782651992</v>
      </c>
      <c r="J214" s="21">
        <f>J194-Baseline!J194</f>
        <v>0.60107678572530787</v>
      </c>
      <c r="K214" s="21">
        <f>K194-Baseline!K194</f>
        <v>0.5981097073841628</v>
      </c>
      <c r="L214" s="21">
        <f>L194-Baseline!L194</f>
        <v>0.59520671981400319</v>
      </c>
      <c r="M214" s="21">
        <f>M194-Baseline!M194</f>
        <v>0.5923679857914026</v>
      </c>
      <c r="N214" s="21">
        <f>N194-Baseline!N194</f>
        <v>0.58959369882945367</v>
      </c>
      <c r="O214" s="21">
        <f>O194-Baseline!O194</f>
        <v>0.58688405925026466</v>
      </c>
      <c r="P214" s="21">
        <f>P194-Baseline!P194</f>
        <v>0.58423929623712034</v>
      </c>
      <c r="Q214" s="21">
        <f>Q194-Baseline!Q194</f>
        <v>0.58165965444844936</v>
      </c>
      <c r="R214" s="21">
        <f>R194-Baseline!R194</f>
        <v>0.57914539965643819</v>
      </c>
      <c r="S214" s="21">
        <f>S194-Baseline!S194</f>
        <v>0.57656705698382371</v>
      </c>
      <c r="T214" s="21">
        <f>T194-Baseline!T194</f>
        <v>0.57405579561457731</v>
      </c>
      <c r="U214" s="21">
        <f>U194-Baseline!U194</f>
        <v>0.57161189438093718</v>
      </c>
      <c r="V214" s="21">
        <f>V194-Baseline!V194</f>
        <v>0.5692356629564097</v>
      </c>
      <c r="W214" s="21">
        <f>W194-Baseline!W194</f>
        <v>0.5669274249633327</v>
      </c>
      <c r="X214" s="21">
        <f>X194-Baseline!X194</f>
        <v>0.56468753330604216</v>
      </c>
      <c r="Y214" s="21">
        <f>Y194-Baseline!Y194</f>
        <v>0.56251635983088732</v>
      </c>
      <c r="Z214" s="21">
        <f>Z194-Baseline!Z194</f>
        <v>0.56041429981137103</v>
      </c>
      <c r="AA214" s="21">
        <f>AA194-Baseline!AA194</f>
        <v>0.55838177944252543</v>
      </c>
      <c r="AB214" s="21">
        <f>AB194-Baseline!AB194</f>
        <v>0.55641924287082212</v>
      </c>
      <c r="AC214" s="21">
        <f>AC194-Baseline!AC194</f>
        <v>0.55417057207124198</v>
      </c>
      <c r="AD214" s="21">
        <f>AD194-Baseline!AD194</f>
        <v>0.55195042662474414</v>
      </c>
      <c r="AE214" s="21">
        <f>AE194-Baseline!AE194</f>
        <v>0.54972452364981184</v>
      </c>
      <c r="AF214" s="21">
        <f>AF194-Baseline!AF194</f>
        <v>0.54747061960822752</v>
      </c>
      <c r="AG214" s="21">
        <f>AG194-Baseline!AG194</f>
        <v>0.54517876488923811</v>
      </c>
      <c r="AH214" s="21">
        <f>AH194-Baseline!AH194</f>
        <v>0.54285446680788674</v>
      </c>
      <c r="AI214" s="21">
        <f>AI194-Baseline!AI194</f>
        <v>0.54052441468543311</v>
      </c>
      <c r="AJ214" s="21">
        <f>AJ194-Baseline!AJ194</f>
        <v>0.54079423536784343</v>
      </c>
      <c r="AK214" s="21">
        <f>AK194-Baseline!AK194</f>
        <v>0.54104216534689531</v>
      </c>
      <c r="AL214" s="21">
        <f>AL194-Baseline!AL194</f>
        <v>0.54127276611538289</v>
      </c>
      <c r="AM214" s="21">
        <f>AM194-Baseline!AM194</f>
        <v>0.54149132668426514</v>
      </c>
      <c r="AN214" s="21">
        <f>AN194-Baseline!AN194</f>
        <v>0.541701680273869</v>
      </c>
      <c r="AO214" s="21">
        <f>AO194-Baseline!AO194</f>
        <v>0.5419058098438807</v>
      </c>
      <c r="AP214" s="21">
        <f>AP194-Baseline!AP194</f>
        <v>0.54210719222179282</v>
      </c>
      <c r="AQ214" s="21">
        <f>AQ194-Baseline!AQ194</f>
        <v>0.54230941968416602</v>
      </c>
      <c r="AR214" s="21">
        <f>AR194-Baseline!AR194</f>
        <v>0.54251576629741116</v>
      </c>
      <c r="AS214" s="21">
        <f>AS194-Baseline!AS194</f>
        <v>0.54272925997016586</v>
      </c>
      <c r="AT214" s="21">
        <f>AT194-Baseline!AT194</f>
        <v>0.54295293650604215</v>
      </c>
      <c r="AU214" s="21">
        <f>AU194-Baseline!AU194</f>
        <v>0.5431899276344625</v>
      </c>
      <c r="AV214" s="21">
        <f>AV194-Baseline!AV194</f>
        <v>0.54344327677369098</v>
      </c>
      <c r="AW214" s="21">
        <f>AW194-Baseline!AW194</f>
        <v>0.54371594109482846</v>
      </c>
      <c r="AX214" s="21">
        <f>AX194-Baseline!AX194</f>
        <v>0.54401085068934041</v>
      </c>
      <c r="AY214" s="21">
        <f>AY194-Baseline!AY194</f>
        <v>0.54433091376875264</v>
      </c>
      <c r="AZ214" s="21">
        <f>AZ194-Baseline!AZ194</f>
        <v>0.54467901153997467</v>
      </c>
      <c r="BA214" s="21">
        <f>BA194-Baseline!BA194</f>
        <v>0.54505798039913689</v>
      </c>
      <c r="BB214" s="21">
        <f>BB194-Baseline!BB194</f>
        <v>0.5453753933602421</v>
      </c>
    </row>
    <row r="215" spans="1:54" outlineLevel="2">
      <c r="A215" s="479"/>
      <c r="B215" s="150" t="s">
        <v>498</v>
      </c>
      <c r="C215" s="19"/>
      <c r="D215" s="135" t="s">
        <v>391</v>
      </c>
      <c r="E215" s="21">
        <f>E195-Baseline!E195</f>
        <v>0</v>
      </c>
      <c r="F215" s="21">
        <f>F195-Baseline!F195</f>
        <v>0.36814994383250976</v>
      </c>
      <c r="G215" s="21">
        <f>G195-Baseline!G195</f>
        <v>0.73243333861474369</v>
      </c>
      <c r="H215" s="21">
        <f>H195-Baseline!H195</f>
        <v>1.0929647057344845</v>
      </c>
      <c r="I215" s="21">
        <f>I195-Baseline!I195</f>
        <v>1.4498587134795571</v>
      </c>
      <c r="J215" s="21">
        <f>J195-Baseline!J195</f>
        <v>1.8032303567798742</v>
      </c>
      <c r="K215" s="21">
        <f>K195-Baseline!K195</f>
        <v>1.7943291221524866</v>
      </c>
      <c r="L215" s="21">
        <f>L195-Baseline!L195</f>
        <v>1.7856201594420043</v>
      </c>
      <c r="M215" s="21">
        <f>M195-Baseline!M195</f>
        <v>1.7771039570011951</v>
      </c>
      <c r="N215" s="21">
        <f>N195-Baseline!N195</f>
        <v>1.7687810961226589</v>
      </c>
      <c r="O215" s="21">
        <f>O195-Baseline!O195</f>
        <v>1.7606521777507993</v>
      </c>
      <c r="P215" s="21">
        <f>P195-Baseline!P195</f>
        <v>1.7527178890629358</v>
      </c>
      <c r="Q215" s="21">
        <f>Q195-Baseline!Q195</f>
        <v>1.7449789633453427</v>
      </c>
      <c r="R215" s="21">
        <f>R195-Baseline!R195</f>
        <v>1.7374361989693128</v>
      </c>
      <c r="S215" s="21">
        <f>S195-Baseline!S195</f>
        <v>1.7297011706198155</v>
      </c>
      <c r="T215" s="21">
        <f>T195-Baseline!T195</f>
        <v>1.7221673865184002</v>
      </c>
      <c r="U215" s="21">
        <f>U195-Baseline!U195</f>
        <v>1.7148356834619705</v>
      </c>
      <c r="V215" s="21">
        <f>V195-Baseline!V195</f>
        <v>1.7077069885560974</v>
      </c>
      <c r="W215" s="21">
        <f>W195-Baseline!W195</f>
        <v>1.7007822748900026</v>
      </c>
      <c r="X215" s="21">
        <f>X195-Baseline!X195</f>
        <v>1.6940625999181336</v>
      </c>
      <c r="Y215" s="21">
        <f>Y195-Baseline!Y195</f>
        <v>1.6875490794926655</v>
      </c>
      <c r="Z215" s="21">
        <f>Z195-Baseline!Z195</f>
        <v>1.6812428991436583</v>
      </c>
      <c r="AA215" s="21">
        <f>AA195-Baseline!AA195</f>
        <v>1.6751453386127118</v>
      </c>
      <c r="AB215" s="21">
        <f>AB195-Baseline!AB195</f>
        <v>1.6692577286124681</v>
      </c>
      <c r="AC215" s="21">
        <f>AC195-Baseline!AC195</f>
        <v>1.6625117162294352</v>
      </c>
      <c r="AD215" s="21">
        <f>AD195-Baseline!AD195</f>
        <v>1.6558512799072851</v>
      </c>
      <c r="AE215" s="21">
        <f>AE195-Baseline!AE195</f>
        <v>1.6491735710029722</v>
      </c>
      <c r="AF215" s="21">
        <f>AF195-Baseline!AF195</f>
        <v>1.6424118589028254</v>
      </c>
      <c r="AG215" s="21">
        <f>AG195-Baseline!AG195</f>
        <v>1.6355362947238028</v>
      </c>
      <c r="AH215" s="21">
        <f>AH195-Baseline!AH195</f>
        <v>1.6285634004924461</v>
      </c>
      <c r="AI215" s="21">
        <f>AI195-Baseline!AI195</f>
        <v>1.6215732441342716</v>
      </c>
      <c r="AJ215" s="21">
        <f>AJ195-Baseline!AJ195</f>
        <v>1.6223827061881906</v>
      </c>
      <c r="AK215" s="21">
        <f>AK195-Baseline!AK195</f>
        <v>1.6231264961299914</v>
      </c>
      <c r="AL215" s="21">
        <f>AL195-Baseline!AL195</f>
        <v>1.6238182984396587</v>
      </c>
      <c r="AM215" s="21">
        <f>AM195-Baseline!AM195</f>
        <v>1.62447398015318</v>
      </c>
      <c r="AN215" s="21">
        <f>AN195-Baseline!AN195</f>
        <v>1.6251050409275791</v>
      </c>
      <c r="AO215" s="21">
        <f>AO195-Baseline!AO195</f>
        <v>1.6257174296426804</v>
      </c>
      <c r="AP215" s="21">
        <f>AP195-Baseline!AP195</f>
        <v>1.6263215767814323</v>
      </c>
      <c r="AQ215" s="21">
        <f>AQ195-Baseline!AQ195</f>
        <v>1.626928259173674</v>
      </c>
      <c r="AR215" s="21">
        <f>AR195-Baseline!AR195</f>
        <v>1.6275472990184738</v>
      </c>
      <c r="AS215" s="21">
        <f>AS195-Baseline!AS195</f>
        <v>1.6281877800415288</v>
      </c>
      <c r="AT215" s="21">
        <f>AT195-Baseline!AT195</f>
        <v>1.6288588096538632</v>
      </c>
      <c r="AU215" s="21">
        <f>AU195-Baseline!AU195</f>
        <v>1.6295697830437668</v>
      </c>
      <c r="AV215" s="21">
        <f>AV195-Baseline!AV195</f>
        <v>1.6303298304660032</v>
      </c>
      <c r="AW215" s="21">
        <f>AW195-Baseline!AW195</f>
        <v>1.6311478234338743</v>
      </c>
      <c r="AX215" s="21">
        <f>AX195-Baseline!AX195</f>
        <v>1.6320325522217694</v>
      </c>
      <c r="AY215" s="21">
        <f>AY195-Baseline!AY195</f>
        <v>1.6329927414642853</v>
      </c>
      <c r="AZ215" s="21">
        <f>AZ195-Baseline!AZ195</f>
        <v>1.634037034782164</v>
      </c>
      <c r="BA215" s="21">
        <f>BA195-Baseline!BA195</f>
        <v>1.6351739413637851</v>
      </c>
      <c r="BB215" s="21">
        <f>BB195-Baseline!BB195</f>
        <v>1.6361261802511322</v>
      </c>
    </row>
    <row r="216" spans="1:54" outlineLevel="2">
      <c r="A216" s="479"/>
      <c r="B216" s="150" t="s">
        <v>291</v>
      </c>
      <c r="C216" s="19"/>
      <c r="D216" s="135" t="s">
        <v>391</v>
      </c>
      <c r="E216" s="21">
        <f>E196-Baseline!E196</f>
        <v>0</v>
      </c>
      <c r="F216" s="21">
        <f>F196-Baseline!F196</f>
        <v>5.0238888763920464E-4</v>
      </c>
      <c r="G216" s="21">
        <f>G196-Baseline!G196</f>
        <v>1.3594772452947268E-3</v>
      </c>
      <c r="H216" s="21">
        <f>H196-Baseline!H196</f>
        <v>2.6837548325757687E-3</v>
      </c>
      <c r="I216" s="21">
        <f>I196-Baseline!I196</f>
        <v>4.5960207298449962E-3</v>
      </c>
      <c r="J216" s="21">
        <f>J196-Baseline!J196</f>
        <v>7.2260270882338329E-3</v>
      </c>
      <c r="K216" s="21">
        <f>K196-Baseline!K196</f>
        <v>7.3714655914998151E-3</v>
      </c>
      <c r="L216" s="21">
        <f>L196-Baseline!L196</f>
        <v>7.5206401489829044E-3</v>
      </c>
      <c r="M216" s="21">
        <f>M196-Baseline!M196</f>
        <v>7.6737660167687238E-3</v>
      </c>
      <c r="N216" s="21">
        <f>N196-Baseline!N196</f>
        <v>7.830877112556367E-3</v>
      </c>
      <c r="O216" s="21">
        <f>O196-Baseline!O196</f>
        <v>7.9921584363460418E-3</v>
      </c>
      <c r="P216" s="21">
        <f>P196-Baseline!P196</f>
        <v>8.1576708123174413E-3</v>
      </c>
      <c r="Q216" s="21">
        <f>Q196-Baseline!Q196</f>
        <v>8.3276718505649328E-3</v>
      </c>
      <c r="R216" s="21">
        <f>R196-Baseline!R196</f>
        <v>8.5020888738145395E-3</v>
      </c>
      <c r="S216" s="21">
        <f>S196-Baseline!S196</f>
        <v>8.681248350267623E-3</v>
      </c>
      <c r="T216" s="21">
        <f>T196-Baseline!T196</f>
        <v>8.8652515982157176E-3</v>
      </c>
      <c r="U216" s="21">
        <f>U196-Baseline!U196</f>
        <v>9.0542338057337801E-3</v>
      </c>
      <c r="V216" s="21">
        <f>V196-Baseline!V196</f>
        <v>9.248313426569954E-3</v>
      </c>
      <c r="W216" s="21">
        <f>W196-Baseline!W196</f>
        <v>9.4477814524744907E-3</v>
      </c>
      <c r="X216" s="21">
        <f>X196-Baseline!X196</f>
        <v>9.6526241334249363E-3</v>
      </c>
      <c r="Y216" s="21">
        <f>Y196-Baseline!Y196</f>
        <v>9.863093349724128E-3</v>
      </c>
      <c r="Z216" s="21">
        <f>Z196-Baseline!Z196</f>
        <v>1.0079417249773126E-2</v>
      </c>
      <c r="AA216" s="21">
        <f>AA196-Baseline!AA196</f>
        <v>1.0301755768080678E-2</v>
      </c>
      <c r="AB216" s="21">
        <f>AB196-Baseline!AB196</f>
        <v>1.0530247944795956E-2</v>
      </c>
      <c r="AC216" s="21">
        <f>AC196-Baseline!AC196</f>
        <v>1.0765144665249693E-2</v>
      </c>
      <c r="AD216" s="21">
        <f>AD196-Baseline!AD196</f>
        <v>1.1006585631141874E-2</v>
      </c>
      <c r="AE216" s="21">
        <f>AE196-Baseline!AE196</f>
        <v>1.1254858382550914E-2</v>
      </c>
      <c r="AF216" s="21">
        <f>AF196-Baseline!AF196</f>
        <v>1.1510139183816381E-2</v>
      </c>
      <c r="AG216" s="21">
        <f>AG196-Baseline!AG196</f>
        <v>1.1772664169064306E-2</v>
      </c>
      <c r="AH216" s="21">
        <f>AH196-Baseline!AH196</f>
        <v>1.2042681938742472E-2</v>
      </c>
      <c r="AI216" s="21">
        <f>AI196-Baseline!AI196</f>
        <v>1.2320374847300641E-2</v>
      </c>
      <c r="AJ216" s="21">
        <f>AJ196-Baseline!AJ196</f>
        <v>1.2632691300784149E-2</v>
      </c>
      <c r="AK216" s="21">
        <f>AK196-Baseline!AK196</f>
        <v>1.295450154744282E-2</v>
      </c>
      <c r="AL216" s="21">
        <f>AL196-Baseline!AL196</f>
        <v>1.328615581086634E-2</v>
      </c>
      <c r="AM216" s="21">
        <f>AM196-Baseline!AM196</f>
        <v>1.3627974973499768E-2</v>
      </c>
      <c r="AN216" s="21">
        <f>AN196-Baseline!AN196</f>
        <v>1.3980363706089349E-2</v>
      </c>
      <c r="AO216" s="21">
        <f>AO196-Baseline!AO196</f>
        <v>1.4343583581840846E-2</v>
      </c>
      <c r="AP216" s="21">
        <f>AP196-Baseline!AP196</f>
        <v>1.4718087277489467E-2</v>
      </c>
      <c r="AQ216" s="21">
        <f>AQ196-Baseline!AQ196</f>
        <v>1.5104255052556859E-2</v>
      </c>
      <c r="AR216" s="21">
        <f>AR196-Baseline!AR196</f>
        <v>1.5502400242096481E-2</v>
      </c>
      <c r="AS216" s="21">
        <f>AS196-Baseline!AS196</f>
        <v>1.5913049220829478E-2</v>
      </c>
      <c r="AT216" s="21">
        <f>AT196-Baseline!AT196</f>
        <v>1.6336549489452956E-2</v>
      </c>
      <c r="AU216" s="21">
        <f>AU196-Baseline!AU196</f>
        <v>1.6773420344593504E-2</v>
      </c>
      <c r="AV216" s="21">
        <f>AV196-Baseline!AV196</f>
        <v>1.722407218744948E-2</v>
      </c>
      <c r="AW216" s="21">
        <f>AW196-Baseline!AW196</f>
        <v>1.7689043142908645E-2</v>
      </c>
      <c r="AX216" s="21">
        <f>AX196-Baseline!AX196</f>
        <v>1.8168697808295775E-2</v>
      </c>
      <c r="AY216" s="21">
        <f>AY196-Baseline!AY196</f>
        <v>1.8663687570393606E-2</v>
      </c>
      <c r="AZ216" s="21">
        <f>AZ196-Baseline!AZ196</f>
        <v>1.9174453330772501E-2</v>
      </c>
      <c r="BA216" s="21">
        <f>BA196-Baseline!BA196</f>
        <v>1.9701615643189285E-2</v>
      </c>
      <c r="BB216" s="21">
        <f>BB196-Baseline!BB196</f>
        <v>2.0243269222112836E-2</v>
      </c>
    </row>
    <row r="217" spans="1:54" outlineLevel="2">
      <c r="A217" s="479"/>
      <c r="B217" s="150" t="s">
        <v>294</v>
      </c>
      <c r="C217" s="19"/>
      <c r="D217" s="135"/>
      <c r="E217" s="21">
        <f>E197-Baseline!E197</f>
        <v>0</v>
      </c>
      <c r="F217" s="21">
        <f>F197-Baseline!F197</f>
        <v>0.66094358293334921</v>
      </c>
      <c r="G217" s="21">
        <f>G197-Baseline!G197</f>
        <v>1.3172960610628124</v>
      </c>
      <c r="H217" s="21">
        <f>H197-Baseline!H197</f>
        <v>1.9692010907139057</v>
      </c>
      <c r="I217" s="21">
        <f>I197-Baseline!I197</f>
        <v>2.6168020568202195</v>
      </c>
      <c r="J217" s="21">
        <f>J197-Baseline!J197</f>
        <v>3.2602428285059801</v>
      </c>
      <c r="K217" s="21">
        <f>K197-Baseline!K197</f>
        <v>3.2458485908872667</v>
      </c>
      <c r="L217" s="21">
        <f>L197-Baseline!L197</f>
        <v>3.2316987508852897</v>
      </c>
      <c r="M217" s="21">
        <f>M197-Baseline!M197</f>
        <v>3.2177928210753599</v>
      </c>
      <c r="N217" s="21">
        <f>N197-Baseline!N197</f>
        <v>3.2041305100165953</v>
      </c>
      <c r="O217" s="21">
        <f>O197-Baseline!O197</f>
        <v>3.1907114691169713</v>
      </c>
      <c r="P217" s="21">
        <f>P197-Baseline!P197</f>
        <v>3.1775353860084898</v>
      </c>
      <c r="Q217" s="21">
        <f>Q197-Baseline!Q197</f>
        <v>3.1646020079045947</v>
      </c>
      <c r="R217" s="21">
        <f>R197-Baseline!R197</f>
        <v>3.1519111689454054</v>
      </c>
      <c r="S217" s="21">
        <f>S197-Baseline!S197</f>
        <v>3.1394626429318819</v>
      </c>
      <c r="T217" s="21">
        <f>T197-Baseline!T197</f>
        <v>3.1272563426947997</v>
      </c>
      <c r="U217" s="21">
        <f>U197-Baseline!U197</f>
        <v>3.1152921513406859</v>
      </c>
      <c r="V217" s="21">
        <f>V197-Baseline!V197</f>
        <v>3.1035700379681082</v>
      </c>
      <c r="W217" s="21">
        <f>W197-Baseline!W197</f>
        <v>3.0920899605613847</v>
      </c>
      <c r="X217" s="21">
        <f>X197-Baseline!X197</f>
        <v>3.0808519581971883</v>
      </c>
      <c r="Y217" s="21">
        <f>Y197-Baseline!Y197</f>
        <v>3.069856122427165</v>
      </c>
      <c r="Z217" s="21">
        <f>Z197-Baseline!Z197</f>
        <v>3.0591025357656836</v>
      </c>
      <c r="AA217" s="21">
        <f>AA197-Baseline!AA197</f>
        <v>3.0485913375368288</v>
      </c>
      <c r="AB217" s="21">
        <f>AB197-Baseline!AB197</f>
        <v>3.0383227424531185</v>
      </c>
      <c r="AC217" s="21">
        <f>AC197-Baseline!AC197</f>
        <v>3.0282969556444552</v>
      </c>
      <c r="AD217" s="21">
        <f>AD197-Baseline!AD197</f>
        <v>3.0185142666622209</v>
      </c>
      <c r="AE217" s="21">
        <f>AE197-Baseline!AE197</f>
        <v>3.0089749723537143</v>
      </c>
      <c r="AF217" s="21">
        <f>AF197-Baseline!AF197</f>
        <v>2.9996794475470399</v>
      </c>
      <c r="AG217" s="21">
        <f>AG197-Baseline!AG197</f>
        <v>2.9906280679385517</v>
      </c>
      <c r="AH217" s="21">
        <f>AH197-Baseline!AH197</f>
        <v>2.9818212700679698</v>
      </c>
      <c r="AI217" s="21">
        <f>AI197-Baseline!AI197</f>
        <v>2.9732595332110971</v>
      </c>
      <c r="AJ217" s="21">
        <f>AJ197-Baseline!AJ197</f>
        <v>2.9793363018986554</v>
      </c>
      <c r="AK217" s="21">
        <f>AK197-Baseline!AK197</f>
        <v>2.9856505510476961</v>
      </c>
      <c r="AL217" s="21">
        <f>AL197-Baseline!AL197</f>
        <v>2.9922062477292286</v>
      </c>
      <c r="AM217" s="21">
        <f>AM197-Baseline!AM197</f>
        <v>2.9990074743556452</v>
      </c>
      <c r="AN217" s="21">
        <f>AN197-Baseline!AN197</f>
        <v>3.0060583743003608</v>
      </c>
      <c r="AO217" s="21">
        <f>AO197-Baseline!AO197</f>
        <v>3.013363236224631</v>
      </c>
      <c r="AP217" s="21">
        <f>AP197-Baseline!AP197</f>
        <v>3.020926366164872</v>
      </c>
      <c r="AQ217" s="21">
        <f>AQ197-Baseline!AQ197</f>
        <v>3.0287522367817061</v>
      </c>
      <c r="AR217" s="21">
        <f>AR197-Baseline!AR197</f>
        <v>3.0368453668441191</v>
      </c>
      <c r="AS217" s="21">
        <f>AS197-Baseline!AS197</f>
        <v>3.0452104207448567</v>
      </c>
      <c r="AT217" s="21">
        <f>AT197-Baseline!AT197</f>
        <v>3.0538521110136276</v>
      </c>
      <c r="AU217" s="21">
        <f>AU197-Baseline!AU197</f>
        <v>3.0627753066453813</v>
      </c>
      <c r="AV217" s="21">
        <f>AV197-Baseline!AV197</f>
        <v>3.0719849545015361</v>
      </c>
      <c r="AW217" s="21">
        <f>AW197-Baseline!AW197</f>
        <v>3.0814860979385656</v>
      </c>
      <c r="AX217" s="21">
        <f>AX197-Baseline!AX197</f>
        <v>3.0912839251793436</v>
      </c>
      <c r="AY217" s="21">
        <f>AY197-Baseline!AY197</f>
        <v>3.1013837015294339</v>
      </c>
      <c r="AZ217" s="21">
        <f>AZ197-Baseline!AZ197</f>
        <v>3.1117908214152834</v>
      </c>
      <c r="BA217" s="21">
        <f>BA197-Baseline!BA197</f>
        <v>3.1225108121511163</v>
      </c>
      <c r="BB217" s="21">
        <f>BB197-Baseline!BB197</f>
        <v>3.133259164465894</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-0.2051527571418319</v>
      </c>
      <c r="F220" s="21">
        <f>F200-Baseline!F200</f>
        <v>-9.73525138898097E-2</v>
      </c>
      <c r="G220" s="21">
        <f>G200-Baseline!G200</f>
        <v>1.3261562622808754E-2</v>
      </c>
      <c r="H220" s="21">
        <f>H200-Baseline!H200</f>
        <v>0.11612312763777055</v>
      </c>
      <c r="I220" s="21">
        <f>I200-Baseline!I200</f>
        <v>0.22373699363229349</v>
      </c>
      <c r="J220" s="21">
        <f>J200-Baseline!J200</f>
        <v>0.59181715120973166</v>
      </c>
      <c r="K220" s="21">
        <f>K200-Baseline!K200</f>
        <v>1.1541303295119079</v>
      </c>
      <c r="L220" s="21">
        <f>L200-Baseline!L200</f>
        <v>1.6848672282324131</v>
      </c>
      <c r="M220" s="21">
        <f>M200-Baseline!M200</f>
        <v>2.1755938659187706</v>
      </c>
      <c r="N220" s="21">
        <f>N200-Baseline!N200</f>
        <v>2.6185849634876419</v>
      </c>
      <c r="O220" s="21">
        <f>O200-Baseline!O200</f>
        <v>3.0364686756219683</v>
      </c>
      <c r="P220" s="21">
        <f>P200-Baseline!P200</f>
        <v>3.4210778393399934</v>
      </c>
      <c r="Q220" s="21">
        <f>Q200-Baseline!Q200</f>
        <v>3.7744291318935765</v>
      </c>
      <c r="R220" s="21">
        <f>R200-Baseline!R200</f>
        <v>4.1077656154808935</v>
      </c>
      <c r="S220" s="21">
        <f>S200-Baseline!S200</f>
        <v>4.4040530138063687</v>
      </c>
      <c r="T220" s="21">
        <f>T200-Baseline!T200</f>
        <v>4.6745209872453088</v>
      </c>
      <c r="U220" s="21">
        <f>U200-Baseline!U200</f>
        <v>4.9207919862795961</v>
      </c>
      <c r="V220" s="21">
        <f>V200-Baseline!V200</f>
        <v>5.1530443910891002</v>
      </c>
      <c r="W220" s="21">
        <f>W200-Baseline!W200</f>
        <v>5.3552840890536402</v>
      </c>
      <c r="X220" s="21">
        <f>X200-Baseline!X200</f>
        <v>5.5460165772183885</v>
      </c>
      <c r="Y220" s="21">
        <f>Y200-Baseline!Y200</f>
        <v>5.7097436146646068</v>
      </c>
      <c r="Z220" s="21">
        <f>Z200-Baseline!Z200</f>
        <v>5.8641916043550921</v>
      </c>
      <c r="AA220" s="21">
        <f>AA200-Baseline!AA200</f>
        <v>6.0022115350026937</v>
      </c>
      <c r="AB220" s="21">
        <f>AB200-Baseline!AB200</f>
        <v>6.1249120923847364</v>
      </c>
      <c r="AC220" s="21">
        <f>AC200-Baseline!AC200</f>
        <v>6.231607023740132</v>
      </c>
      <c r="AD220" s="21">
        <f>AD200-Baseline!AD200</f>
        <v>6.2079442991258347</v>
      </c>
      <c r="AE220" s="21">
        <f>AE200-Baseline!AE200</f>
        <v>6.185099147443978</v>
      </c>
      <c r="AF220" s="21">
        <f>AF200-Baseline!AF200</f>
        <v>6.1621189358614004</v>
      </c>
      <c r="AG220" s="21">
        <f>AG200-Baseline!AG200</f>
        <v>6.1391251815073673</v>
      </c>
      <c r="AH220" s="21">
        <f>AH200-Baseline!AH200</f>
        <v>6.1162550561398703</v>
      </c>
      <c r="AI220" s="21">
        <f>AI200-Baseline!AI200</f>
        <v>6.0936824744300537</v>
      </c>
      <c r="AJ220" s="21">
        <f>AJ200-Baseline!AJ200</f>
        <v>6.1007697263875542</v>
      </c>
      <c r="AK220" s="21">
        <f>AK200-Baseline!AK200</f>
        <v>6.1079657372888718</v>
      </c>
      <c r="AL220" s="21">
        <f>AL200-Baseline!AL200</f>
        <v>6.1153374737065498</v>
      </c>
      <c r="AM220" s="21">
        <f>AM200-Baseline!AM200</f>
        <v>6.1229243480519671</v>
      </c>
      <c r="AN220" s="21">
        <f>AN200-Baseline!AN200</f>
        <v>6.1307455479137545</v>
      </c>
      <c r="AO220" s="21">
        <f>AO200-Baseline!AO200</f>
        <v>6.138811432802445</v>
      </c>
      <c r="AP220" s="21">
        <f>AP200-Baseline!AP200</f>
        <v>6.1471473387517435</v>
      </c>
      <c r="AQ220" s="21">
        <f>AQ200-Baseline!AQ200</f>
        <v>6.1557816877206264</v>
      </c>
      <c r="AR220" s="21">
        <f>AR200-Baseline!AR200</f>
        <v>6.1647363170258735</v>
      </c>
      <c r="AS220" s="21">
        <f>AS200-Baseline!AS200</f>
        <v>6.1740321674916174</v>
      </c>
      <c r="AT220" s="21">
        <f>AT200-Baseline!AT200</f>
        <v>6.1836912265433384</v>
      </c>
      <c r="AU220" s="21">
        <f>AU200-Baseline!AU200</f>
        <v>6.1937367218491879</v>
      </c>
      <c r="AV220" s="21">
        <f>AV200-Baseline!AV200</f>
        <v>6.2041909662606969</v>
      </c>
      <c r="AW220" s="21">
        <f>AW200-Baseline!AW200</f>
        <v>6.2150757048850238</v>
      </c>
      <c r="AX220" s="21">
        <f>AX200-Baseline!AX200</f>
        <v>6.226412729953374</v>
      </c>
      <c r="AY220" s="21">
        <f>AY200-Baseline!AY200</f>
        <v>6.2382241759089538</v>
      </c>
      <c r="AZ220" s="21">
        <f>AZ200-Baseline!AZ200</f>
        <v>6.2505318991136214</v>
      </c>
      <c r="BA220" s="21">
        <f>BA200-Baseline!BA200</f>
        <v>6.2633577694731066</v>
      </c>
      <c r="BB220" s="21">
        <f>BB200-Baseline!BB200</f>
        <v>6.2758857123986793</v>
      </c>
    </row>
    <row r="221" spans="1:54" outlineLevel="2">
      <c r="A221" s="479"/>
      <c r="B221" s="150" t="s">
        <v>501</v>
      </c>
      <c r="C221" s="19"/>
      <c r="D221" s="135" t="s">
        <v>391</v>
      </c>
      <c r="E221" s="21">
        <f>E201-Baseline!E201</f>
        <v>-0.2051527571418319</v>
      </c>
      <c r="F221" s="21">
        <f>F201-Baseline!F201</f>
        <v>-0.65267025111217691</v>
      </c>
      <c r="G221" s="21">
        <f>G201-Baseline!G201</f>
        <v>-1.0898907953515149</v>
      </c>
      <c r="H221" s="21">
        <f>H201-Baseline!H201</f>
        <v>-1.5272000949485616</v>
      </c>
      <c r="I221" s="21">
        <f>I201-Baseline!I201</f>
        <v>-1.960858111612481</v>
      </c>
      <c r="J221" s="21">
        <f>J201-Baseline!J201</f>
        <v>-2.1301085225403398</v>
      </c>
      <c r="K221" s="21">
        <f>K201-Baseline!K201</f>
        <v>-1.5476154577517853</v>
      </c>
      <c r="L221" s="21">
        <f>L201-Baseline!L201</f>
        <v>-1.0070172093936769</v>
      </c>
      <c r="M221" s="21">
        <f>M201-Baseline!M201</f>
        <v>-0.50585601523796697</v>
      </c>
      <c r="N221" s="21">
        <f>N201-Baseline!N201</f>
        <v>-4.1801805553479454E-2</v>
      </c>
      <c r="O221" s="21">
        <f>O201-Baseline!O201</f>
        <v>0.38735400449446544</v>
      </c>
      <c r="P221" s="21">
        <f>P201-Baseline!P201</f>
        <v>0.78370423925428412</v>
      </c>
      <c r="Q221" s="21">
        <f>Q201-Baseline!Q201</f>
        <v>1.1492318981916974</v>
      </c>
      <c r="R221" s="21">
        <f>R201-Baseline!R201</f>
        <v>1.485815014486036</v>
      </c>
      <c r="S221" s="21">
        <f>S201-Baseline!S201</f>
        <v>1.7951025788530401</v>
      </c>
      <c r="T221" s="21">
        <f>T201-Baseline!T201</f>
        <v>2.0789093726809647</v>
      </c>
      <c r="U221" s="21">
        <f>U201-Baseline!U201</f>
        <v>2.3388291642490024</v>
      </c>
      <c r="V221" s="21">
        <f>V201-Baseline!V201</f>
        <v>2.5763701296990327</v>
      </c>
      <c r="W221" s="21">
        <f>W201-Baseline!W201</f>
        <v>2.7929591489622183</v>
      </c>
      <c r="X221" s="21">
        <f>X201-Baseline!X201</f>
        <v>2.9899454677863702</v>
      </c>
      <c r="Y221" s="21">
        <f>Y201-Baseline!Y201</f>
        <v>3.16860506778578</v>
      </c>
      <c r="Z221" s="21">
        <f>Z201-Baseline!Z201</f>
        <v>3.330143982820335</v>
      </c>
      <c r="AA221" s="21">
        <f>AA201-Baseline!AA201</f>
        <v>3.4757018202605572</v>
      </c>
      <c r="AB221" s="21">
        <f>AB201-Baseline!AB201</f>
        <v>3.6063551376037459</v>
      </c>
      <c r="AC221" s="21">
        <f>AC201-Baseline!AC201</f>
        <v>3.7227640841235932</v>
      </c>
      <c r="AD221" s="21">
        <f>AD201-Baseline!AD201</f>
        <v>3.7086693254218766</v>
      </c>
      <c r="AE221" s="21">
        <f>AE201-Baseline!AE201</f>
        <v>3.6948759204987311</v>
      </c>
      <c r="AF221" s="21">
        <f>AF201-Baseline!AF201</f>
        <v>3.6813608886542148</v>
      </c>
      <c r="AG221" s="21">
        <f>AG201-Baseline!AG201</f>
        <v>3.6681136364084601</v>
      </c>
      <c r="AH221" s="21">
        <f>AH201-Baseline!AH201</f>
        <v>3.655139132046191</v>
      </c>
      <c r="AI221" s="21">
        <f>AI201-Baseline!AI201</f>
        <v>3.6424635312017202</v>
      </c>
      <c r="AJ221" s="21">
        <f>AJ201-Baseline!AJ201</f>
        <v>3.6476667788256876</v>
      </c>
      <c r="AK221" s="21">
        <f>AK201-Baseline!AK201</f>
        <v>3.6531283391099656</v>
      </c>
      <c r="AL221" s="21">
        <f>AL201-Baseline!AL201</f>
        <v>3.658856566942454</v>
      </c>
      <c r="AM221" s="21">
        <f>AM201-Baseline!AM201</f>
        <v>3.6648606429268007</v>
      </c>
      <c r="AN221" s="21">
        <f>AN201-Baseline!AN201</f>
        <v>3.6711484497734936</v>
      </c>
      <c r="AO221" s="21">
        <f>AO201-Baseline!AO201</f>
        <v>3.6777260327741104</v>
      </c>
      <c r="AP221" s="21">
        <f>AP201-Baseline!AP201</f>
        <v>3.6846011525694671</v>
      </c>
      <c r="AQ221" s="21">
        <f>AQ201-Baseline!AQ201</f>
        <v>3.6917817906762096</v>
      </c>
      <c r="AR221" s="21">
        <f>AR201-Baseline!AR201</f>
        <v>3.6992756018358648</v>
      </c>
      <c r="AS221" s="21">
        <f>AS201-Baseline!AS201</f>
        <v>3.7070903638619939</v>
      </c>
      <c r="AT221" s="21">
        <f>AT201-Baseline!AT201</f>
        <v>3.715233743446781</v>
      </c>
      <c r="AU221" s="21">
        <f>AU201-Baseline!AU201</f>
        <v>3.7237138419324154</v>
      </c>
      <c r="AV221" s="21">
        <f>AV201-Baseline!AV201</f>
        <v>3.7325386531346503</v>
      </c>
      <c r="AW221" s="21">
        <f>AW201-Baseline!AW201</f>
        <v>3.7417163184325375</v>
      </c>
      <c r="AX221" s="21">
        <f>AX201-Baseline!AX201</f>
        <v>3.7512549351737832</v>
      </c>
      <c r="AY221" s="21">
        <f>AY201-Baseline!AY201</f>
        <v>3.7611629523378483</v>
      </c>
      <c r="AZ221" s="21">
        <f>AZ201-Baseline!AZ201</f>
        <v>3.7714487215273564</v>
      </c>
      <c r="BA221" s="21">
        <f>BA201-Baseline!BA201</f>
        <v>3.7821208715106884</v>
      </c>
      <c r="BB221" s="21">
        <f>BB201-Baseline!BB201</f>
        <v>3.7927838173017143</v>
      </c>
    </row>
    <row r="222" spans="1:54" outlineLevel="2">
      <c r="A222" s="480"/>
      <c r="B222" s="150" t="s">
        <v>502</v>
      </c>
      <c r="C222" s="19"/>
      <c r="D222" s="135" t="s">
        <v>391</v>
      </c>
      <c r="E222" s="21">
        <f>E202-Baseline!E202</f>
        <v>-0.2051527571418319</v>
      </c>
      <c r="F222" s="21">
        <f>F202-Baseline!F202</f>
        <v>-0.40723695525245773</v>
      </c>
      <c r="G222" s="21">
        <f>G202-Baseline!G202</f>
        <v>-0.60160190294168103</v>
      </c>
      <c r="H222" s="21">
        <f>H202-Baseline!H202</f>
        <v>-0.79855695779222913</v>
      </c>
      <c r="I222" s="21">
        <f>I202-Baseline!I202</f>
        <v>-0.99428563595944297</v>
      </c>
      <c r="J222" s="21">
        <f>J202-Baseline!J202</f>
        <v>-0.92795495148578055</v>
      </c>
      <c r="K222" s="21">
        <f>K202-Baseline!K202</f>
        <v>-0.35139604298346683</v>
      </c>
      <c r="L222" s="21">
        <f>L202-Baseline!L202</f>
        <v>0.18339623023432239</v>
      </c>
      <c r="M222" s="21">
        <f>M202-Baseline!M202</f>
        <v>0.67887995597182993</v>
      </c>
      <c r="N222" s="21">
        <f>N202-Baseline!N202</f>
        <v>1.1373855917397222</v>
      </c>
      <c r="O222" s="21">
        <f>O202-Baseline!O202</f>
        <v>1.5611221229950019</v>
      </c>
      <c r="P222" s="21">
        <f>P202-Baseline!P202</f>
        <v>1.9521828320800978</v>
      </c>
      <c r="Q222" s="21">
        <f>Q202-Baseline!Q202</f>
        <v>2.312551207088589</v>
      </c>
      <c r="R222" s="21">
        <f>R202-Baseline!R202</f>
        <v>2.6441058137989089</v>
      </c>
      <c r="S222" s="21">
        <f>S202-Baseline!S202</f>
        <v>2.9482366924890329</v>
      </c>
      <c r="T222" s="21">
        <f>T202-Baseline!T202</f>
        <v>3.227020963584792</v>
      </c>
      <c r="U222" s="21">
        <f>U202-Baseline!U202</f>
        <v>3.4820529533300402</v>
      </c>
      <c r="V222" s="21">
        <f>V202-Baseline!V202</f>
        <v>3.7148414552987177</v>
      </c>
      <c r="W222" s="21">
        <f>W202-Baseline!W202</f>
        <v>3.9268139988888819</v>
      </c>
      <c r="X222" s="21">
        <f>X202-Baseline!X202</f>
        <v>4.1193205343984687</v>
      </c>
      <c r="Y222" s="21">
        <f>Y202-Baseline!Y202</f>
        <v>4.2936377874475511</v>
      </c>
      <c r="Z222" s="21">
        <f>Z202-Baseline!Z202</f>
        <v>4.450972582152616</v>
      </c>
      <c r="AA222" s="21">
        <f>AA202-Baseline!AA202</f>
        <v>4.5924653794307488</v>
      </c>
      <c r="AB222" s="21">
        <f>AB202-Baseline!AB202</f>
        <v>4.7191936233453902</v>
      </c>
      <c r="AC222" s="21">
        <f>AC202-Baseline!AC202</f>
        <v>4.8311052282817855</v>
      </c>
      <c r="AD222" s="21">
        <f>AD202-Baseline!AD202</f>
        <v>4.8125701787044193</v>
      </c>
      <c r="AE222" s="21">
        <f>AE202-Baseline!AE202</f>
        <v>4.7943249678518853</v>
      </c>
      <c r="AF222" s="21">
        <f>AF202-Baseline!AF202</f>
        <v>4.77630212794881</v>
      </c>
      <c r="AG222" s="21">
        <f>AG202-Baseline!AG202</f>
        <v>4.7584711662430266</v>
      </c>
      <c r="AH222" s="21">
        <f>AH202-Baseline!AH202</f>
        <v>4.7408480657307521</v>
      </c>
      <c r="AI222" s="21">
        <f>AI202-Baseline!AI202</f>
        <v>4.7235123606505596</v>
      </c>
      <c r="AJ222" s="21">
        <f>AJ202-Baseline!AJ202</f>
        <v>4.7292552496460374</v>
      </c>
      <c r="AK222" s="21">
        <f>AK202-Baseline!AK202</f>
        <v>4.7352126698930661</v>
      </c>
      <c r="AL222" s="21">
        <f>AL202-Baseline!AL202</f>
        <v>4.741402099266729</v>
      </c>
      <c r="AM222" s="21">
        <f>AM202-Baseline!AM202</f>
        <v>4.7478432963957218</v>
      </c>
      <c r="AN222" s="21">
        <f>AN202-Baseline!AN202</f>
        <v>4.754551810427202</v>
      </c>
      <c r="AO222" s="21">
        <f>AO202-Baseline!AO202</f>
        <v>4.7615376525729118</v>
      </c>
      <c r="AP222" s="21">
        <f>AP202-Baseline!AP202</f>
        <v>4.7688155371291003</v>
      </c>
      <c r="AQ222" s="21">
        <f>AQ202-Baseline!AQ202</f>
        <v>4.7764006301657105</v>
      </c>
      <c r="AR222" s="21">
        <f>AR202-Baseline!AR202</f>
        <v>4.7843071345569257</v>
      </c>
      <c r="AS222" s="21">
        <f>AS202-Baseline!AS202</f>
        <v>4.7925488839333568</v>
      </c>
      <c r="AT222" s="21">
        <f>AT202-Baseline!AT202</f>
        <v>4.8011396165945968</v>
      </c>
      <c r="AU222" s="21">
        <f>AU202-Baseline!AU202</f>
        <v>4.8100936973417205</v>
      </c>
      <c r="AV222" s="21">
        <f>AV202-Baseline!AV202</f>
        <v>4.8194252068269634</v>
      </c>
      <c r="AW222" s="21">
        <f>AW202-Baseline!AW202</f>
        <v>4.8291482007715842</v>
      </c>
      <c r="AX222" s="21">
        <f>AX202-Baseline!AX202</f>
        <v>4.8392766367062094</v>
      </c>
      <c r="AY222" s="21">
        <f>AY202-Baseline!AY202</f>
        <v>4.84982478003338</v>
      </c>
      <c r="AZ222" s="21">
        <f>AZ202-Baseline!AZ202</f>
        <v>4.8608067447695404</v>
      </c>
      <c r="BA222" s="21">
        <f>BA202-Baseline!BA202</f>
        <v>4.8722368324753376</v>
      </c>
      <c r="BB222" s="21">
        <f>BB202-Baseline!BB202</f>
        <v>4.8835346041926044</v>
      </c>
    </row>
    <row r="223" spans="1:54" outlineLevel="2">
      <c r="B223" s="19"/>
      <c r="C223" s="19"/>
      <c r="D223" s="19"/>
      <c r="E223" s="15"/>
    </row>
    <row r="224" spans="1:54" outlineLevel="2">
      <c r="A224" s="478" t="s">
        <v>503</v>
      </c>
      <c r="B224" s="150" t="s">
        <v>500</v>
      </c>
      <c r="C224" s="19"/>
      <c r="D224" s="135" t="s">
        <v>391</v>
      </c>
      <c r="E224" s="21">
        <f>E204-Baseline!E204</f>
        <v>-0.2051527571418319</v>
      </c>
      <c r="F224" s="21">
        <f>F204-Baseline!F204</f>
        <v>-0.3025052710316487</v>
      </c>
      <c r="G224" s="21">
        <f>G204-Baseline!G204</f>
        <v>-0.28924370840884706</v>
      </c>
      <c r="H224" s="21">
        <f>H204-Baseline!H204</f>
        <v>-0.1731205807710694</v>
      </c>
      <c r="I224" s="21">
        <f>I204-Baseline!I204</f>
        <v>5.0616412861216986E-2</v>
      </c>
      <c r="J224" s="21">
        <f>J204-Baseline!J204</f>
        <v>0.64243356407092733</v>
      </c>
      <c r="K224" s="21">
        <f>K204-Baseline!K204</f>
        <v>1.7965638935828565</v>
      </c>
      <c r="L224" s="21">
        <f>L204-Baseline!L204</f>
        <v>3.4814311218152625</v>
      </c>
      <c r="M224" s="21">
        <f>M204-Baseline!M204</f>
        <v>5.6570249877340189</v>
      </c>
      <c r="N224" s="21">
        <f>N204-Baseline!N204</f>
        <v>8.2756099512216679</v>
      </c>
      <c r="O224" s="21">
        <f>O204-Baseline!O204</f>
        <v>11.312078626843686</v>
      </c>
      <c r="P224" s="21">
        <f>P204-Baseline!P204</f>
        <v>14.733156466183686</v>
      </c>
      <c r="Q224" s="21">
        <f>Q204-Baseline!Q204</f>
        <v>18.507585598077242</v>
      </c>
      <c r="R224" s="21">
        <f>R204-Baseline!R204</f>
        <v>22.615351213558142</v>
      </c>
      <c r="S224" s="21">
        <f>S204-Baseline!S204</f>
        <v>27.019404227364475</v>
      </c>
      <c r="T224" s="21">
        <f>T204-Baseline!T204</f>
        <v>31.693925214609862</v>
      </c>
      <c r="U224" s="21">
        <f>U204-Baseline!U204</f>
        <v>36.614717200889459</v>
      </c>
      <c r="V224" s="21">
        <f>V204-Baseline!V204</f>
        <v>41.767761591978569</v>
      </c>
      <c r="W224" s="21">
        <f>W204-Baseline!W204</f>
        <v>47.123045681032181</v>
      </c>
      <c r="X224" s="21">
        <f>X204-Baseline!X204</f>
        <v>52.669062258250506</v>
      </c>
      <c r="Y224" s="21">
        <f>Y204-Baseline!Y204</f>
        <v>58.378805872915109</v>
      </c>
      <c r="Z224" s="21">
        <f>Z204-Baseline!Z204</f>
        <v>64.242997477270137</v>
      </c>
      <c r="AA224" s="21">
        <f>AA204-Baseline!AA204</f>
        <v>70.245209012272767</v>
      </c>
      <c r="AB224" s="21">
        <f>AB204-Baseline!AB204</f>
        <v>76.370121104657414</v>
      </c>
      <c r="AC224" s="21">
        <f>AC204-Baseline!AC204</f>
        <v>82.601728128397554</v>
      </c>
      <c r="AD224" s="21">
        <f>AD204-Baseline!AD204</f>
        <v>88.809672427523424</v>
      </c>
      <c r="AE224" s="21">
        <f>AE204-Baseline!AE204</f>
        <v>94.994771574967331</v>
      </c>
      <c r="AF224" s="21">
        <f>AF204-Baseline!AF204</f>
        <v>101.15689051082882</v>
      </c>
      <c r="AG224" s="21">
        <f>AG204-Baseline!AG204</f>
        <v>107.29601569233625</v>
      </c>
      <c r="AH224" s="21">
        <f>AH204-Baseline!AH204</f>
        <v>113.4122707484762</v>
      </c>
      <c r="AI224" s="21">
        <f>AI204-Baseline!AI204</f>
        <v>119.50595322290633</v>
      </c>
      <c r="AJ224" s="21">
        <f>AJ204-Baseline!AJ204</f>
        <v>125.60672294929395</v>
      </c>
      <c r="AK224" s="21">
        <f>AK204-Baseline!AK204</f>
        <v>131.7146886865828</v>
      </c>
      <c r="AL224" s="21">
        <f>AL204-Baseline!AL204</f>
        <v>137.83002616028921</v>
      </c>
      <c r="AM224" s="21">
        <f>AM204-Baseline!AM204</f>
        <v>143.95295050834125</v>
      </c>
      <c r="AN224" s="21">
        <f>AN204-Baseline!AN204</f>
        <v>150.08369605625489</v>
      </c>
      <c r="AO224" s="21">
        <f>AO204-Baseline!AO204</f>
        <v>156.22250748905753</v>
      </c>
      <c r="AP224" s="21">
        <f>AP204-Baseline!AP204</f>
        <v>162.3696548278092</v>
      </c>
      <c r="AQ224" s="21">
        <f>AQ204-Baseline!AQ204</f>
        <v>168.52543651552969</v>
      </c>
      <c r="AR224" s="21">
        <f>AR204-Baseline!AR204</f>
        <v>174.69017283255562</v>
      </c>
      <c r="AS224" s="21">
        <f>AS204-Baseline!AS204</f>
        <v>180.86420500004738</v>
      </c>
      <c r="AT224" s="21">
        <f>AT204-Baseline!AT204</f>
        <v>187.04789622659086</v>
      </c>
      <c r="AU224" s="21">
        <f>AU204-Baseline!AU204</f>
        <v>193.24163294844016</v>
      </c>
      <c r="AV224" s="21">
        <f>AV204-Baseline!AV204</f>
        <v>199.4458239147009</v>
      </c>
      <c r="AW224" s="21">
        <f>AW204-Baseline!AW204</f>
        <v>205.66089961958596</v>
      </c>
      <c r="AX224" s="21">
        <f>AX204-Baseline!AX204</f>
        <v>211.88731234953934</v>
      </c>
      <c r="AY224" s="21">
        <f>AY204-Baseline!AY204</f>
        <v>218.1255365254483</v>
      </c>
      <c r="AZ224" s="21">
        <f>AZ204-Baseline!AZ204</f>
        <v>224.37606842456171</v>
      </c>
      <c r="BA224" s="21">
        <f>BA204-Baseline!BA204</f>
        <v>230.63942619403497</v>
      </c>
      <c r="BB224" s="21">
        <f>BB204-Baseline!BB204</f>
        <v>236.91531190643377</v>
      </c>
    </row>
    <row r="225" spans="1:54" outlineLevel="2">
      <c r="A225" s="479"/>
      <c r="B225" s="150" t="s">
        <v>501</v>
      </c>
      <c r="C225" s="19"/>
      <c r="D225" s="135" t="s">
        <v>391</v>
      </c>
      <c r="E225" s="21">
        <f>E205-Baseline!E205</f>
        <v>-0.2051527571418319</v>
      </c>
      <c r="F225" s="21">
        <f>F205-Baseline!F205</f>
        <v>-0.85782300825401592</v>
      </c>
      <c r="G225" s="21">
        <f>G205-Baseline!G205</f>
        <v>-1.9477138036055379</v>
      </c>
      <c r="H225" s="21">
        <f>H205-Baseline!H205</f>
        <v>-3.4749138985540924</v>
      </c>
      <c r="I225" s="21">
        <f>I205-Baseline!I205</f>
        <v>-5.435772010166545</v>
      </c>
      <c r="J225" s="21">
        <f>J205-Baseline!J205</f>
        <v>-7.565880532706899</v>
      </c>
      <c r="K225" s="21">
        <f>K205-Baseline!K205</f>
        <v>-9.1134959904586879</v>
      </c>
      <c r="L225" s="21">
        <f>L205-Baseline!L205</f>
        <v>-10.120513199852326</v>
      </c>
      <c r="M225" s="21">
        <f>M205-Baseline!M205</f>
        <v>-10.626369215090278</v>
      </c>
      <c r="N225" s="21">
        <f>N205-Baseline!N205</f>
        <v>-10.66817102064374</v>
      </c>
      <c r="O225" s="21">
        <f>O205-Baseline!O205</f>
        <v>-10.280817016149228</v>
      </c>
      <c r="P225" s="21">
        <f>P205-Baseline!P205</f>
        <v>-9.4971127768949941</v>
      </c>
      <c r="Q225" s="21">
        <f>Q205-Baseline!Q205</f>
        <v>-8.3478808787033358</v>
      </c>
      <c r="R225" s="21">
        <f>R205-Baseline!R205</f>
        <v>-6.8620658642172998</v>
      </c>
      <c r="S225" s="21">
        <f>S205-Baseline!S205</f>
        <v>-5.0669632853642952</v>
      </c>
      <c r="T225" s="21">
        <f>T205-Baseline!T205</f>
        <v>-2.9880539126833128</v>
      </c>
      <c r="U225" s="21">
        <f>U205-Baseline!U205</f>
        <v>-0.6492247484343352</v>
      </c>
      <c r="V225" s="21">
        <f>V205-Baseline!V205</f>
        <v>1.9271453812646087</v>
      </c>
      <c r="W225" s="21">
        <f>W205-Baseline!W205</f>
        <v>4.7201045302268767</v>
      </c>
      <c r="X225" s="21">
        <f>X205-Baseline!X205</f>
        <v>7.7100499980132327</v>
      </c>
      <c r="Y225" s="21">
        <f>Y205-Baseline!Y205</f>
        <v>10.87865506579908</v>
      </c>
      <c r="Z225" s="21">
        <f>Z205-Baseline!Z205</f>
        <v>14.208799048619426</v>
      </c>
      <c r="AA225" s="21">
        <f>AA205-Baseline!AA205</f>
        <v>17.684500868879923</v>
      </c>
      <c r="AB225" s="21">
        <f>AB205-Baseline!AB205</f>
        <v>21.29085600648375</v>
      </c>
      <c r="AC225" s="21">
        <f>AC205-Baseline!AC205</f>
        <v>25.013620090607333</v>
      </c>
      <c r="AD225" s="21">
        <f>AD205-Baseline!AD205</f>
        <v>28.722289416029184</v>
      </c>
      <c r="AE225" s="21">
        <f>AE205-Baseline!AE205</f>
        <v>32.417165336527887</v>
      </c>
      <c r="AF225" s="21">
        <f>AF205-Baseline!AF205</f>
        <v>36.098526225182013</v>
      </c>
      <c r="AG225" s="21">
        <f>AG205-Baseline!AG205</f>
        <v>39.766639861590534</v>
      </c>
      <c r="AH225" s="21">
        <f>AH205-Baseline!AH205</f>
        <v>43.421778993636735</v>
      </c>
      <c r="AI225" s="21">
        <f>AI205-Baseline!AI205</f>
        <v>47.064242524838392</v>
      </c>
      <c r="AJ225" s="21">
        <f>AJ205-Baseline!AJ205</f>
        <v>50.711909303664015</v>
      </c>
      <c r="AK225" s="21">
        <f>AK205-Baseline!AK205</f>
        <v>54.365037642773927</v>
      </c>
      <c r="AL225" s="21">
        <f>AL205-Baseline!AL205</f>
        <v>58.023894209716445</v>
      </c>
      <c r="AM225" s="21">
        <f>AM205-Baseline!AM205</f>
        <v>61.688754852643342</v>
      </c>
      <c r="AN225" s="21">
        <f>AN205-Baseline!AN205</f>
        <v>65.35990330241691</v>
      </c>
      <c r="AO225" s="21">
        <f>AO205-Baseline!AO205</f>
        <v>69.037629335191014</v>
      </c>
      <c r="AP225" s="21">
        <f>AP205-Baseline!AP205</f>
        <v>72.722230487760498</v>
      </c>
      <c r="AQ225" s="21">
        <f>AQ205-Baseline!AQ205</f>
        <v>76.414012278436758</v>
      </c>
      <c r="AR225" s="21">
        <f>AR205-Baseline!AR205</f>
        <v>80.113287880272537</v>
      </c>
      <c r="AS225" s="21">
        <f>AS205-Baseline!AS205</f>
        <v>83.820378244134417</v>
      </c>
      <c r="AT225" s="21">
        <f>AT205-Baseline!AT205</f>
        <v>87.535611987581206</v>
      </c>
      <c r="AU225" s="21">
        <f>AU205-Baseline!AU205</f>
        <v>91.2593258295135</v>
      </c>
      <c r="AV225" s="21">
        <f>AV205-Baseline!AV205</f>
        <v>94.991864482647998</v>
      </c>
      <c r="AW225" s="21">
        <f>AW205-Baseline!AW205</f>
        <v>98.733580801080507</v>
      </c>
      <c r="AX225" s="21">
        <f>AX205-Baseline!AX205</f>
        <v>102.48483573625435</v>
      </c>
      <c r="AY225" s="21">
        <f>AY205-Baseline!AY205</f>
        <v>106.24599868859218</v>
      </c>
      <c r="AZ225" s="21">
        <f>AZ205-Baseline!AZ205</f>
        <v>110.01744741011953</v>
      </c>
      <c r="BA225" s="21">
        <f>BA205-Baseline!BA205</f>
        <v>113.79956828163017</v>
      </c>
      <c r="BB225" s="21">
        <f>BB205-Baseline!BB205</f>
        <v>117.592352098932</v>
      </c>
    </row>
    <row r="226" spans="1:54" outlineLevel="2">
      <c r="A226" s="480"/>
      <c r="B226" s="150" t="s">
        <v>502</v>
      </c>
      <c r="C226" s="19"/>
      <c r="D226" s="135" t="s">
        <v>391</v>
      </c>
      <c r="E226" s="21">
        <f>E206-Baseline!E206</f>
        <v>-0.2051527571418319</v>
      </c>
      <c r="F226" s="21">
        <f>F206-Baseline!F206</f>
        <v>-0.61238971239428963</v>
      </c>
      <c r="G226" s="21">
        <f>G206-Baseline!G206</f>
        <v>-1.2139916153359422</v>
      </c>
      <c r="H226" s="21">
        <f>H206-Baseline!H206</f>
        <v>-2.0125485731281856</v>
      </c>
      <c r="I226" s="21">
        <f>I206-Baseline!I206</f>
        <v>-3.0068342090876286</v>
      </c>
      <c r="J226" s="21">
        <f>J206-Baseline!J206</f>
        <v>-3.9347891605733594</v>
      </c>
      <c r="K226" s="21">
        <f>K206-Baseline!K206</f>
        <v>-4.2861852035568404</v>
      </c>
      <c r="L226" s="21">
        <f>L206-Baseline!L206</f>
        <v>-4.1027889733225038</v>
      </c>
      <c r="M226" s="21">
        <f>M206-Baseline!M206</f>
        <v>-3.4239090173506384</v>
      </c>
      <c r="N226" s="21">
        <f>N206-Baseline!N206</f>
        <v>-2.2865234256108806</v>
      </c>
      <c r="O226" s="21">
        <f>O206-Baseline!O206</f>
        <v>-0.72540130261586455</v>
      </c>
      <c r="P226" s="21">
        <f>P206-Baseline!P206</f>
        <v>1.2267815294642332</v>
      </c>
      <c r="Q226" s="21">
        <f>Q206-Baseline!Q206</f>
        <v>3.5393327365528648</v>
      </c>
      <c r="R226" s="21">
        <f>R206-Baseline!R206</f>
        <v>6.1834385503517524</v>
      </c>
      <c r="S226" s="21">
        <f>S206-Baseline!S206</f>
        <v>9.1316752428407426</v>
      </c>
      <c r="T226" s="21">
        <f>T206-Baseline!T206</f>
        <v>12.35869620642552</v>
      </c>
      <c r="U226" s="21">
        <f>U206-Baseline!U206</f>
        <v>15.840749159755546</v>
      </c>
      <c r="V226" s="21">
        <f>V206-Baseline!V206</f>
        <v>19.555590615054257</v>
      </c>
      <c r="W226" s="21">
        <f>W206-Baseline!W206</f>
        <v>23.482404613943118</v>
      </c>
      <c r="X226" s="21">
        <f>X206-Baseline!X206</f>
        <v>27.601725148341643</v>
      </c>
      <c r="Y226" s="21">
        <f>Y206-Baseline!Y206</f>
        <v>31.895362935789194</v>
      </c>
      <c r="Z226" s="21">
        <f>Z206-Baseline!Z206</f>
        <v>36.346335517941839</v>
      </c>
      <c r="AA226" s="21">
        <f>AA206-Baseline!AA206</f>
        <v>40.93880089737263</v>
      </c>
      <c r="AB226" s="21">
        <f>AB206-Baseline!AB206</f>
        <v>45.657994520718148</v>
      </c>
      <c r="AC226" s="21">
        <f>AC206-Baseline!AC206</f>
        <v>50.489099748999934</v>
      </c>
      <c r="AD226" s="21">
        <f>AD206-Baseline!AD206</f>
        <v>55.301669927704324</v>
      </c>
      <c r="AE226" s="21">
        <f>AE206-Baseline!AE206</f>
        <v>60.09599489555626</v>
      </c>
      <c r="AF226" s="21">
        <f>AF206-Baseline!AF206</f>
        <v>64.872297023505098</v>
      </c>
      <c r="AG226" s="21">
        <f>AG206-Baseline!AG206</f>
        <v>69.630768189748096</v>
      </c>
      <c r="AH226" s="21">
        <f>AH206-Baseline!AH206</f>
        <v>74.371616255478784</v>
      </c>
      <c r="AI226" s="21">
        <f>AI206-Baseline!AI206</f>
        <v>79.095128616129387</v>
      </c>
      <c r="AJ226" s="21">
        <f>AJ206-Baseline!AJ206</f>
        <v>83.824383865775417</v>
      </c>
      <c r="AK226" s="21">
        <f>AK206-Baseline!AK206</f>
        <v>88.559596535668561</v>
      </c>
      <c r="AL226" s="21">
        <f>AL206-Baseline!AL206</f>
        <v>93.30099863493524</v>
      </c>
      <c r="AM226" s="21">
        <f>AM206-Baseline!AM206</f>
        <v>98.048841931331026</v>
      </c>
      <c r="AN226" s="21">
        <f>AN206-Baseline!AN206</f>
        <v>102.80339374175833</v>
      </c>
      <c r="AO226" s="21">
        <f>AO206-Baseline!AO206</f>
        <v>107.56493139433132</v>
      </c>
      <c r="AP226" s="21">
        <f>AP206-Baseline!AP206</f>
        <v>112.33374693146038</v>
      </c>
      <c r="AQ226" s="21">
        <f>AQ206-Baseline!AQ206</f>
        <v>117.11014756162604</v>
      </c>
      <c r="AR226" s="21">
        <f>AR206-Baseline!AR206</f>
        <v>121.89445469618295</v>
      </c>
      <c r="AS226" s="21">
        <f>AS206-Baseline!AS206</f>
        <v>126.6870035801162</v>
      </c>
      <c r="AT226" s="21">
        <f>AT206-Baseline!AT206</f>
        <v>131.48814319671078</v>
      </c>
      <c r="AU226" s="21">
        <f>AU206-Baseline!AU206</f>
        <v>136.29823689405248</v>
      </c>
      <c r="AV226" s="21">
        <f>AV206-Baseline!AV206</f>
        <v>141.11766210087944</v>
      </c>
      <c r="AW226" s="21">
        <f>AW206-Baseline!AW206</f>
        <v>145.94681030165111</v>
      </c>
      <c r="AX226" s="21">
        <f>AX206-Baseline!AX206</f>
        <v>150.78608693835736</v>
      </c>
      <c r="AY226" s="21">
        <f>AY206-Baseline!AY206</f>
        <v>155.63591171839062</v>
      </c>
      <c r="AZ226" s="21">
        <f>AZ206-Baseline!AZ206</f>
        <v>160.49671846316028</v>
      </c>
      <c r="BA226" s="21">
        <f>BA206-Baseline!BA206</f>
        <v>165.36895529563549</v>
      </c>
      <c r="BB226" s="21">
        <f>BB206-Baseline!BB206</f>
        <v>170.25248989982811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s>
  <dataValidations count="1">
    <dataValidation type="list" allowBlank="1" showInputMessage="1" showErrorMessage="1" sqref="B7" xr:uid="{152E71C3-F126-4E2E-A65A-298C1A4D4BC6}">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B154 B143 B145:B147 B149:B152 B158 B160:B162 B164:B169</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C56:C63</xm:sqref>
        </x14:dataValidation>
        <x14:dataValidation type="list" allowBlank="1" showInputMessage="1" showErrorMessage="1" xr:uid="{0096F467-43C8-43D6-AAB6-58DEABB2423A}">
          <x14:formula1>
            <xm:f>'Fixed Data'!$A$55:$A$78</xm:f>
          </x14:formula1>
          <xm:sqref>B56:B63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7"/>
  <sheetViews>
    <sheetView workbookViewId="0">
      <selection activeCell="L8" sqref="L8:P9"/>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5" spans="1:19" ht="14" thickBot="1"/>
    <row r="6" spans="1:19" ht="23.25" customHeight="1" thickBot="1">
      <c r="F6" s="4" t="s">
        <v>579</v>
      </c>
      <c r="G6" s="481" t="s">
        <v>570</v>
      </c>
      <c r="H6" s="481"/>
      <c r="I6" s="481"/>
      <c r="J6" s="481"/>
      <c r="K6" s="481"/>
      <c r="L6" s="481" t="s">
        <v>580</v>
      </c>
      <c r="M6" s="481"/>
      <c r="N6" s="481"/>
      <c r="O6" s="481"/>
      <c r="P6" s="481"/>
    </row>
    <row r="7" spans="1:19" ht="14.5">
      <c r="G7" s="316">
        <v>2027</v>
      </c>
      <c r="H7" s="317">
        <v>2028</v>
      </c>
      <c r="I7" s="317">
        <v>2029</v>
      </c>
      <c r="J7" s="317">
        <v>2030</v>
      </c>
      <c r="K7" s="320">
        <v>2031</v>
      </c>
      <c r="L7" s="316">
        <v>2027</v>
      </c>
      <c r="M7" s="317">
        <v>2028</v>
      </c>
      <c r="N7" s="317">
        <v>2029</v>
      </c>
      <c r="O7" s="317">
        <v>2030</v>
      </c>
      <c r="P7" s="320">
        <v>2031</v>
      </c>
    </row>
    <row r="8" spans="1:19">
      <c r="B8" s="319" t="s">
        <v>571</v>
      </c>
      <c r="C8" s="319" t="s">
        <v>575</v>
      </c>
      <c r="D8" s="319" t="s">
        <v>573</v>
      </c>
      <c r="E8" s="319" t="s">
        <v>574</v>
      </c>
      <c r="F8" s="319" t="s">
        <v>391</v>
      </c>
      <c r="G8" s="319">
        <v>10.081588200937594</v>
      </c>
      <c r="H8" s="319">
        <v>10.865754292287573</v>
      </c>
      <c r="I8" s="319">
        <v>11.769153275554228</v>
      </c>
      <c r="J8" s="319">
        <v>12.688319366904203</v>
      </c>
      <c r="K8" s="319">
        <v>13.494667725980324</v>
      </c>
      <c r="L8" s="330">
        <f t="shared" ref="L8:P9" si="0">SUM(G8)/SUM(G10)</f>
        <v>0.46245817435493525</v>
      </c>
      <c r="M8" s="330">
        <f t="shared" si="0"/>
        <v>0.49842909597649382</v>
      </c>
      <c r="N8" s="330">
        <f t="shared" si="0"/>
        <v>0.53986941630982654</v>
      </c>
      <c r="O8" s="330">
        <f t="shared" si="0"/>
        <v>0.58203299848184376</v>
      </c>
      <c r="P8" s="330">
        <f t="shared" si="0"/>
        <v>0.61902145532019792</v>
      </c>
    </row>
    <row r="9" spans="1:19">
      <c r="B9" s="319" t="s">
        <v>307</v>
      </c>
      <c r="C9" s="319" t="s">
        <v>575</v>
      </c>
      <c r="D9" s="319" t="s">
        <v>573</v>
      </c>
      <c r="E9" s="319" t="s">
        <v>574</v>
      </c>
      <c r="F9" s="319" t="s">
        <v>391</v>
      </c>
      <c r="G9" s="319">
        <v>0.45170480080322017</v>
      </c>
      <c r="H9" s="319">
        <v>0.49967346792709283</v>
      </c>
      <c r="I9" s="319">
        <v>0.55324653489572473</v>
      </c>
      <c r="J9" s="319">
        <v>0.6069534775023474</v>
      </c>
      <c r="K9" s="319">
        <v>0.65757370015280536</v>
      </c>
      <c r="L9" s="330">
        <f t="shared" si="0"/>
        <v>4.7761444312199256E-4</v>
      </c>
      <c r="M9" s="330">
        <f t="shared" si="0"/>
        <v>5.2833457758798231E-4</v>
      </c>
      <c r="N9" s="330">
        <f t="shared" si="0"/>
        <v>5.8498057847409472E-4</v>
      </c>
      <c r="O9" s="330">
        <f t="shared" si="0"/>
        <v>6.4176813406180172E-4</v>
      </c>
      <c r="P9" s="330">
        <f t="shared" si="0"/>
        <v>6.9529191642789159E-4</v>
      </c>
    </row>
    <row r="10" spans="1:19">
      <c r="B10" s="319" t="s">
        <v>571</v>
      </c>
      <c r="C10" s="319" t="s">
        <v>575</v>
      </c>
      <c r="D10" s="319" t="s">
        <v>576</v>
      </c>
      <c r="E10" s="319"/>
      <c r="F10" s="319" t="s">
        <v>577</v>
      </c>
      <c r="G10" s="321">
        <v>21.800000000000011</v>
      </c>
      <c r="H10" s="321">
        <v>21.800000000000015</v>
      </c>
      <c r="I10" s="321">
        <v>21.800000000000015</v>
      </c>
      <c r="J10" s="321">
        <v>21.800000000000015</v>
      </c>
      <c r="K10" s="321">
        <v>21.800000000000015</v>
      </c>
    </row>
    <row r="11" spans="1:19">
      <c r="B11" s="319" t="s">
        <v>307</v>
      </c>
      <c r="C11" s="319" t="s">
        <v>575</v>
      </c>
      <c r="D11" s="319" t="s">
        <v>576</v>
      </c>
      <c r="E11" s="319"/>
      <c r="F11" s="319" t="s">
        <v>577</v>
      </c>
      <c r="G11" s="321">
        <v>945.75197067029535</v>
      </c>
      <c r="H11" s="321">
        <v>945.75197067029637</v>
      </c>
      <c r="I11" s="321">
        <v>945.7519706702958</v>
      </c>
      <c r="J11" s="321">
        <v>945.75197067029558</v>
      </c>
      <c r="K11" s="321">
        <v>945.75197067029626</v>
      </c>
    </row>
    <row r="12" spans="1:19" ht="14" thickBot="1"/>
    <row r="13" spans="1:19" ht="16" thickBot="1">
      <c r="F13" s="4" t="s">
        <v>582</v>
      </c>
      <c r="G13" s="481" t="s">
        <v>570</v>
      </c>
      <c r="H13" s="481"/>
      <c r="I13" s="481"/>
      <c r="J13" s="481"/>
      <c r="K13" s="481"/>
    </row>
    <row r="14" spans="1:19" ht="14.5">
      <c r="G14" s="316">
        <v>2027</v>
      </c>
      <c r="H14" s="317">
        <v>2028</v>
      </c>
      <c r="I14" s="317">
        <v>2029</v>
      </c>
      <c r="J14" s="317">
        <v>2030</v>
      </c>
      <c r="K14" s="320">
        <v>2031</v>
      </c>
    </row>
    <row r="15" spans="1:19">
      <c r="B15" s="319" t="s">
        <v>571</v>
      </c>
      <c r="C15" s="319" t="s">
        <v>575</v>
      </c>
      <c r="D15" s="319" t="s">
        <v>573</v>
      </c>
      <c r="E15" s="319" t="s">
        <v>574</v>
      </c>
      <c r="F15" s="319" t="s">
        <v>391</v>
      </c>
      <c r="G15" s="331">
        <f>G17*L8*1.154</f>
        <v>10.470737505493789</v>
      </c>
      <c r="H15" s="331">
        <f>H17*M8*1.154</f>
        <v>11.285172407969874</v>
      </c>
      <c r="I15" s="331">
        <f>I17*N8*1.154</f>
        <v>12.223442591990622</v>
      </c>
      <c r="J15" s="331">
        <f>J17*O8*1.154</f>
        <v>13.178088494466706</v>
      </c>
      <c r="K15" s="331">
        <f>K17*P8*1.154</f>
        <v>14.015561900203167</v>
      </c>
      <c r="M15" s="332" t="s">
        <v>583</v>
      </c>
    </row>
    <row r="16" spans="1:19">
      <c r="B16" s="319" t="s">
        <v>307</v>
      </c>
      <c r="C16" s="319" t="s">
        <v>575</v>
      </c>
      <c r="D16" s="319" t="s">
        <v>573</v>
      </c>
      <c r="E16" s="319" t="s">
        <v>574</v>
      </c>
      <c r="F16" s="319" t="s">
        <v>391</v>
      </c>
      <c r="G16" s="322">
        <f>G18*L9</f>
        <v>0.40654541398544009</v>
      </c>
      <c r="H16" s="322">
        <f>H18*M9</f>
        <v>0.44971839244289058</v>
      </c>
      <c r="I16" s="322">
        <f>I18*N9</f>
        <v>0.49793546839714947</v>
      </c>
      <c r="J16" s="322">
        <f>J18*O9</f>
        <v>0.54627303571340569</v>
      </c>
      <c r="K16" s="322">
        <f>K18*P9</f>
        <v>0.59183247926342131</v>
      </c>
    </row>
    <row r="17" spans="1:19">
      <c r="B17" s="319" t="s">
        <v>571</v>
      </c>
      <c r="C17" s="319" t="s">
        <v>575</v>
      </c>
      <c r="D17" s="319" t="s">
        <v>576</v>
      </c>
      <c r="E17" s="319"/>
      <c r="F17" s="319" t="s">
        <v>577</v>
      </c>
      <c r="G17" s="323">
        <v>19.620000000000019</v>
      </c>
      <c r="H17" s="323">
        <v>19.620000000000019</v>
      </c>
      <c r="I17" s="323">
        <v>19.620000000000019</v>
      </c>
      <c r="J17" s="323">
        <v>19.620000000000019</v>
      </c>
      <c r="K17" s="323">
        <v>19.620000000000019</v>
      </c>
    </row>
    <row r="18" spans="1:19">
      <c r="B18" s="319" t="s">
        <v>307</v>
      </c>
      <c r="C18" s="319" t="s">
        <v>575</v>
      </c>
      <c r="D18" s="319" t="s">
        <v>576</v>
      </c>
      <c r="E18" s="319"/>
      <c r="F18" s="319" t="s">
        <v>577</v>
      </c>
      <c r="G18" s="323">
        <f>4256/5</f>
        <v>851.2</v>
      </c>
      <c r="H18" s="323">
        <f>4256/5</f>
        <v>851.2</v>
      </c>
      <c r="I18" s="323">
        <f>4256/5</f>
        <v>851.2</v>
      </c>
      <c r="J18" s="323">
        <f>4256/5</f>
        <v>851.2</v>
      </c>
      <c r="K18" s="323">
        <f>4256/5</f>
        <v>851.2</v>
      </c>
    </row>
    <row r="20" spans="1:19">
      <c r="A20" s="4" t="s">
        <v>511</v>
      </c>
    </row>
    <row r="22" spans="1:19">
      <c r="A22" s="4" t="s">
        <v>512</v>
      </c>
    </row>
    <row r="23" spans="1:19">
      <c r="A23" s="476" t="s">
        <v>513</v>
      </c>
      <c r="B23" s="476"/>
      <c r="C23" s="476"/>
      <c r="D23" s="476"/>
      <c r="E23" s="476"/>
      <c r="F23" s="476"/>
      <c r="G23" s="476"/>
      <c r="H23" s="476"/>
      <c r="I23" s="476"/>
      <c r="J23" s="476"/>
      <c r="K23" s="476"/>
      <c r="L23" s="476"/>
      <c r="M23" s="476"/>
      <c r="N23" s="476"/>
      <c r="O23" s="476"/>
      <c r="P23" s="476"/>
      <c r="Q23" s="476"/>
      <c r="R23" s="476"/>
      <c r="S23" s="476"/>
    </row>
    <row r="24" spans="1:19" ht="25.5" customHeight="1">
      <c r="A24" s="476"/>
      <c r="B24" s="476"/>
      <c r="C24" s="476"/>
      <c r="D24" s="476"/>
      <c r="E24" s="476"/>
      <c r="F24" s="476"/>
      <c r="G24" s="476"/>
      <c r="H24" s="476"/>
      <c r="I24" s="476"/>
      <c r="J24" s="476"/>
      <c r="K24" s="476"/>
      <c r="L24" s="476"/>
      <c r="M24" s="476"/>
      <c r="N24" s="476"/>
      <c r="O24" s="476"/>
      <c r="P24" s="476"/>
      <c r="Q24" s="476"/>
      <c r="R24" s="476"/>
      <c r="S24" s="476"/>
    </row>
    <row r="26" spans="1:19">
      <c r="A26" s="158" t="s">
        <v>494</v>
      </c>
      <c r="B26" s="477" t="s">
        <v>514</v>
      </c>
      <c r="C26" s="477"/>
      <c r="D26" s="477"/>
      <c r="E26" s="477"/>
      <c r="F26" s="477"/>
      <c r="G26" s="477"/>
      <c r="H26" s="477"/>
      <c r="I26" s="477"/>
      <c r="J26" s="477"/>
      <c r="K26" s="477"/>
      <c r="L26" s="477"/>
      <c r="M26" s="477"/>
      <c r="N26" s="477"/>
      <c r="O26" s="477"/>
      <c r="P26" s="477"/>
      <c r="Q26" s="477"/>
      <c r="R26" s="477"/>
      <c r="S26" s="477"/>
    </row>
    <row r="27" spans="1:19">
      <c r="A27" s="158" t="s">
        <v>495</v>
      </c>
      <c r="B27" s="477" t="s">
        <v>515</v>
      </c>
      <c r="C27" s="477"/>
      <c r="D27" s="477"/>
      <c r="E27" s="477"/>
      <c r="F27" s="477"/>
      <c r="G27" s="477"/>
      <c r="H27" s="477"/>
      <c r="I27" s="477"/>
      <c r="J27" s="477"/>
      <c r="K27" s="477"/>
      <c r="L27" s="477"/>
      <c r="M27" s="477"/>
      <c r="N27" s="477"/>
      <c r="O27" s="477"/>
      <c r="P27" s="477"/>
      <c r="Q27" s="477"/>
      <c r="R27" s="477"/>
      <c r="S27" s="477"/>
    </row>
    <row r="28" spans="1:19">
      <c r="A28" s="159" t="s">
        <v>397</v>
      </c>
      <c r="B28" s="477" t="s">
        <v>516</v>
      </c>
      <c r="C28" s="477"/>
      <c r="D28" s="477"/>
      <c r="E28" s="477"/>
      <c r="F28" s="477"/>
      <c r="G28" s="477"/>
      <c r="H28" s="477"/>
      <c r="I28" s="477"/>
      <c r="J28" s="477"/>
      <c r="K28" s="477"/>
      <c r="L28" s="477"/>
      <c r="M28" s="477"/>
      <c r="N28" s="477"/>
      <c r="O28" s="477"/>
      <c r="P28" s="477"/>
      <c r="Q28" s="477"/>
      <c r="R28" s="477"/>
      <c r="S28" s="477"/>
    </row>
    <row r="29" spans="1:19">
      <c r="A29" s="159" t="s">
        <v>473</v>
      </c>
      <c r="B29" s="477" t="s">
        <v>516</v>
      </c>
      <c r="C29" s="477"/>
      <c r="D29" s="477"/>
      <c r="E29" s="477"/>
      <c r="F29" s="477"/>
      <c r="G29" s="477"/>
      <c r="H29" s="477"/>
      <c r="I29" s="477"/>
      <c r="J29" s="477"/>
      <c r="K29" s="477"/>
      <c r="L29" s="477"/>
      <c r="M29" s="477"/>
      <c r="N29" s="477"/>
      <c r="O29" s="477"/>
      <c r="P29" s="477"/>
      <c r="Q29" s="477"/>
      <c r="R29" s="477"/>
      <c r="S29" s="477"/>
    </row>
    <row r="30" spans="1:19">
      <c r="A30" s="159" t="s">
        <v>474</v>
      </c>
      <c r="B30" s="477" t="s">
        <v>516</v>
      </c>
      <c r="C30" s="477"/>
      <c r="D30" s="477"/>
      <c r="E30" s="477"/>
      <c r="F30" s="477"/>
      <c r="G30" s="477"/>
      <c r="H30" s="477"/>
      <c r="I30" s="477"/>
      <c r="J30" s="477"/>
      <c r="K30" s="477"/>
      <c r="L30" s="477"/>
      <c r="M30" s="477"/>
      <c r="N30" s="477"/>
      <c r="O30" s="477"/>
      <c r="P30" s="477"/>
      <c r="Q30" s="477"/>
      <c r="R30" s="477"/>
      <c r="S30" s="477"/>
    </row>
    <row r="34" spans="1:1">
      <c r="A34" s="4" t="s">
        <v>517</v>
      </c>
    </row>
    <row r="35" spans="1:1">
      <c r="A35" t="s">
        <v>518</v>
      </c>
    </row>
    <row r="37" spans="1:1">
      <c r="A37" s="4" t="s">
        <v>519</v>
      </c>
    </row>
  </sheetData>
  <mergeCells count="10">
    <mergeCell ref="B29:S29"/>
    <mergeCell ref="B30:S30"/>
    <mergeCell ref="A2:S4"/>
    <mergeCell ref="A23:S24"/>
    <mergeCell ref="B26:S26"/>
    <mergeCell ref="B27:S27"/>
    <mergeCell ref="B28:S28"/>
    <mergeCell ref="G6:K6"/>
    <mergeCell ref="L6:P6"/>
    <mergeCell ref="G13:K1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130" zoomScale="70" zoomScaleNormal="70"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326" t="s">
        <v>178</v>
      </c>
      <c r="E4" s="53" t="s">
        <v>347</v>
      </c>
      <c r="F4" s="91">
        <v>45632</v>
      </c>
      <c r="G4" s="28"/>
      <c r="H4" s="10"/>
      <c r="I4" s="447"/>
      <c r="J4" s="448"/>
      <c r="K4" s="448"/>
      <c r="L4" s="448"/>
      <c r="M4" s="448"/>
      <c r="N4" s="449"/>
      <c r="P4" s="453"/>
      <c r="Q4" s="454"/>
      <c r="R4" s="454"/>
      <c r="S4" s="454"/>
      <c r="T4" s="454"/>
      <c r="U4" s="455"/>
    </row>
    <row r="5" spans="1:21" outlineLevel="1">
      <c r="A5" s="13" t="s">
        <v>348</v>
      </c>
      <c r="B5" s="88" t="s">
        <v>349</v>
      </c>
      <c r="E5" s="14"/>
      <c r="H5" s="10"/>
      <c r="I5" s="456" t="s">
        <v>179</v>
      </c>
      <c r="J5" s="457"/>
      <c r="K5" s="457"/>
      <c r="L5" s="457"/>
      <c r="M5" s="457"/>
      <c r="N5" s="458"/>
      <c r="P5" s="456" t="s">
        <v>578</v>
      </c>
      <c r="Q5" s="468"/>
      <c r="R5" s="468"/>
      <c r="S5" s="468"/>
      <c r="T5" s="468"/>
      <c r="U5" s="469"/>
    </row>
    <row r="6" spans="1:21" outlineLevel="1">
      <c r="A6" s="13" t="s">
        <v>351</v>
      </c>
      <c r="B6" s="88" t="s">
        <v>352</v>
      </c>
      <c r="E6" s="53" t="s">
        <v>353</v>
      </c>
      <c r="F6" s="90" t="s">
        <v>354</v>
      </c>
      <c r="H6" s="10"/>
      <c r="I6" s="459"/>
      <c r="J6" s="460"/>
      <c r="K6" s="460"/>
      <c r="L6" s="460"/>
      <c r="M6" s="460"/>
      <c r="N6" s="461"/>
      <c r="P6" s="470"/>
      <c r="Q6" s="471"/>
      <c r="R6" s="471"/>
      <c r="S6" s="471"/>
      <c r="T6" s="471"/>
      <c r="U6" s="472"/>
    </row>
    <row r="7" spans="1:21" outlineLevel="1">
      <c r="A7" s="13" t="s">
        <v>355</v>
      </c>
      <c r="B7" s="88" t="s">
        <v>356</v>
      </c>
      <c r="E7" s="14"/>
      <c r="H7" s="10"/>
      <c r="I7" s="459"/>
      <c r="J7" s="460"/>
      <c r="K7" s="460"/>
      <c r="L7" s="460"/>
      <c r="M7" s="460"/>
      <c r="N7" s="461"/>
      <c r="P7" s="470"/>
      <c r="Q7" s="471"/>
      <c r="R7" s="471"/>
      <c r="S7" s="471"/>
      <c r="T7" s="471"/>
      <c r="U7" s="472"/>
    </row>
    <row r="8" spans="1:21" ht="41" outlineLevel="1" thickBot="1">
      <c r="A8" s="34" t="s">
        <v>357</v>
      </c>
      <c r="B8" s="89" t="s">
        <v>358</v>
      </c>
      <c r="E8" s="14"/>
      <c r="H8" s="10"/>
      <c r="I8" s="459"/>
      <c r="J8" s="460"/>
      <c r="K8" s="460"/>
      <c r="L8" s="460"/>
      <c r="M8" s="460"/>
      <c r="N8" s="461"/>
      <c r="P8" s="470"/>
      <c r="Q8" s="471"/>
      <c r="R8" s="471"/>
      <c r="S8" s="471"/>
      <c r="T8" s="471"/>
      <c r="U8" s="472"/>
    </row>
    <row r="9" spans="1:21" outlineLevel="1">
      <c r="E9" s="14"/>
      <c r="H9" s="10"/>
      <c r="I9" s="459"/>
      <c r="J9" s="460"/>
      <c r="K9" s="460"/>
      <c r="L9" s="460"/>
      <c r="M9" s="460"/>
      <c r="N9" s="461"/>
      <c r="P9" s="470"/>
      <c r="Q9" s="471"/>
      <c r="R9" s="471"/>
      <c r="S9" s="471"/>
      <c r="T9" s="471"/>
      <c r="U9" s="472"/>
    </row>
    <row r="10" spans="1:21" ht="14" outlineLevel="1" thickBot="1">
      <c r="A10" s="32" t="s">
        <v>359</v>
      </c>
      <c r="B10" s="35">
        <f>Baseline!B10</f>
        <v>2027</v>
      </c>
      <c r="E10" s="14"/>
      <c r="H10" s="10"/>
      <c r="I10" s="459"/>
      <c r="J10" s="460"/>
      <c r="K10" s="460"/>
      <c r="L10" s="460"/>
      <c r="M10" s="460"/>
      <c r="N10" s="461"/>
      <c r="P10" s="470"/>
      <c r="Q10" s="471"/>
      <c r="R10" s="471"/>
      <c r="S10" s="471"/>
      <c r="T10" s="471"/>
      <c r="U10" s="472"/>
    </row>
    <row r="11" spans="1:21" outlineLevel="1">
      <c r="A11" s="16"/>
      <c r="H11" s="10"/>
      <c r="I11" s="459"/>
      <c r="J11" s="460"/>
      <c r="K11" s="460"/>
      <c r="L11" s="460"/>
      <c r="M11" s="460"/>
      <c r="N11" s="461"/>
      <c r="P11" s="470"/>
      <c r="Q11" s="471"/>
      <c r="R11" s="471"/>
      <c r="S11" s="471"/>
      <c r="T11" s="471"/>
      <c r="U11" s="472"/>
    </row>
    <row r="12" spans="1:21" ht="40.5" outlineLevel="1">
      <c r="A12" s="26" t="s">
        <v>360</v>
      </c>
      <c r="B12" s="26" t="s">
        <v>361</v>
      </c>
      <c r="C12" s="26" t="s">
        <v>362</v>
      </c>
      <c r="D12" s="26" t="s">
        <v>363</v>
      </c>
      <c r="E12" s="26" t="s">
        <v>364</v>
      </c>
      <c r="F12" s="26" t="s">
        <v>365</v>
      </c>
      <c r="G12" s="26" t="s">
        <v>366</v>
      </c>
      <c r="I12" s="459"/>
      <c r="J12" s="460"/>
      <c r="K12" s="460"/>
      <c r="L12" s="460"/>
      <c r="M12" s="460"/>
      <c r="N12" s="461"/>
      <c r="P12" s="470"/>
      <c r="Q12" s="471"/>
      <c r="R12" s="471"/>
      <c r="S12" s="471"/>
      <c r="T12" s="471"/>
      <c r="U12" s="472"/>
    </row>
    <row r="13" spans="1:21" outlineLevel="1">
      <c r="A13" s="58">
        <v>2035</v>
      </c>
      <c r="B13" s="21">
        <f t="shared" ref="B13:B18" si="0">INDEX($E$204:$AW$204,1,MATCH($A13,$E$53:$BB$53,0))</f>
        <v>-349.41552234655387</v>
      </c>
      <c r="C13" s="21">
        <f>B13-Baseline!B13</f>
        <v>11.275956968314063</v>
      </c>
      <c r="D13" s="21">
        <f t="shared" ref="D13:D18" si="1">INDEX($E$205:$AW$205,1,MATCH($A13,$E$53:$BB$53,0))</f>
        <v>-296.456376743715</v>
      </c>
      <c r="E13" s="21">
        <f>D13-Baseline!D13</f>
        <v>-6.8167032633660938</v>
      </c>
      <c r="F13" s="21">
        <f t="shared" ref="F13:F18" si="2">INDEX($E$206:$AW$206,1,MATCH($A13,$E$53:$BB$53,0))</f>
        <v>-430.55541263660416</v>
      </c>
      <c r="G13" s="21">
        <f>F13-Baseline!F13</f>
        <v>1.1860302924731059</v>
      </c>
      <c r="I13" s="459"/>
      <c r="J13" s="460"/>
      <c r="K13" s="460"/>
      <c r="L13" s="460"/>
      <c r="M13" s="460"/>
      <c r="N13" s="461"/>
      <c r="P13" s="470"/>
      <c r="Q13" s="471"/>
      <c r="R13" s="471"/>
      <c r="S13" s="471"/>
      <c r="T13" s="471"/>
      <c r="U13" s="472"/>
    </row>
    <row r="14" spans="1:21" outlineLevel="1">
      <c r="A14" s="58">
        <v>2040</v>
      </c>
      <c r="B14" s="21">
        <f t="shared" si="0"/>
        <v>-519.84753259083243</v>
      </c>
      <c r="C14" s="21">
        <f>B14-Baseline!B14</f>
        <v>32.402715251616428</v>
      </c>
      <c r="D14" s="21">
        <f t="shared" si="1"/>
        <v>-443.46115056390249</v>
      </c>
      <c r="E14" s="21">
        <f>D14-Baseline!D14</f>
        <v>-0.34997040029941218</v>
      </c>
      <c r="F14" s="21">
        <f t="shared" si="2"/>
        <v>-647.34894668674463</v>
      </c>
      <c r="G14" s="21">
        <f>F14-Baseline!F14</f>
        <v>14.145034509178572</v>
      </c>
      <c r="I14" s="459"/>
      <c r="J14" s="460"/>
      <c r="K14" s="460"/>
      <c r="L14" s="460"/>
      <c r="M14" s="460"/>
      <c r="N14" s="461"/>
      <c r="P14" s="470"/>
      <c r="Q14" s="471"/>
      <c r="R14" s="471"/>
      <c r="S14" s="471"/>
      <c r="T14" s="471"/>
      <c r="U14" s="472"/>
    </row>
    <row r="15" spans="1:21" outlineLevel="1">
      <c r="A15" s="58">
        <v>2045</v>
      </c>
      <c r="B15" s="21">
        <f t="shared" si="0"/>
        <v>-678.08679851618228</v>
      </c>
      <c r="C15" s="21">
        <f>B15-Baseline!B15</f>
        <v>60.740806828239897</v>
      </c>
      <c r="D15" s="21">
        <f t="shared" si="1"/>
        <v>-578.73553842000365</v>
      </c>
      <c r="E15" s="21">
        <f>D15-Baseline!D15</f>
        <v>13.626427755601526</v>
      </c>
      <c r="F15" s="21">
        <f t="shared" si="2"/>
        <v>-850.87184866471785</v>
      </c>
      <c r="G15" s="21">
        <f>F15-Baseline!F15</f>
        <v>34.473427855785872</v>
      </c>
      <c r="I15" s="459"/>
      <c r="J15" s="460"/>
      <c r="K15" s="460"/>
      <c r="L15" s="460"/>
      <c r="M15" s="460"/>
      <c r="N15" s="461"/>
      <c r="P15" s="470"/>
      <c r="Q15" s="471"/>
      <c r="R15" s="471"/>
      <c r="S15" s="471"/>
      <c r="T15" s="471"/>
      <c r="U15" s="472"/>
    </row>
    <row r="16" spans="1:21" outlineLevel="1">
      <c r="A16" s="58">
        <v>2050</v>
      </c>
      <c r="B16" s="21">
        <f t="shared" si="0"/>
        <v>-827.69432493218142</v>
      </c>
      <c r="C16" s="21">
        <f>B16-Baseline!B16</f>
        <v>93.577839220108672</v>
      </c>
      <c r="D16" s="21">
        <f t="shared" si="1"/>
        <v>-705.82874245404628</v>
      </c>
      <c r="E16" s="21">
        <f>D16-Baseline!D16</f>
        <v>32.378655766741417</v>
      </c>
      <c r="F16" s="21">
        <f t="shared" si="2"/>
        <v>-1044.8469634737946</v>
      </c>
      <c r="G16" s="21">
        <f>F16-Baseline!F16</f>
        <v>59.453254120739757</v>
      </c>
      <c r="I16" s="459"/>
      <c r="J16" s="460"/>
      <c r="K16" s="460"/>
      <c r="L16" s="460"/>
      <c r="M16" s="460"/>
      <c r="N16" s="461"/>
      <c r="P16" s="470"/>
      <c r="Q16" s="471"/>
      <c r="R16" s="471"/>
      <c r="S16" s="471"/>
      <c r="T16" s="471"/>
      <c r="U16" s="472"/>
    </row>
    <row r="17" spans="1:21" outlineLevel="1">
      <c r="A17" s="58">
        <v>2060</v>
      </c>
      <c r="B17" s="21">
        <f t="shared" si="0"/>
        <v>-1115.8462878890548</v>
      </c>
      <c r="C17" s="21">
        <f>B17-Baseline!B17</f>
        <v>161.90437379730724</v>
      </c>
      <c r="D17" s="21">
        <f t="shared" si="1"/>
        <v>-950.00842638550967</v>
      </c>
      <c r="E17" s="21">
        <f>D17-Baseline!D17</f>
        <v>73.230893846237791</v>
      </c>
      <c r="F17" s="21">
        <f t="shared" si="2"/>
        <v>-1419.133128553708</v>
      </c>
      <c r="G17" s="21">
        <f>F17-Baseline!F17</f>
        <v>112.42767654358499</v>
      </c>
      <c r="I17" s="459"/>
      <c r="J17" s="460"/>
      <c r="K17" s="460"/>
      <c r="L17" s="460"/>
      <c r="M17" s="460"/>
      <c r="N17" s="461"/>
      <c r="P17" s="470"/>
      <c r="Q17" s="471"/>
      <c r="R17" s="471"/>
      <c r="S17" s="471"/>
      <c r="T17" s="471"/>
      <c r="U17" s="472"/>
    </row>
    <row r="18" spans="1:21" outlineLevel="1">
      <c r="A18" s="58">
        <v>2070</v>
      </c>
      <c r="B18" s="21">
        <f t="shared" si="0"/>
        <v>-1408.1410006187268</v>
      </c>
      <c r="C18" s="21">
        <f>B18-Baseline!B18</f>
        <v>230.40900761406715</v>
      </c>
      <c r="D18" s="21">
        <f t="shared" si="1"/>
        <v>-1198.4105015881034</v>
      </c>
      <c r="E18" s="21">
        <f>D18-Baseline!D18</f>
        <v>114.34905268089324</v>
      </c>
      <c r="F18" s="21">
        <f t="shared" si="2"/>
        <v>-1796.8141766260512</v>
      </c>
      <c r="G18" s="21">
        <f>F18-Baseline!F18</f>
        <v>165.59993892721218</v>
      </c>
      <c r="I18" s="462"/>
      <c r="J18" s="463"/>
      <c r="K18" s="463"/>
      <c r="L18" s="463"/>
      <c r="M18" s="463"/>
      <c r="N18" s="464"/>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f>Baseline!B20</f>
        <v>1</v>
      </c>
      <c r="E20" s="154"/>
      <c r="I20" s="465" t="s">
        <v>368</v>
      </c>
      <c r="J20" s="466"/>
      <c r="K20" s="466"/>
      <c r="L20" s="466"/>
      <c r="M20" s="466"/>
      <c r="N20" s="467"/>
      <c r="P20" s="465" t="s">
        <v>369</v>
      </c>
      <c r="Q20" s="466"/>
      <c r="R20" s="466"/>
      <c r="S20" s="466"/>
      <c r="T20" s="466"/>
      <c r="U20" s="467"/>
    </row>
    <row r="21" spans="1:21" ht="12.75" customHeight="1" outlineLevel="1">
      <c r="A21" s="154"/>
      <c r="B21" s="155"/>
      <c r="I21" s="456" t="s">
        <v>370</v>
      </c>
      <c r="J21" s="468"/>
      <c r="K21" s="468"/>
      <c r="L21" s="468"/>
      <c r="M21" s="468"/>
      <c r="N21" s="469"/>
      <c r="P21" s="456" t="s">
        <v>180</v>
      </c>
      <c r="Q21" s="457"/>
      <c r="R21" s="457"/>
      <c r="S21" s="457"/>
      <c r="T21" s="457"/>
      <c r="U21" s="458"/>
    </row>
    <row r="22" spans="1:21" ht="12.75" customHeight="1" outlineLevel="1">
      <c r="A22" s="154"/>
      <c r="B22" s="155"/>
      <c r="I22" s="470"/>
      <c r="J22" s="471"/>
      <c r="K22" s="471"/>
      <c r="L22" s="471"/>
      <c r="M22" s="471"/>
      <c r="N22" s="472"/>
      <c r="P22" s="459"/>
      <c r="Q22" s="460"/>
      <c r="R22" s="460"/>
      <c r="S22" s="460"/>
      <c r="T22" s="460"/>
      <c r="U22" s="461"/>
    </row>
    <row r="23" spans="1:21" outlineLevel="1">
      <c r="A23" s="154"/>
      <c r="B23" s="410" t="s">
        <v>371</v>
      </c>
      <c r="C23" s="411"/>
      <c r="D23" s="411"/>
      <c r="E23" s="411"/>
      <c r="F23" s="411"/>
      <c r="G23" s="412"/>
      <c r="I23" s="470"/>
      <c r="J23" s="471"/>
      <c r="K23" s="471"/>
      <c r="L23" s="471"/>
      <c r="M23" s="471"/>
      <c r="N23" s="472"/>
      <c r="P23" s="459"/>
      <c r="Q23" s="460"/>
      <c r="R23" s="460"/>
      <c r="S23" s="460"/>
      <c r="T23" s="460"/>
      <c r="U23" s="461"/>
    </row>
    <row r="24" spans="1:21" outlineLevel="1">
      <c r="B24" s="17">
        <v>2027</v>
      </c>
      <c r="C24" s="17">
        <v>2028</v>
      </c>
      <c r="D24" s="17">
        <v>2029</v>
      </c>
      <c r="E24" s="17">
        <v>2030</v>
      </c>
      <c r="F24" s="17">
        <v>2031</v>
      </c>
      <c r="G24" s="17" t="s">
        <v>372</v>
      </c>
      <c r="I24" s="470"/>
      <c r="J24" s="471"/>
      <c r="K24" s="471"/>
      <c r="L24" s="471"/>
      <c r="M24" s="471"/>
      <c r="N24" s="472"/>
      <c r="P24" s="459"/>
      <c r="Q24" s="460"/>
      <c r="R24" s="460"/>
      <c r="S24" s="460"/>
      <c r="T24" s="460"/>
      <c r="U24" s="461"/>
    </row>
    <row r="25" spans="1:21" ht="14" outlineLevel="1" thickBot="1">
      <c r="B25" s="30" t="s">
        <v>373</v>
      </c>
      <c r="C25" s="30" t="s">
        <v>373</v>
      </c>
      <c r="D25" s="30" t="s">
        <v>373</v>
      </c>
      <c r="E25" s="30" t="s">
        <v>373</v>
      </c>
      <c r="F25" s="30" t="s">
        <v>373</v>
      </c>
      <c r="G25" s="30" t="s">
        <v>373</v>
      </c>
      <c r="I25" s="470"/>
      <c r="J25" s="471"/>
      <c r="K25" s="471"/>
      <c r="L25" s="471"/>
      <c r="M25" s="471"/>
      <c r="N25" s="472"/>
      <c r="P25" s="459"/>
      <c r="Q25" s="460"/>
      <c r="R25" s="460"/>
      <c r="S25" s="460"/>
      <c r="T25" s="460"/>
      <c r="U25" s="461"/>
    </row>
    <row r="26" spans="1:21" outlineLevel="1">
      <c r="A26" s="54" t="s">
        <v>374</v>
      </c>
      <c r="B26" s="21">
        <f>E64</f>
        <v>-10.533293001740814</v>
      </c>
      <c r="C26" s="21">
        <f>F64</f>
        <v>-11.365427760214665</v>
      </c>
      <c r="D26" s="21">
        <f>G64</f>
        <v>-12.322399810449951</v>
      </c>
      <c r="E26" s="21">
        <f>H64</f>
        <v>-13.295272844406551</v>
      </c>
      <c r="F26" s="21">
        <f>I64</f>
        <v>-14.152241426133131</v>
      </c>
      <c r="G26" s="21">
        <f>SUM(J64:BB64)</f>
        <v>0</v>
      </c>
      <c r="I26" s="470"/>
      <c r="J26" s="471"/>
      <c r="K26" s="471"/>
      <c r="L26" s="471"/>
      <c r="M26" s="471"/>
      <c r="N26" s="472"/>
      <c r="P26" s="459"/>
      <c r="Q26" s="460"/>
      <c r="R26" s="460"/>
      <c r="S26" s="460"/>
      <c r="T26" s="460"/>
      <c r="U26" s="461"/>
    </row>
    <row r="27" spans="1:21" outlineLevel="1">
      <c r="A27" s="54" t="s">
        <v>375</v>
      </c>
      <c r="B27" s="21">
        <f>E71+E77</f>
        <v>-2.6997677291592925</v>
      </c>
      <c r="C27" s="21">
        <f>F71+F77</f>
        <v>-2.690863188724602</v>
      </c>
      <c r="D27" s="21">
        <f>G71+G77</f>
        <v>-2.681380679749708</v>
      </c>
      <c r="E27" s="21">
        <f>H71+H77</f>
        <v>-2.6713017072293024</v>
      </c>
      <c r="F27" s="21">
        <f>I71+I77</f>
        <v>-2.6606070556807828</v>
      </c>
      <c r="G27" s="21">
        <f>SUM(J71:BB71)+SUM(J77:BB77)</f>
        <v>-172.44249634117739</v>
      </c>
      <c r="I27" s="470"/>
      <c r="J27" s="471"/>
      <c r="K27" s="471"/>
      <c r="L27" s="471"/>
      <c r="M27" s="471"/>
      <c r="N27" s="472"/>
      <c r="P27" s="459"/>
      <c r="Q27" s="460"/>
      <c r="R27" s="460"/>
      <c r="S27" s="460"/>
      <c r="T27" s="460"/>
      <c r="U27" s="461"/>
    </row>
    <row r="28" spans="1:21" outlineLevel="1">
      <c r="A28" s="154"/>
      <c r="B28" s="248"/>
      <c r="C28" s="248"/>
      <c r="D28" s="248"/>
      <c r="E28" s="248"/>
      <c r="F28" s="248"/>
      <c r="G28" s="248"/>
      <c r="I28" s="470"/>
      <c r="J28" s="471"/>
      <c r="K28" s="471"/>
      <c r="L28" s="471"/>
      <c r="M28" s="471"/>
      <c r="N28" s="472"/>
      <c r="P28" s="459"/>
      <c r="Q28" s="460"/>
      <c r="R28" s="460"/>
      <c r="S28" s="460"/>
      <c r="T28" s="460"/>
      <c r="U28" s="461"/>
    </row>
    <row r="29" spans="1:21" ht="14" outlineLevel="1" thickBot="1">
      <c r="A29" s="154"/>
      <c r="B29" s="248"/>
      <c r="C29" s="248"/>
      <c r="D29" s="248"/>
      <c r="E29" s="248"/>
      <c r="F29" s="248"/>
      <c r="G29" s="248"/>
      <c r="I29" s="470"/>
      <c r="J29" s="471"/>
      <c r="K29" s="471"/>
      <c r="L29" s="471"/>
      <c r="M29" s="471"/>
      <c r="N29" s="472"/>
      <c r="P29" s="459"/>
      <c r="Q29" s="460"/>
      <c r="R29" s="460"/>
      <c r="S29" s="460"/>
      <c r="T29" s="460"/>
      <c r="U29" s="461"/>
    </row>
    <row r="30" spans="1:21" ht="14" outlineLevel="1" thickBot="1">
      <c r="A30" s="308"/>
      <c r="B30" s="309" t="s">
        <v>376</v>
      </c>
      <c r="C30" s="310" t="s">
        <v>377</v>
      </c>
      <c r="D30" s="414" t="s">
        <v>329</v>
      </c>
      <c r="E30" s="415"/>
      <c r="F30" s="415"/>
      <c r="G30" s="416"/>
      <c r="I30" s="470"/>
      <c r="J30" s="471"/>
      <c r="K30" s="471"/>
      <c r="L30" s="471"/>
      <c r="M30" s="471"/>
      <c r="N30" s="472"/>
      <c r="P30" s="459"/>
      <c r="Q30" s="460"/>
      <c r="R30" s="460"/>
      <c r="S30" s="460"/>
      <c r="T30" s="460"/>
      <c r="U30" s="461"/>
    </row>
    <row r="31" spans="1:21" outlineLevel="1">
      <c r="A31" s="434" t="s">
        <v>378</v>
      </c>
      <c r="B31" s="327" t="s">
        <v>379</v>
      </c>
      <c r="C31" s="307">
        <f>21.8*5</f>
        <v>109</v>
      </c>
      <c r="D31" s="439" t="s">
        <v>521</v>
      </c>
      <c r="E31" s="439"/>
      <c r="F31" s="439"/>
      <c r="G31" s="440"/>
      <c r="I31" s="470"/>
      <c r="J31" s="471"/>
      <c r="K31" s="471"/>
      <c r="L31" s="471"/>
      <c r="M31" s="471"/>
      <c r="N31" s="472"/>
      <c r="P31" s="459"/>
      <c r="Q31" s="460"/>
      <c r="R31" s="460"/>
      <c r="S31" s="460"/>
      <c r="T31" s="460"/>
      <c r="U31" s="461"/>
    </row>
    <row r="32" spans="1:21" outlineLevel="1">
      <c r="A32" s="434"/>
      <c r="B32" s="312"/>
      <c r="C32" s="252"/>
      <c r="D32" s="419"/>
      <c r="E32" s="419"/>
      <c r="F32" s="419"/>
      <c r="G32" s="420"/>
      <c r="I32" s="470"/>
      <c r="J32" s="471"/>
      <c r="K32" s="471"/>
      <c r="L32" s="471"/>
      <c r="M32" s="471"/>
      <c r="N32" s="472"/>
      <c r="P32" s="459"/>
      <c r="Q32" s="460"/>
      <c r="R32" s="460"/>
      <c r="S32" s="460"/>
      <c r="T32" s="460"/>
      <c r="U32" s="461"/>
    </row>
    <row r="33" spans="1:21" outlineLevel="1">
      <c r="A33" s="434"/>
      <c r="B33" s="312"/>
      <c r="C33" s="252"/>
      <c r="D33" s="419"/>
      <c r="E33" s="419"/>
      <c r="F33" s="419"/>
      <c r="G33" s="420"/>
      <c r="I33" s="470"/>
      <c r="J33" s="471"/>
      <c r="K33" s="471"/>
      <c r="L33" s="471"/>
      <c r="M33" s="471"/>
      <c r="N33" s="472"/>
      <c r="P33" s="459"/>
      <c r="Q33" s="460"/>
      <c r="R33" s="460"/>
      <c r="S33" s="460"/>
      <c r="T33" s="460"/>
      <c r="U33" s="461"/>
    </row>
    <row r="34" spans="1:21" outlineLevel="1">
      <c r="A34" s="434"/>
      <c r="B34" s="312"/>
      <c r="C34" s="252"/>
      <c r="D34" s="419"/>
      <c r="E34" s="419"/>
      <c r="F34" s="419"/>
      <c r="G34" s="420"/>
      <c r="I34" s="470"/>
      <c r="J34" s="471"/>
      <c r="K34" s="471"/>
      <c r="L34" s="471"/>
      <c r="M34" s="471"/>
      <c r="N34" s="472"/>
      <c r="P34" s="459"/>
      <c r="Q34" s="460"/>
      <c r="R34" s="460"/>
      <c r="S34" s="460"/>
      <c r="T34" s="460"/>
      <c r="U34" s="461"/>
    </row>
    <row r="35" spans="1:21" outlineLevel="1">
      <c r="A35" s="434"/>
      <c r="B35" s="312"/>
      <c r="C35" s="252"/>
      <c r="D35" s="419"/>
      <c r="E35" s="419"/>
      <c r="F35" s="419"/>
      <c r="G35" s="420"/>
      <c r="I35" s="470"/>
      <c r="J35" s="471"/>
      <c r="K35" s="471"/>
      <c r="L35" s="471"/>
      <c r="M35" s="471"/>
      <c r="N35" s="472"/>
      <c r="P35" s="459"/>
      <c r="Q35" s="460"/>
      <c r="R35" s="460"/>
      <c r="S35" s="460"/>
      <c r="T35" s="460"/>
      <c r="U35" s="461"/>
    </row>
    <row r="36" spans="1:21" outlineLevel="1">
      <c r="A36" s="434"/>
      <c r="B36" s="312"/>
      <c r="C36" s="252"/>
      <c r="D36" s="419"/>
      <c r="E36" s="419"/>
      <c r="F36" s="419"/>
      <c r="G36" s="420"/>
      <c r="I36" s="470"/>
      <c r="J36" s="471"/>
      <c r="K36" s="471"/>
      <c r="L36" s="471"/>
      <c r="M36" s="471"/>
      <c r="N36" s="472"/>
      <c r="P36" s="459"/>
      <c r="Q36" s="460"/>
      <c r="R36" s="460"/>
      <c r="S36" s="460"/>
      <c r="T36" s="460"/>
      <c r="U36" s="461"/>
    </row>
    <row r="37" spans="1:21" outlineLevel="1">
      <c r="A37" s="434"/>
      <c r="B37" s="312"/>
      <c r="C37" s="252"/>
      <c r="D37" s="419"/>
      <c r="E37" s="419"/>
      <c r="F37" s="419"/>
      <c r="G37" s="420"/>
      <c r="I37" s="470"/>
      <c r="J37" s="471"/>
      <c r="K37" s="471"/>
      <c r="L37" s="471"/>
      <c r="M37" s="471"/>
      <c r="N37" s="472"/>
      <c r="P37" s="459"/>
      <c r="Q37" s="460"/>
      <c r="R37" s="460"/>
      <c r="S37" s="460"/>
      <c r="T37" s="460"/>
      <c r="U37" s="461"/>
    </row>
    <row r="38" spans="1:21" outlineLevel="1">
      <c r="A38" s="434"/>
      <c r="B38" s="312"/>
      <c r="C38" s="252"/>
      <c r="D38" s="419"/>
      <c r="E38" s="419"/>
      <c r="F38" s="419"/>
      <c r="G38" s="420"/>
      <c r="I38" s="470"/>
      <c r="J38" s="471"/>
      <c r="K38" s="471"/>
      <c r="L38" s="471"/>
      <c r="M38" s="471"/>
      <c r="N38" s="472"/>
      <c r="P38" s="459"/>
      <c r="Q38" s="460"/>
      <c r="R38" s="460"/>
      <c r="S38" s="460"/>
      <c r="T38" s="460"/>
      <c r="U38" s="461"/>
    </row>
    <row r="39" spans="1:21" outlineLevel="1">
      <c r="A39" s="434"/>
      <c r="B39" s="312"/>
      <c r="C39" s="252"/>
      <c r="D39" s="419"/>
      <c r="E39" s="419"/>
      <c r="F39" s="419"/>
      <c r="G39" s="420"/>
      <c r="I39" s="470"/>
      <c r="J39" s="471"/>
      <c r="K39" s="471"/>
      <c r="L39" s="471"/>
      <c r="M39" s="471"/>
      <c r="N39" s="472"/>
      <c r="P39" s="459"/>
      <c r="Q39" s="460"/>
      <c r="R39" s="460"/>
      <c r="S39" s="460"/>
      <c r="T39" s="460"/>
      <c r="U39" s="461"/>
    </row>
    <row r="40" spans="1:21" ht="14" outlineLevel="1" thickBot="1">
      <c r="A40" s="435"/>
      <c r="B40" s="313"/>
      <c r="C40" s="314"/>
      <c r="D40" s="417"/>
      <c r="E40" s="417"/>
      <c r="F40" s="417"/>
      <c r="G40" s="418"/>
      <c r="I40" s="470"/>
      <c r="J40" s="471"/>
      <c r="K40" s="471"/>
      <c r="L40" s="471"/>
      <c r="M40" s="471"/>
      <c r="N40" s="472"/>
      <c r="P40" s="459"/>
      <c r="Q40" s="460"/>
      <c r="R40" s="460"/>
      <c r="S40" s="460"/>
      <c r="T40" s="460"/>
      <c r="U40" s="461"/>
    </row>
    <row r="41" spans="1:21" outlineLevel="1">
      <c r="A41" s="154"/>
      <c r="B41" s="248"/>
      <c r="C41" s="248"/>
      <c r="D41" s="248"/>
      <c r="E41" s="248"/>
      <c r="F41" s="248"/>
      <c r="G41" s="248"/>
      <c r="I41" s="470"/>
      <c r="J41" s="471"/>
      <c r="K41" s="471"/>
      <c r="L41" s="471"/>
      <c r="M41" s="471"/>
      <c r="N41" s="472"/>
      <c r="P41" s="459"/>
      <c r="Q41" s="460"/>
      <c r="R41" s="460"/>
      <c r="S41" s="460"/>
      <c r="T41" s="460"/>
      <c r="U41" s="461"/>
    </row>
    <row r="42" spans="1:21" outlineLevel="1">
      <c r="A42" s="154"/>
      <c r="B42" s="248"/>
      <c r="C42" s="248"/>
      <c r="D42" s="248"/>
      <c r="E42" s="248"/>
      <c r="F42" s="248"/>
      <c r="G42" s="248"/>
      <c r="I42" s="470"/>
      <c r="J42" s="471"/>
      <c r="K42" s="471"/>
      <c r="L42" s="471"/>
      <c r="M42" s="471"/>
      <c r="N42" s="472"/>
      <c r="P42" s="459"/>
      <c r="Q42" s="460"/>
      <c r="R42" s="460"/>
      <c r="S42" s="460"/>
      <c r="T42" s="460"/>
      <c r="U42" s="461"/>
    </row>
    <row r="43" spans="1:21" outlineLevel="1">
      <c r="A43" s="154"/>
      <c r="B43" s="248"/>
      <c r="C43" s="248"/>
      <c r="D43" s="248"/>
      <c r="E43" s="248"/>
      <c r="F43" s="248"/>
      <c r="G43" s="248"/>
      <c r="I43" s="470"/>
      <c r="J43" s="471"/>
      <c r="K43" s="471"/>
      <c r="L43" s="471"/>
      <c r="M43" s="471"/>
      <c r="N43" s="472"/>
      <c r="P43" s="459"/>
      <c r="Q43" s="460"/>
      <c r="R43" s="460"/>
      <c r="S43" s="460"/>
      <c r="T43" s="460"/>
      <c r="U43" s="461"/>
    </row>
    <row r="44" spans="1:21" outlineLevel="1">
      <c r="A44" s="154"/>
      <c r="B44" s="248"/>
      <c r="C44" s="248"/>
      <c r="D44" s="248"/>
      <c r="E44" s="248"/>
      <c r="F44" s="248"/>
      <c r="G44" s="248"/>
      <c r="I44" s="470"/>
      <c r="J44" s="471"/>
      <c r="K44" s="471"/>
      <c r="L44" s="471"/>
      <c r="M44" s="471"/>
      <c r="N44" s="472"/>
      <c r="P44" s="459"/>
      <c r="Q44" s="460"/>
      <c r="R44" s="460"/>
      <c r="S44" s="460"/>
      <c r="T44" s="460"/>
      <c r="U44" s="461"/>
    </row>
    <row r="45" spans="1:21" outlineLevel="1">
      <c r="A45" s="154"/>
      <c r="B45" s="248"/>
      <c r="C45" s="248"/>
      <c r="D45" s="248"/>
      <c r="E45" s="248"/>
      <c r="F45" s="248"/>
      <c r="G45" s="248"/>
      <c r="I45" s="473"/>
      <c r="J45" s="474"/>
      <c r="K45" s="474"/>
      <c r="L45" s="474"/>
      <c r="M45" s="474"/>
      <c r="N45" s="475"/>
      <c r="P45" s="462"/>
      <c r="Q45" s="463"/>
      <c r="R45" s="463"/>
      <c r="S45" s="463"/>
      <c r="T45" s="463"/>
      <c r="U45" s="46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t="s">
        <v>289</v>
      </c>
      <c r="C54" s="127" t="s">
        <v>287</v>
      </c>
      <c r="D54" s="124" t="s">
        <v>391</v>
      </c>
      <c r="E54" s="242">
        <f>'Option_4 Workings'!G15*-1</f>
        <v>-10.081588200937594</v>
      </c>
      <c r="F54" s="242">
        <f>'Option_4 Workings'!H15*-1</f>
        <v>-10.865754292287573</v>
      </c>
      <c r="G54" s="242">
        <f>'Option_4 Workings'!I15*-1</f>
        <v>-11.769153275554226</v>
      </c>
      <c r="H54" s="242">
        <f>'Option_4 Workings'!J15*-1</f>
        <v>-12.688319366904203</v>
      </c>
      <c r="I54" s="242">
        <f>'Option_4 Workings'!K15*-1</f>
        <v>-13.494667725980324</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t="s">
        <v>307</v>
      </c>
      <c r="C55" s="121" t="s">
        <v>287</v>
      </c>
      <c r="D55" s="2" t="s">
        <v>391</v>
      </c>
      <c r="E55" s="241">
        <f>'Option_4 Workings'!G16*-1</f>
        <v>-0.45170480080322017</v>
      </c>
      <c r="F55" s="241">
        <f>'Option_4 Workings'!H16*-1</f>
        <v>-0.49967346792709288</v>
      </c>
      <c r="G55" s="241">
        <f>'Option_4 Workings'!I16*-1</f>
        <v>-0.55324653489572473</v>
      </c>
      <c r="H55" s="241">
        <f>'Option_4 Workings'!J16*-1</f>
        <v>-0.6069534775023474</v>
      </c>
      <c r="I55" s="241">
        <f>'Option_4 Workings'!K16*-1</f>
        <v>-0.65757370015280536</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-10.533293001740814</v>
      </c>
      <c r="F64" s="23">
        <f t="shared" ref="F64:BB64" si="3">SUM(F54:F63)</f>
        <v>-11.365427760214665</v>
      </c>
      <c r="G64" s="23">
        <f t="shared" si="3"/>
        <v>-12.322399810449951</v>
      </c>
      <c r="H64" s="23">
        <f t="shared" si="3"/>
        <v>-13.295272844406551</v>
      </c>
      <c r="I64" s="23">
        <f t="shared" si="3"/>
        <v>-14.152241426133131</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-2.6997677291592925</v>
      </c>
      <c r="F75" s="275">
        <f>-F158*'Fixed Data'!$B$27/10^2</f>
        <v>-2.690863188724602</v>
      </c>
      <c r="G75" s="275">
        <f>-G158*'Fixed Data'!$B$27/10^2</f>
        <v>-2.681380679749708</v>
      </c>
      <c r="H75" s="275">
        <f>-H158*'Fixed Data'!$B$27/10^2</f>
        <v>-2.6713017072293024</v>
      </c>
      <c r="I75" s="275">
        <f>-I158*'Fixed Data'!$B$27/10^2</f>
        <v>-2.6606070556807828</v>
      </c>
      <c r="J75" s="275">
        <f>-J158*'Fixed Data'!$B$27/10^2</f>
        <v>-2.6492767440674618</v>
      </c>
      <c r="K75" s="275">
        <f>-K158*'Fixed Data'!$B$27/10^2</f>
        <v>-2.6872630095012098</v>
      </c>
      <c r="L75" s="275">
        <f>-L158*'Fixed Data'!$B$27/10^2</f>
        <v>-2.7260231193898847</v>
      </c>
      <c r="M75" s="275">
        <f>-M158*'Fixed Data'!$B$27/10^2</f>
        <v>-2.7655792845685214</v>
      </c>
      <c r="N75" s="275">
        <f>-N158*'Fixed Data'!$B$27/10^2</f>
        <v>-2.8059545137312689</v>
      </c>
      <c r="O75" s="275">
        <f>-O158*'Fixed Data'!$B$27/10^2</f>
        <v>-2.8471726494928156</v>
      </c>
      <c r="P75" s="275">
        <f>-P158*'Fixed Data'!$B$27/10^2</f>
        <v>-2.8892584006934228</v>
      </c>
      <c r="Q75" s="275">
        <f>-Q158*'Fixed Data'!$B$27/10^2</f>
        <v>-2.9322373792116321</v>
      </c>
      <c r="R75" s="275">
        <f>-R158*'Fixed Data'!$B$27/10^2</f>
        <v>-2.9761361382795313</v>
      </c>
      <c r="S75" s="275">
        <f>-S158*'Fixed Data'!$B$27/10^2</f>
        <v>-3.0209822107980266</v>
      </c>
      <c r="T75" s="275">
        <f>-T158*'Fixed Data'!$B$27/10^2</f>
        <v>-3.0668041491546676</v>
      </c>
      <c r="U75" s="275">
        <f>-U158*'Fixed Data'!$B$27/10^2</f>
        <v>-3.1136315680465936</v>
      </c>
      <c r="V75" s="275">
        <f>-V158*'Fixed Data'!$B$27/10^2</f>
        <v>-3.1614951925624415</v>
      </c>
      <c r="W75" s="275">
        <f>-W158*'Fixed Data'!$B$27/10^2</f>
        <v>-3.2104269002540105</v>
      </c>
      <c r="X75" s="275">
        <f>-X158*'Fixed Data'!$B$27/10^2</f>
        <v>-3.2604597729745648</v>
      </c>
      <c r="Y75" s="275">
        <f>-Y158*'Fixed Data'!$B$27/10^2</f>
        <v>-3.3116281464633008</v>
      </c>
      <c r="Z75" s="275">
        <f>-Z158*'Fixed Data'!$B$27/10^2</f>
        <v>-3.3639676636862119</v>
      </c>
      <c r="AA75" s="275">
        <f>-AA158*'Fixed Data'!$B$27/10^2</f>
        <v>-3.4175153311820656</v>
      </c>
      <c r="AB75" s="275">
        <f>-AB158*'Fixed Data'!$B$27/10^2</f>
        <v>-3.4723095769109511</v>
      </c>
      <c r="AC75" s="275">
        <f>-AC158*'Fixed Data'!$B$27/10^2</f>
        <v>-3.5283903126104956</v>
      </c>
      <c r="AD75" s="275">
        <f>-AD158*'Fixed Data'!$B$27/10^2</f>
        <v>-3.5857989954008098</v>
      </c>
      <c r="AE75" s="275">
        <f>-AE158*'Fixed Data'!$B$27/10^2</f>
        <v>-3.6445786938971021</v>
      </c>
      <c r="AF75" s="275">
        <f>-AF158*'Fixed Data'!$B$27/10^2</f>
        <v>-3.7047741625863804</v>
      </c>
      <c r="AG75" s="275">
        <f>-AG158*'Fixed Data'!$B$27/10^2</f>
        <v>-3.7664319094426282</v>
      </c>
      <c r="AH75" s="275">
        <f>-AH158*'Fixed Data'!$B$27/10^2</f>
        <v>-3.829600274811181</v>
      </c>
      <c r="AI75" s="275">
        <f>-AI158*'Fixed Data'!$B$27/10^2</f>
        <v>-3.8943295117956627</v>
      </c>
      <c r="AJ75" s="275">
        <f>-AJ158*'Fixed Data'!$B$27/10^2</f>
        <v>-3.9606718666449159</v>
      </c>
      <c r="AK75" s="275">
        <f>-AK158*'Fixed Data'!$B$27/10^2</f>
        <v>-4.0286816711604221</v>
      </c>
      <c r="AL75" s="275">
        <f>-AL158*'Fixed Data'!$B$27/10^2</f>
        <v>-4.0984154298447439</v>
      </c>
      <c r="AM75" s="275">
        <f>-AM158*'Fixed Data'!$B$27/10^2</f>
        <v>-4.1699319168166236</v>
      </c>
      <c r="AN75" s="275">
        <f>-AN158*'Fixed Data'!$B$27/10^2</f>
        <v>-4.2432922779850273</v>
      </c>
      <c r="AO75" s="275">
        <f>-AO158*'Fixed Data'!$B$27/10^2</f>
        <v>-4.318560133223194</v>
      </c>
      <c r="AP75" s="275">
        <f>-AP158*'Fixed Data'!$B$27/10^2</f>
        <v>-4.3958016883093238</v>
      </c>
      <c r="AQ75" s="275">
        <f>-AQ158*'Fixed Data'!$B$27/10^2</f>
        <v>-4.4750858468672554</v>
      </c>
      <c r="AR75" s="275">
        <f>-AR158*'Fixed Data'!$B$27/10^2</f>
        <v>-4.556484334327636</v>
      </c>
      <c r="AS75" s="275">
        <f>-AS158*'Fixed Data'!$B$27/10^2</f>
        <v>-4.6400718218890811</v>
      </c>
      <c r="AT75" s="275">
        <f>-AT158*'Fixed Data'!$B$27/10^2</f>
        <v>-4.7259260594946895</v>
      </c>
      <c r="AU75" s="275">
        <f>-AU158*'Fixed Data'!$B$27/10^2</f>
        <v>-4.8141280110624036</v>
      </c>
      <c r="AV75" s="275">
        <f>-AV158*'Fixed Data'!$B$27/10^2</f>
        <v>-4.9047620039896849</v>
      </c>
      <c r="AW75" s="275">
        <f>-AW158*'Fixed Data'!$B$27/10^2</f>
        <v>-4.9979158756530646</v>
      </c>
      <c r="AX75" s="275">
        <f>-AX158*'Fixed Data'!$B$27/10^2</f>
        <v>-5.0936811364358583</v>
      </c>
      <c r="AY75" s="275">
        <f>-AY158*'Fixed Data'!$B$27/10^2</f>
        <v>-5.1921531320045906</v>
      </c>
      <c r="AZ75" s="275">
        <f>-AZ158*'Fixed Data'!$B$27/10^2</f>
        <v>-5.293431219859742</v>
      </c>
      <c r="BA75" s="275">
        <f>-BA158*'Fixed Data'!$B$27/10^2</f>
        <v>-5.3976189511454553</v>
      </c>
      <c r="BB75" s="275">
        <f>-BB158*'Fixed Data'!$B$27/10^2</f>
        <v>-5.5038573529508392</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-2.6997677291592925</v>
      </c>
      <c r="F77" s="23">
        <f t="shared" si="5"/>
        <v>-2.690863188724602</v>
      </c>
      <c r="G77" s="23">
        <f t="shared" si="5"/>
        <v>-2.681380679749708</v>
      </c>
      <c r="H77" s="23">
        <f t="shared" si="5"/>
        <v>-2.6713017072293024</v>
      </c>
      <c r="I77" s="23">
        <f t="shared" si="5"/>
        <v>-2.6606070556807828</v>
      </c>
      <c r="J77" s="23">
        <f t="shared" si="5"/>
        <v>-2.6492767440674618</v>
      </c>
      <c r="K77" s="23">
        <f t="shared" si="5"/>
        <v>-2.6872630095012098</v>
      </c>
      <c r="L77" s="23">
        <f t="shared" si="5"/>
        <v>-2.7260231193898847</v>
      </c>
      <c r="M77" s="23">
        <f t="shared" si="5"/>
        <v>-2.7655792845685214</v>
      </c>
      <c r="N77" s="23">
        <f t="shared" si="5"/>
        <v>-2.8059545137312689</v>
      </c>
      <c r="O77" s="23">
        <f t="shared" si="5"/>
        <v>-2.8471726494928156</v>
      </c>
      <c r="P77" s="23">
        <f t="shared" si="5"/>
        <v>-2.8892584006934228</v>
      </c>
      <c r="Q77" s="23">
        <f t="shared" si="5"/>
        <v>-2.9322373792116321</v>
      </c>
      <c r="R77" s="23">
        <f t="shared" si="5"/>
        <v>-2.9761361382795313</v>
      </c>
      <c r="S77" s="23">
        <f t="shared" si="5"/>
        <v>-3.0209822107980266</v>
      </c>
      <c r="T77" s="23">
        <f t="shared" si="5"/>
        <v>-3.0668041491546676</v>
      </c>
      <c r="U77" s="23">
        <f t="shared" si="5"/>
        <v>-3.1136315680465936</v>
      </c>
      <c r="V77" s="23">
        <f t="shared" si="5"/>
        <v>-3.1614951925624415</v>
      </c>
      <c r="W77" s="23">
        <f t="shared" si="5"/>
        <v>-3.2104269002540105</v>
      </c>
      <c r="X77" s="23">
        <f t="shared" si="5"/>
        <v>-3.2604597729745648</v>
      </c>
      <c r="Y77" s="23">
        <f t="shared" si="5"/>
        <v>-3.3116281464633008</v>
      </c>
      <c r="Z77" s="23">
        <f t="shared" si="5"/>
        <v>-3.3639676636862119</v>
      </c>
      <c r="AA77" s="23">
        <f t="shared" si="5"/>
        <v>-3.4175153311820656</v>
      </c>
      <c r="AB77" s="23">
        <f t="shared" si="5"/>
        <v>-3.4723095769109511</v>
      </c>
      <c r="AC77" s="23">
        <f t="shared" si="5"/>
        <v>-3.5283903126104956</v>
      </c>
      <c r="AD77" s="23">
        <f t="shared" si="5"/>
        <v>-3.5857989954008098</v>
      </c>
      <c r="AE77" s="23">
        <f t="shared" si="5"/>
        <v>-3.6445786938971021</v>
      </c>
      <c r="AF77" s="23">
        <f t="shared" si="5"/>
        <v>-3.7047741625863804</v>
      </c>
      <c r="AG77" s="23">
        <f t="shared" si="5"/>
        <v>-3.7664319094426282</v>
      </c>
      <c r="AH77" s="23">
        <f t="shared" si="5"/>
        <v>-3.829600274811181</v>
      </c>
      <c r="AI77" s="23">
        <f t="shared" si="5"/>
        <v>-3.8943295117956627</v>
      </c>
      <c r="AJ77" s="23">
        <f t="shared" si="5"/>
        <v>-3.9606718666449159</v>
      </c>
      <c r="AK77" s="23">
        <f t="shared" ref="AK77:BB77" si="6">SUM(AK75:AK76)</f>
        <v>-4.0286816711604221</v>
      </c>
      <c r="AL77" s="23">
        <f t="shared" si="6"/>
        <v>-4.0984154298447439</v>
      </c>
      <c r="AM77" s="23">
        <f t="shared" si="6"/>
        <v>-4.1699319168166236</v>
      </c>
      <c r="AN77" s="23">
        <f t="shared" si="6"/>
        <v>-4.2432922779850273</v>
      </c>
      <c r="AO77" s="23">
        <f t="shared" si="6"/>
        <v>-4.318560133223194</v>
      </c>
      <c r="AP77" s="23">
        <f t="shared" si="6"/>
        <v>-4.3958016883093238</v>
      </c>
      <c r="AQ77" s="23">
        <f t="shared" si="6"/>
        <v>-4.4750858468672554</v>
      </c>
      <c r="AR77" s="23">
        <f t="shared" si="6"/>
        <v>-4.556484334327636</v>
      </c>
      <c r="AS77" s="23">
        <f t="shared" si="6"/>
        <v>-4.6400718218890811</v>
      </c>
      <c r="AT77" s="23">
        <f t="shared" si="6"/>
        <v>-4.7259260594946895</v>
      </c>
      <c r="AU77" s="23">
        <f t="shared" si="6"/>
        <v>-4.8141280110624036</v>
      </c>
      <c r="AV77" s="23">
        <f t="shared" si="6"/>
        <v>-4.9047620039896849</v>
      </c>
      <c r="AW77" s="23">
        <f t="shared" si="6"/>
        <v>-4.9979158756530646</v>
      </c>
      <c r="AX77" s="23">
        <f t="shared" si="6"/>
        <v>-5.0936811364358583</v>
      </c>
      <c r="AY77" s="23">
        <f t="shared" si="6"/>
        <v>-5.1921531320045906</v>
      </c>
      <c r="AZ77" s="23">
        <f t="shared" si="6"/>
        <v>-5.293431219859742</v>
      </c>
      <c r="BA77" s="23">
        <f t="shared" si="6"/>
        <v>-5.3976189511454553</v>
      </c>
      <c r="BB77" s="255">
        <f t="shared" si="6"/>
        <v>-5.5038573529508392</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-10.533293001740814</v>
      </c>
      <c r="F82" s="21">
        <f t="shared" si="8"/>
        <v>-11.365427760214665</v>
      </c>
      <c r="G82" s="21">
        <f t="shared" si="8"/>
        <v>-12.322399810449951</v>
      </c>
      <c r="H82" s="21">
        <f t="shared" si="8"/>
        <v>-13.295272844406551</v>
      </c>
      <c r="I82" s="21">
        <f t="shared" si="8"/>
        <v>-14.152241426133131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-0.87777441681173451</v>
      </c>
      <c r="G84" s="21">
        <f>IF($E$82&lt;0,(IF(2050-F$80&lt;=0,0,(2/(2050-F$80+1))*(1-(SUM($E84:F84)/$E$82))*$E$82*'Fixed Data'!D$52)),0)</f>
        <v>-0.83961031173296341</v>
      </c>
      <c r="H84" s="21">
        <f>IF($E$82&lt;0,(IF(2050-G$80&lt;=0,0,(2/(2050-G$80+1))*(1-(SUM($E84:G84)/$E$82))*$E$82*'Fixed Data'!E$52)),0)</f>
        <v>-0.80144620665419231</v>
      </c>
      <c r="I84" s="21">
        <f>IF($E$82&lt;0,(IF(2050-H$80&lt;=0,0,(2/(2050-H$80+1))*(1-(SUM($E84:H84)/$E$82))*$E$82*'Fixed Data'!F$52)),0)</f>
        <v>-0.76328210157542131</v>
      </c>
      <c r="J84" s="21">
        <f>IF($E$82&lt;0,(IF(2050-I$80&lt;=0,0,(2/(2050-I$80+1))*(1-(SUM($E84:I84)/$E$82))*$E$82*'Fixed Data'!G$52)),0)</f>
        <v>-0.72511799649665021</v>
      </c>
      <c r="K84" s="21">
        <f>IF($E$82&lt;0,(IF(2050-J$80&lt;=0,0,(2/(2050-J$80+1))*(1-(SUM($E84:J84)/$E$82))*$E$82*'Fixed Data'!H$52)),0)</f>
        <v>-0.68695389141787921</v>
      </c>
      <c r="L84" s="21">
        <f>IF($E$82&lt;0,(IF(2050-K$80&lt;=0,0,(2/(2050-K$80+1))*(1-(SUM($E84:K84)/$E$82))*$E$82*'Fixed Data'!I$52)),0)</f>
        <v>-0.64878978633910811</v>
      </c>
      <c r="M84" s="21">
        <f>IF($E$82&lt;0,(IF(2050-L$80&lt;=0,0,(2/(2050-L$80+1))*(1-(SUM($E84:L84)/$E$82))*$E$82*'Fixed Data'!J$52)),0)</f>
        <v>-0.61062568126033701</v>
      </c>
      <c r="N84" s="21">
        <f>IF($E$82&lt;0,(IF(2050-M$80&lt;=0,0,(2/(2050-M$80+1))*(1-(SUM($E84:M84)/$E$82))*$E$82*'Fixed Data'!K$52)),0)</f>
        <v>-0.57246157618156601</v>
      </c>
      <c r="O84" s="21">
        <f>IF($E$82&lt;0,(IF(2050-N$80&lt;=0,0,(2/(2050-N$80+1))*(1-(SUM($E84:N84)/$E$82))*$E$82*'Fixed Data'!L$52)),0)</f>
        <v>-0.53429747110279491</v>
      </c>
      <c r="P84" s="21">
        <f>IF($E$82&lt;0,(IF(2050-O$80&lt;=0,0,(2/(2050-O$80+1))*(1-(SUM($E84:O84)/$E$82))*$E$82*'Fixed Data'!M$52)),0)</f>
        <v>-0.49613336602402386</v>
      </c>
      <c r="Q84" s="21">
        <f>IF($E$82&lt;0,(IF(2050-P$80&lt;=0,0,(2/(2050-P$80+1))*(1-(SUM($E84:P84)/$E$82))*$E$82*'Fixed Data'!N$52)),0)</f>
        <v>-0.45796926094525287</v>
      </c>
      <c r="R84" s="21">
        <f>IF($E$82&lt;0,(IF(2050-Q$80&lt;=0,0,(2/(2050-Q$80+1))*(1-(SUM($E84:Q84)/$E$82))*$E$82*'Fixed Data'!O$52)),0)</f>
        <v>-0.41980515586648159</v>
      </c>
      <c r="S84" s="21">
        <f>IF($E$82&lt;0,(IF(2050-R$80&lt;=0,0,(2/(2050-R$80+1))*(1-(SUM($E84:R84)/$E$82))*$E$82*'Fixed Data'!P$52)),0)</f>
        <v>-0.38164105078771088</v>
      </c>
      <c r="T84" s="21">
        <f>IF($E$82&lt;0,(IF(2050-S$80&lt;=0,0,(2/(2050-S$80+1))*(1-(SUM($E84:S84)/$E$82))*$E$82*'Fixed Data'!Q$52)),0)</f>
        <v>-0.34347694570893994</v>
      </c>
      <c r="U84" s="21">
        <f>IF($E$82&lt;0,(IF(2050-T$80&lt;=0,0,(2/(2050-T$80+1))*(1-(SUM($E84:T84)/$E$82))*$E$82*'Fixed Data'!R$52)),0)</f>
        <v>-0.30531284063016884</v>
      </c>
      <c r="V84" s="21">
        <f>IF($E$82&lt;0,(IF(2050-U$80&lt;=0,0,(2/(2050-U$80+1))*(1-(SUM($E84:U84)/$E$82))*$E$82*'Fixed Data'!S$52)),0)</f>
        <v>-0.26714873555139779</v>
      </c>
      <c r="W84" s="21">
        <f>IF($E$82&lt;0,(IF(2050-V$80&lt;=0,0,(2/(2050-V$80+1))*(1-(SUM($E84:V84)/$E$82))*$E$82*'Fixed Data'!T$52)),0)</f>
        <v>-0.22898463047262638</v>
      </c>
      <c r="X84" s="21">
        <f>IF($E$82&lt;0,(IF(2050-W$80&lt;=0,0,(2/(2050-W$80+1))*(1-(SUM($E84:W84)/$E$82))*$E$82*'Fixed Data'!U$52)),0)</f>
        <v>-0.19082052539385577</v>
      </c>
      <c r="Y84" s="21">
        <f>IF($E$82&lt;0,(IF(2050-X$80&lt;=0,0,(2/(2050-X$80+1))*(1-(SUM($E84:X84)/$E$82))*$E$82*'Fixed Data'!V$52)),0)</f>
        <v>-0.15265642031508495</v>
      </c>
      <c r="Z84" s="21">
        <f>IF($E$82&lt;0,(IF(2050-Y$80&lt;=0,0,(2/(2050-Y$80+1))*(1-(SUM($E84:Y84)/$E$82))*$E$82*'Fixed Data'!W$52)),0)</f>
        <v>-0.1144923152363137</v>
      </c>
      <c r="AA84" s="21">
        <f>IF($E$82&lt;0,(IF(2050-Z$80&lt;=0,0,(2/(2050-Z$80+1))*(1-(SUM($E84:Z84)/$E$82))*$E$82*'Fixed Data'!X$52)),0)</f>
        <v>-7.6328210157542473E-2</v>
      </c>
      <c r="AB84" s="21">
        <f>IF($E$82&lt;0,(IF(2050-AA$80&lt;=0,0,(2/(2050-AA$80+1))*(1-(SUM($E84:AA84)/$E$82))*$E$82*'Fixed Data'!Y$52)),0)</f>
        <v>-3.8164105078771236E-2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-0.98829806610562299</v>
      </c>
      <c r="H85" s="21">
        <f>IF($F$82&lt;0,(IF(2050-G$80&lt;=0,0,(2/(2050-G$80+1))*(1-(SUM($E85:G85)/$F$82))*$F$82*'Fixed Data'!E$52)),0)</f>
        <v>-0.94337542673718566</v>
      </c>
      <c r="I85" s="21">
        <f>IF($F$82&lt;0,(IF(2050-H$80&lt;=0,0,(2/(2050-H$80+1))*(1-(SUM($E85:H85)/$F$82))*$F$82*'Fixed Data'!F$52)),0)</f>
        <v>-0.89845278736874812</v>
      </c>
      <c r="J85" s="21">
        <f>IF($F$82&lt;0,(IF(2050-I$80&lt;=0,0,(2/(2050-I$80+1))*(1-(SUM($E85:I85)/$F$82))*$F$82*'Fixed Data'!G$52)),0)</f>
        <v>-0.85353014800031091</v>
      </c>
      <c r="K85" s="21">
        <f>IF($F$82&lt;0,(IF(2050-J$80&lt;=0,0,(2/(2050-J$80+1))*(1-(SUM($E85:J85)/$F$82))*$F$82*'Fixed Data'!H$52)),0)</f>
        <v>-0.80860750863187325</v>
      </c>
      <c r="L85" s="21">
        <f>IF($F$82&lt;0,(IF(2050-K$80&lt;=0,0,(2/(2050-K$80+1))*(1-(SUM($E85:K85)/$F$82))*$F$82*'Fixed Data'!I$52)),0)</f>
        <v>-0.76368486926343604</v>
      </c>
      <c r="M85" s="21">
        <f>IF($F$82&lt;0,(IF(2050-L$80&lt;=0,0,(2/(2050-L$80+1))*(1-(SUM($E85:L85)/$F$82))*$F$82*'Fixed Data'!J$52)),0)</f>
        <v>-0.71876222989499849</v>
      </c>
      <c r="N85" s="21">
        <f>IF($F$82&lt;0,(IF(2050-M$80&lt;=0,0,(2/(2050-M$80+1))*(1-(SUM($E85:M85)/$F$82))*$F$82*'Fixed Data'!K$52)),0)</f>
        <v>-0.67383959052656117</v>
      </c>
      <c r="O85" s="21">
        <f>IF($F$82&lt;0,(IF(2050-N$80&lt;=0,0,(2/(2050-N$80+1))*(1-(SUM($E85:N85)/$F$82))*$F$82*'Fixed Data'!L$52)),0)</f>
        <v>-0.62891695115812385</v>
      </c>
      <c r="P85" s="21">
        <f>IF($F$82&lt;0,(IF(2050-O$80&lt;=0,0,(2/(2050-O$80+1))*(1-(SUM($E85:O85)/$F$82))*$F$82*'Fixed Data'!M$52)),0)</f>
        <v>-0.58399431178968642</v>
      </c>
      <c r="Q85" s="21">
        <f>IF($F$82&lt;0,(IF(2050-P$80&lt;=0,0,(2/(2050-P$80+1))*(1-(SUM($E85:P85)/$F$82))*$F$82*'Fixed Data'!N$52)),0)</f>
        <v>-0.53907167242124909</v>
      </c>
      <c r="R85" s="21">
        <f>IF($F$82&lt;0,(IF(2050-Q$80&lt;=0,0,(2/(2050-Q$80+1))*(1-(SUM($E85:Q85)/$F$82))*$F$82*'Fixed Data'!O$52)),0)</f>
        <v>-0.4941490330528116</v>
      </c>
      <c r="S85" s="21">
        <f>IF($F$82&lt;0,(IF(2050-R$80&lt;=0,0,(2/(2050-R$80+1))*(1-(SUM($E85:R85)/$F$82))*$F$82*'Fixed Data'!P$52)),0)</f>
        <v>-0.44922639368437406</v>
      </c>
      <c r="T85" s="21">
        <f>IF($F$82&lt;0,(IF(2050-S$80&lt;=0,0,(2/(2050-S$80+1))*(1-(SUM($E85:S85)/$F$82))*$F$82*'Fixed Data'!Q$52)),0)</f>
        <v>-0.4043037543159369</v>
      </c>
      <c r="U85" s="21">
        <f>IF($F$82&lt;0,(IF(2050-T$80&lt;=0,0,(2/(2050-T$80+1))*(1-(SUM($E85:T85)/$F$82))*$F$82*'Fixed Data'!R$52)),0)</f>
        <v>-0.35938111494749941</v>
      </c>
      <c r="V85" s="21">
        <f>IF($F$82&lt;0,(IF(2050-U$80&lt;=0,0,(2/(2050-U$80+1))*(1-(SUM($E85:U85)/$F$82))*$F$82*'Fixed Data'!S$52)),0)</f>
        <v>-0.31445847557906198</v>
      </c>
      <c r="W85" s="21">
        <f>IF($F$82&lt;0,(IF(2050-V$80&lt;=0,0,(2/(2050-V$80+1))*(1-(SUM($E85:V85)/$F$82))*$F$82*'Fixed Data'!T$52)),0)</f>
        <v>-0.26953583621062432</v>
      </c>
      <c r="X85" s="21">
        <f>IF($F$82&lt;0,(IF(2050-W$80&lt;=0,0,(2/(2050-W$80+1))*(1-(SUM($E85:W85)/$F$82))*$F$82*'Fixed Data'!U$52)),0)</f>
        <v>-0.22461319684218742</v>
      </c>
      <c r="Y85" s="21">
        <f>IF($F$82&lt;0,(IF(2050-X$80&lt;=0,0,(2/(2050-X$80+1))*(1-(SUM($E85:X85)/$F$82))*$F$82*'Fixed Data'!V$52)),0)</f>
        <v>-0.17969055747375015</v>
      </c>
      <c r="Z85" s="21">
        <f>IF($F$82&lt;0,(IF(2050-Y$80&lt;=0,0,(2/(2050-Y$80+1))*(1-(SUM($E85:Y85)/$F$82))*$F$82*'Fixed Data'!W$52)),0)</f>
        <v>-0.13476791810531272</v>
      </c>
      <c r="AA85" s="21">
        <f>IF($F$82&lt;0,(IF(2050-Z$80&lt;=0,0,(2/(2050-Z$80+1))*(1-(SUM($E85:Z85)/$F$82))*$F$82*'Fixed Data'!X$52)),0)</f>
        <v>-8.9845278736875131E-2</v>
      </c>
      <c r="AB85" s="21">
        <f>IF($F$82&lt;0,(IF(2050-AA$80&lt;=0,0,(2/(2050-AA$80+1))*(1-(SUM($E85:AA85)/$F$82))*$F$82*'Fixed Data'!Y$52)),0)</f>
        <v>-4.4922639368437149E-2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-1.1202181645863594</v>
      </c>
      <c r="I86" s="21">
        <f>IF($G$82&lt;0,(IF(2050-H$80&lt;=0,0,(2/(2050-H$80+1))*(1-(SUM($E86:H86)/$G$82))*$G$82*'Fixed Data'!F$52)),0)</f>
        <v>-1.0668744424631993</v>
      </c>
      <c r="J86" s="21">
        <f>IF($G$82&lt;0,(IF(2050-I$80&lt;=0,0,(2/(2050-I$80+1))*(1-(SUM($E86:I86)/$G$82))*$G$82*'Fixed Data'!G$52)),0)</f>
        <v>-1.0135307203400392</v>
      </c>
      <c r="K86" s="21">
        <f>IF($G$82&lt;0,(IF(2050-J$80&lt;=0,0,(2/(2050-J$80+1))*(1-(SUM($E86:J86)/$G$82))*$G$82*'Fixed Data'!H$52)),0)</f>
        <v>-0.96018699821687914</v>
      </c>
      <c r="L86" s="21">
        <f>IF($G$82&lt;0,(IF(2050-K$80&lt;=0,0,(2/(2050-K$80+1))*(1-(SUM($E86:K86)/$G$82))*$G$82*'Fixed Data'!I$52)),0)</f>
        <v>-0.90684327609371929</v>
      </c>
      <c r="M86" s="21">
        <f>IF($G$82&lt;0,(IF(2050-L$80&lt;=0,0,(2/(2050-L$80+1))*(1-(SUM($E86:L86)/$G$82))*$G$82*'Fixed Data'!J$52)),0)</f>
        <v>-0.85349955397055921</v>
      </c>
      <c r="N86" s="21">
        <f>IF($G$82&lt;0,(IF(2050-M$80&lt;=0,0,(2/(2050-M$80+1))*(1-(SUM($E86:M86)/$G$82))*$G$82*'Fixed Data'!K$52)),0)</f>
        <v>-0.80015583184739936</v>
      </c>
      <c r="O86" s="21">
        <f>IF($G$82&lt;0,(IF(2050-N$80&lt;=0,0,(2/(2050-N$80+1))*(1-(SUM($E86:N86)/$G$82))*$G$82*'Fixed Data'!L$52)),0)</f>
        <v>-0.74681210972423928</v>
      </c>
      <c r="P86" s="21">
        <f>IF($G$82&lt;0,(IF(2050-O$80&lt;=0,0,(2/(2050-O$80+1))*(1-(SUM($E86:O86)/$G$82))*$G$82*'Fixed Data'!M$52)),0)</f>
        <v>-0.69346838760107943</v>
      </c>
      <c r="Q86" s="21">
        <f>IF($G$82&lt;0,(IF(2050-P$80&lt;=0,0,(2/(2050-P$80+1))*(1-(SUM($E86:P86)/$G$82))*$G$82*'Fixed Data'!N$52)),0)</f>
        <v>-0.64012466547791957</v>
      </c>
      <c r="R86" s="21">
        <f>IF($G$82&lt;0,(IF(2050-Q$80&lt;=0,0,(2/(2050-Q$80+1))*(1-(SUM($E86:Q86)/$G$82))*$G$82*'Fixed Data'!O$52)),0)</f>
        <v>-0.58678094335475928</v>
      </c>
      <c r="S86" s="21">
        <f>IF($G$82&lt;0,(IF(2050-R$80&lt;=0,0,(2/(2050-R$80+1))*(1-(SUM($E86:R86)/$G$82))*$G$82*'Fixed Data'!P$52)),0)</f>
        <v>-0.53343722123159953</v>
      </c>
      <c r="T86" s="21">
        <f>IF($G$82&lt;0,(IF(2050-S$80&lt;=0,0,(2/(2050-S$80+1))*(1-(SUM($E86:S86)/$G$82))*$G$82*'Fixed Data'!Q$52)),0)</f>
        <v>-0.48009349910843957</v>
      </c>
      <c r="U86" s="21">
        <f>IF($G$82&lt;0,(IF(2050-T$80&lt;=0,0,(2/(2050-T$80+1))*(1-(SUM($E86:T86)/$G$82))*$G$82*'Fixed Data'!R$52)),0)</f>
        <v>-0.42674977698527955</v>
      </c>
      <c r="V86" s="21">
        <f>IF($G$82&lt;0,(IF(2050-U$80&lt;=0,0,(2/(2050-U$80+1))*(1-(SUM($E86:U86)/$G$82))*$G$82*'Fixed Data'!S$52)),0)</f>
        <v>-0.37340605486211975</v>
      </c>
      <c r="W86" s="21">
        <f>IF($G$82&lt;0,(IF(2050-V$80&lt;=0,0,(2/(2050-V$80+1))*(1-(SUM($E86:V86)/$G$82))*$G$82*'Fixed Data'!T$52)),0)</f>
        <v>-0.3200623327389599</v>
      </c>
      <c r="X86" s="21">
        <f>IF($G$82&lt;0,(IF(2050-W$80&lt;=0,0,(2/(2050-W$80+1))*(1-(SUM($E86:W86)/$G$82))*$G$82*'Fixed Data'!U$52)),0)</f>
        <v>-0.26671861061579988</v>
      </c>
      <c r="Y86" s="21">
        <f>IF($G$82&lt;0,(IF(2050-X$80&lt;=0,0,(2/(2050-X$80+1))*(1-(SUM($E86:X86)/$G$82))*$G$82*'Fixed Data'!V$52)),0)</f>
        <v>-0.21337488849263977</v>
      </c>
      <c r="Z86" s="21">
        <f>IF($G$82&lt;0,(IF(2050-Y$80&lt;=0,0,(2/(2050-Y$80+1))*(1-(SUM($E86:Y86)/$G$82))*$G$82*'Fixed Data'!W$52)),0)</f>
        <v>-0.16003116636947995</v>
      </c>
      <c r="AA86" s="21">
        <f>IF($G$82&lt;0,(IF(2050-Z$80&lt;=0,0,(2/(2050-Z$80+1))*(1-(SUM($E86:Z86)/$G$82))*$G$82*'Fixed Data'!X$52)),0)</f>
        <v>-0.10668744424631994</v>
      </c>
      <c r="AB86" s="21">
        <f>IF($G$82&lt;0,(IF(2050-AA$80&lt;=0,0,(2/(2050-AA$80+1))*(1-(SUM($E86:AA86)/$G$82))*$G$82*'Fixed Data'!Y$52)),0)</f>
        <v>-5.3343722123159527E-2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-1.2662164613720523</v>
      </c>
      <c r="J87" s="21">
        <f>IF($H$82&lt;0,(IF(2050-I$80&lt;=0,0,(2/(2050-I$80+1))*(1-(SUM($E87:I87)/$H$82))*$H$82*'Fixed Data'!G$52)),0)</f>
        <v>-1.20290563830345</v>
      </c>
      <c r="K87" s="21">
        <f>IF($H$82&lt;0,(IF(2050-J$80&lt;=0,0,(2/(2050-J$80+1))*(1-(SUM($E87:J87)/$H$82))*$H$82*'Fixed Data'!H$52)),0)</f>
        <v>-1.1395948152348472</v>
      </c>
      <c r="L87" s="21">
        <f>IF($H$82&lt;0,(IF(2050-K$80&lt;=0,0,(2/(2050-K$80+1))*(1-(SUM($E87:K87)/$H$82))*$H$82*'Fixed Data'!I$52)),0)</f>
        <v>-1.0762839921662446</v>
      </c>
      <c r="M87" s="21">
        <f>IF($H$82&lt;0,(IF(2050-L$80&lt;=0,0,(2/(2050-L$80+1))*(1-(SUM($E87:L87)/$H$82))*$H$82*'Fixed Data'!J$52)),0)</f>
        <v>-1.012973169097642</v>
      </c>
      <c r="N87" s="21">
        <f>IF($H$82&lt;0,(IF(2050-M$80&lt;=0,0,(2/(2050-M$80+1))*(1-(SUM($E87:M87)/$H$82))*$H$82*'Fixed Data'!K$52)),0)</f>
        <v>-0.94966234602903932</v>
      </c>
      <c r="O87" s="21">
        <f>IF($H$82&lt;0,(IF(2050-N$80&lt;=0,0,(2/(2050-N$80+1))*(1-(SUM($E87:N87)/$H$82))*$H$82*'Fixed Data'!L$52)),0)</f>
        <v>-0.88635152296043673</v>
      </c>
      <c r="P87" s="21">
        <f>IF($H$82&lt;0,(IF(2050-O$80&lt;=0,0,(2/(2050-O$80+1))*(1-(SUM($E87:O87)/$H$82))*$H$82*'Fixed Data'!M$52)),0)</f>
        <v>-0.82304069989183415</v>
      </c>
      <c r="Q87" s="21">
        <f>IF($H$82&lt;0,(IF(2050-P$80&lt;=0,0,(2/(2050-P$80+1))*(1-(SUM($E87:P87)/$H$82))*$H$82*'Fixed Data'!N$52)),0)</f>
        <v>-0.75972987682323156</v>
      </c>
      <c r="R87" s="21">
        <f>IF($H$82&lt;0,(IF(2050-Q$80&lt;=0,0,(2/(2050-Q$80+1))*(1-(SUM($E87:Q87)/$H$82))*$H$82*'Fixed Data'!O$52)),0)</f>
        <v>-0.69641905375462876</v>
      </c>
      <c r="S87" s="21">
        <f>IF($H$82&lt;0,(IF(2050-R$80&lt;=0,0,(2/(2050-R$80+1))*(1-(SUM($E87:R87)/$H$82))*$H$82*'Fixed Data'!P$52)),0)</f>
        <v>-0.6331082306860264</v>
      </c>
      <c r="T87" s="21">
        <f>IF($H$82&lt;0,(IF(2050-S$80&lt;=0,0,(2/(2050-S$80+1))*(1-(SUM($E87:S87)/$H$82))*$H$82*'Fixed Data'!Q$52)),0)</f>
        <v>-0.5697974076174237</v>
      </c>
      <c r="U87" s="21">
        <f>IF($H$82&lt;0,(IF(2050-T$80&lt;=0,0,(2/(2050-T$80+1))*(1-(SUM($E87:T87)/$H$82))*$H$82*'Fixed Data'!R$52)),0)</f>
        <v>-0.50648658454882112</v>
      </c>
      <c r="V87" s="21">
        <f>IF($H$82&lt;0,(IF(2050-U$80&lt;=0,0,(2/(2050-U$80+1))*(1-(SUM($E87:U87)/$H$82))*$H$82*'Fixed Data'!S$52)),0)</f>
        <v>-0.44317576148021864</v>
      </c>
      <c r="W87" s="21">
        <f>IF($H$82&lt;0,(IF(2050-V$80&lt;=0,0,(2/(2050-V$80+1))*(1-(SUM($E87:V87)/$H$82))*$H$82*'Fixed Data'!T$52)),0)</f>
        <v>-0.37986493841161562</v>
      </c>
      <c r="X87" s="21">
        <f>IF($H$82&lt;0,(IF(2050-W$80&lt;=0,0,(2/(2050-W$80+1))*(1-(SUM($E87:W87)/$H$82))*$H$82*'Fixed Data'!U$52)),0)</f>
        <v>-0.31655411534301298</v>
      </c>
      <c r="Y87" s="21">
        <f>IF($H$82&lt;0,(IF(2050-X$80&lt;=0,0,(2/(2050-X$80+1))*(1-(SUM($E87:X87)/$H$82))*$H$82*'Fixed Data'!V$52)),0)</f>
        <v>-0.25324329227441017</v>
      </c>
      <c r="Z87" s="21">
        <f>IF($H$82&lt;0,(IF(2050-Y$80&lt;=0,0,(2/(2050-Y$80+1))*(1-(SUM($E87:Y87)/$H$82))*$H$82*'Fixed Data'!W$52)),0)</f>
        <v>-0.1899324692058072</v>
      </c>
      <c r="AA87" s="21">
        <f>IF($H$82&lt;0,(IF(2050-Z$80&lt;=0,0,(2/(2050-Z$80+1))*(1-(SUM($E87:Z87)/$H$82))*$H$82*'Fixed Data'!X$52)),0)</f>
        <v>-0.12662164613720481</v>
      </c>
      <c r="AB87" s="21">
        <f>IF($H$82&lt;0,(IF(2050-AA$80&lt;=0,0,(2/(2050-AA$80+1))*(1-(SUM($E87:AA87)/$H$82))*$H$82*'Fixed Data'!Y$52)),0)</f>
        <v>-6.3310823068602404E-2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-1.4152241426133132</v>
      </c>
      <c r="K88" s="21">
        <f>IF($I$82&lt;0,(IF(2050-J$80&lt;=0,0,(2/(2050-J$80+1))*(1-(SUM($E88:J88)/$I$82))*$I$82*'Fixed Data'!H$52)),0)</f>
        <v>-1.3407386614231387</v>
      </c>
      <c r="L88" s="21">
        <f>IF($I$82&lt;0,(IF(2050-K$80&lt;=0,0,(2/(2050-K$80+1))*(1-(SUM($E88:K88)/$I$82))*$I$82*'Fixed Data'!I$52)),0)</f>
        <v>-1.2662531802329642</v>
      </c>
      <c r="M88" s="21">
        <f>IF($I$82&lt;0,(IF(2050-L$80&lt;=0,0,(2/(2050-L$80+1))*(1-(SUM($E88:L88)/$I$82))*$I$82*'Fixed Data'!J$52)),0)</f>
        <v>-1.1917676990427899</v>
      </c>
      <c r="N88" s="21">
        <f>IF($I$82&lt;0,(IF(2050-M$80&lt;=0,0,(2/(2050-M$80+1))*(1-(SUM($E88:M88)/$I$82))*$I$82*'Fixed Data'!K$52)),0)</f>
        <v>-1.1172822178526156</v>
      </c>
      <c r="O88" s="21">
        <f>IF($I$82&lt;0,(IF(2050-N$80&lt;=0,0,(2/(2050-N$80+1))*(1-(SUM($E88:N88)/$I$82))*$I$82*'Fixed Data'!L$52)),0)</f>
        <v>-1.0427967366624413</v>
      </c>
      <c r="P88" s="21">
        <f>IF($I$82&lt;0,(IF(2050-O$80&lt;=0,0,(2/(2050-O$80+1))*(1-(SUM($E88:O88)/$I$82))*$I$82*'Fixed Data'!M$52)),0)</f>
        <v>-0.96831125547226693</v>
      </c>
      <c r="Q88" s="21">
        <f>IF($I$82&lt;0,(IF(2050-P$80&lt;=0,0,(2/(2050-P$80+1))*(1-(SUM($E88:P88)/$I$82))*$I$82*'Fixed Data'!N$52)),0)</f>
        <v>-0.89382577428209264</v>
      </c>
      <c r="R88" s="21">
        <f>IF($I$82&lt;0,(IF(2050-Q$80&lt;=0,0,(2/(2050-Q$80+1))*(1-(SUM($E88:Q88)/$I$82))*$I$82*'Fixed Data'!O$52)),0)</f>
        <v>-0.81934029309191825</v>
      </c>
      <c r="S88" s="21">
        <f>IF($I$82&lt;0,(IF(2050-R$80&lt;=0,0,(2/(2050-R$80+1))*(1-(SUM($E88:R88)/$I$82))*$I$82*'Fixed Data'!P$52)),0)</f>
        <v>-0.74485481190174407</v>
      </c>
      <c r="T88" s="21">
        <f>IF($I$82&lt;0,(IF(2050-S$80&lt;=0,0,(2/(2050-S$80+1))*(1-(SUM($E88:S88)/$I$82))*$I$82*'Fixed Data'!Q$52)),0)</f>
        <v>-0.67036933071156957</v>
      </c>
      <c r="U88" s="21">
        <f>IF($I$82&lt;0,(IF(2050-T$80&lt;=0,0,(2/(2050-T$80+1))*(1-(SUM($E88:T88)/$I$82))*$I$82*'Fixed Data'!R$52)),0)</f>
        <v>-0.59588384952139539</v>
      </c>
      <c r="V88" s="21">
        <f>IF($I$82&lt;0,(IF(2050-U$80&lt;=0,0,(2/(2050-U$80+1))*(1-(SUM($E88:U88)/$I$82))*$I$82*'Fixed Data'!S$52)),0)</f>
        <v>-0.52139836833122066</v>
      </c>
      <c r="W88" s="21">
        <f>IF($I$82&lt;0,(IF(2050-V$80&lt;=0,0,(2/(2050-V$80+1))*(1-(SUM($E88:V88)/$I$82))*$I$82*'Fixed Data'!T$52)),0)</f>
        <v>-0.44691288714104627</v>
      </c>
      <c r="X88" s="21">
        <f>IF($I$82&lt;0,(IF(2050-W$80&lt;=0,0,(2/(2050-W$80+1))*(1-(SUM($E88:W88)/$I$82))*$I$82*'Fixed Data'!U$52)),0)</f>
        <v>-0.37242740595087193</v>
      </c>
      <c r="Y88" s="21">
        <f>IF($I$82&lt;0,(IF(2050-X$80&lt;=0,0,(2/(2050-X$80+1))*(1-(SUM($E88:X88)/$I$82))*$I$82*'Fixed Data'!V$52)),0)</f>
        <v>-0.29794192476069781</v>
      </c>
      <c r="Z88" s="21">
        <f>IF($I$82&lt;0,(IF(2050-Y$80&lt;=0,0,(2/(2050-Y$80+1))*(1-(SUM($E88:Y88)/$I$82))*$I$82*'Fixed Data'!W$52)),0)</f>
        <v>-0.22345644357052302</v>
      </c>
      <c r="AA88" s="21">
        <f>IF($I$82&lt;0,(IF(2050-Z$80&lt;=0,0,(2/(2050-Z$80+1))*(1-(SUM($E88:Z88)/$I$82))*$I$82*'Fixed Data'!X$52)),0)</f>
        <v>-0.14897096238034921</v>
      </c>
      <c r="AB88" s="21">
        <f>IF($I$82&lt;0,(IF(2050-AA$80&lt;=0,0,(2/(2050-AA$80+1))*(1-(SUM($E88:AA88)/$I$82))*$I$82*'Fixed Data'!Y$52)),0)</f>
        <v>-7.4485481190173036E-2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-0.87777441681173451</v>
      </c>
      <c r="G128" s="21">
        <f t="shared" si="10"/>
        <v>-1.8279083778385865</v>
      </c>
      <c r="H128" s="21">
        <f t="shared" si="10"/>
        <v>-2.8650397979777376</v>
      </c>
      <c r="I128" s="21">
        <f t="shared" si="10"/>
        <v>-3.9948257927794213</v>
      </c>
      <c r="J128" s="21">
        <f t="shared" si="10"/>
        <v>-5.2103086457537637</v>
      </c>
      <c r="K128" s="21">
        <f t="shared" si="10"/>
        <v>-4.9360818749246169</v>
      </c>
      <c r="L128" s="21">
        <f t="shared" si="10"/>
        <v>-4.6618551040954728</v>
      </c>
      <c r="M128" s="21">
        <f t="shared" si="10"/>
        <v>-4.387628333266326</v>
      </c>
      <c r="N128" s="21">
        <f t="shared" si="10"/>
        <v>-4.1134015624371809</v>
      </c>
      <c r="O128" s="21">
        <f t="shared" si="10"/>
        <v>-3.8391747916080359</v>
      </c>
      <c r="P128" s="21">
        <f t="shared" si="10"/>
        <v>-3.5649480207788908</v>
      </c>
      <c r="Q128" s="21">
        <f t="shared" si="10"/>
        <v>-3.2907212499497458</v>
      </c>
      <c r="R128" s="21">
        <f t="shared" si="10"/>
        <v>-3.0164944791205994</v>
      </c>
      <c r="S128" s="21">
        <f t="shared" si="10"/>
        <v>-2.7422677082914548</v>
      </c>
      <c r="T128" s="21">
        <f t="shared" si="10"/>
        <v>-2.4680409374623098</v>
      </c>
      <c r="U128" s="21">
        <f t="shared" si="10"/>
        <v>-2.1938141666331643</v>
      </c>
      <c r="V128" s="21">
        <f t="shared" si="10"/>
        <v>-1.9195873958040188</v>
      </c>
      <c r="W128" s="21">
        <f t="shared" si="10"/>
        <v>-1.6453606249748725</v>
      </c>
      <c r="X128" s="21">
        <f t="shared" si="10"/>
        <v>-1.3711338541457279</v>
      </c>
      <c r="Y128" s="21">
        <f t="shared" si="10"/>
        <v>-1.0969070833165828</v>
      </c>
      <c r="Z128" s="21">
        <f t="shared" si="10"/>
        <v>-0.82268031248743667</v>
      </c>
      <c r="AA128" s="21">
        <f t="shared" si="10"/>
        <v>-0.54845354165829163</v>
      </c>
      <c r="AB128" s="21">
        <f t="shared" si="10"/>
        <v>-0.27422677082914337</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-10.533293001740814</v>
      </c>
      <c r="G129" s="21">
        <f t="shared" ref="G129:AW129" si="11">F131</f>
        <v>-21.020946345143745</v>
      </c>
      <c r="H129" s="21">
        <f t="shared" si="11"/>
        <v>-31.51543777775511</v>
      </c>
      <c r="I129" s="21">
        <f t="shared" si="11"/>
        <v>-41.945670824183921</v>
      </c>
      <c r="J129" s="21">
        <f t="shared" si="11"/>
        <v>-52.103086457537628</v>
      </c>
      <c r="K129" s="21">
        <f t="shared" si="11"/>
        <v>-46.892777811783866</v>
      </c>
      <c r="L129" s="21">
        <f t="shared" si="11"/>
        <v>-41.956695936859248</v>
      </c>
      <c r="M129" s="21">
        <f t="shared" si="11"/>
        <v>-37.294840832763775</v>
      </c>
      <c r="N129" s="21">
        <f t="shared" si="11"/>
        <v>-32.907212499497447</v>
      </c>
      <c r="O129" s="21">
        <f t="shared" si="11"/>
        <v>-28.793810937060265</v>
      </c>
      <c r="P129" s="21">
        <f t="shared" si="11"/>
        <v>-24.954636145452227</v>
      </c>
      <c r="Q129" s="21">
        <f t="shared" si="11"/>
        <v>-21.389688124673334</v>
      </c>
      <c r="R129" s="21">
        <f t="shared" si="11"/>
        <v>-18.098966874723587</v>
      </c>
      <c r="S129" s="21">
        <f t="shared" si="11"/>
        <v>-15.082472395602988</v>
      </c>
      <c r="T129" s="21">
        <f t="shared" si="11"/>
        <v>-12.340204687311534</v>
      </c>
      <c r="U129" s="21">
        <f t="shared" si="11"/>
        <v>-9.872163749849225</v>
      </c>
      <c r="V129" s="21">
        <f t="shared" si="11"/>
        <v>-7.6783495832160611</v>
      </c>
      <c r="W129" s="21">
        <f t="shared" si="11"/>
        <v>-5.7587621874120423</v>
      </c>
      <c r="X129" s="21">
        <f t="shared" si="11"/>
        <v>-4.1134015624371703</v>
      </c>
      <c r="Y129" s="21">
        <f t="shared" si="11"/>
        <v>-2.7422677082914424</v>
      </c>
      <c r="Z129" s="21">
        <f t="shared" si="11"/>
        <v>-1.6453606249748596</v>
      </c>
      <c r="AA129" s="21">
        <f t="shared" si="11"/>
        <v>-0.8226803124874229</v>
      </c>
      <c r="AB129" s="21">
        <f t="shared" si="11"/>
        <v>-0.27422677082913127</v>
      </c>
      <c r="AC129" s="21">
        <f t="shared" si="11"/>
        <v>1.2101430968414206E-14</v>
      </c>
      <c r="AD129" s="21">
        <f t="shared" si="11"/>
        <v>1.2101430968414206E-14</v>
      </c>
      <c r="AE129" s="21">
        <f t="shared" si="11"/>
        <v>1.2101430968414206E-14</v>
      </c>
      <c r="AF129" s="21">
        <f t="shared" si="11"/>
        <v>1.2101430968414206E-14</v>
      </c>
      <c r="AG129" s="21">
        <f t="shared" si="11"/>
        <v>1.2101430968414206E-14</v>
      </c>
      <c r="AH129" s="21">
        <f t="shared" si="11"/>
        <v>1.2101430968414206E-14</v>
      </c>
      <c r="AI129" s="21">
        <f t="shared" si="11"/>
        <v>1.2101430968414206E-14</v>
      </c>
      <c r="AJ129" s="21">
        <f t="shared" si="11"/>
        <v>1.2101430968414206E-14</v>
      </c>
      <c r="AK129" s="21">
        <f t="shared" si="11"/>
        <v>1.2101430968414206E-14</v>
      </c>
      <c r="AL129" s="21">
        <f t="shared" si="11"/>
        <v>1.2101430968414206E-14</v>
      </c>
      <c r="AM129" s="21">
        <f t="shared" si="11"/>
        <v>1.2101430968414206E-14</v>
      </c>
      <c r="AN129" s="21">
        <f t="shared" si="11"/>
        <v>1.2101430968414206E-14</v>
      </c>
      <c r="AO129" s="21">
        <f t="shared" si="11"/>
        <v>1.2101430968414206E-14</v>
      </c>
      <c r="AP129" s="21">
        <f t="shared" si="11"/>
        <v>1.2101430968414206E-14</v>
      </c>
      <c r="AQ129" s="21">
        <f t="shared" si="11"/>
        <v>1.2101430968414206E-14</v>
      </c>
      <c r="AR129" s="21">
        <f t="shared" si="11"/>
        <v>1.2101430968414206E-14</v>
      </c>
      <c r="AS129" s="21">
        <f t="shared" si="11"/>
        <v>1.2101430968414206E-14</v>
      </c>
      <c r="AT129" s="21">
        <f t="shared" si="11"/>
        <v>1.2101430968414206E-14</v>
      </c>
      <c r="AU129" s="21">
        <f t="shared" si="11"/>
        <v>1.2101430968414206E-14</v>
      </c>
      <c r="AV129" s="21">
        <f t="shared" si="11"/>
        <v>1.2101430968414206E-14</v>
      </c>
      <c r="AW129" s="21">
        <f t="shared" si="11"/>
        <v>1.2101430968414206E-14</v>
      </c>
      <c r="AX129" s="21">
        <f>AW131</f>
        <v>1.2101430968414206E-14</v>
      </c>
      <c r="AY129" s="21">
        <f>AX131</f>
        <v>1.2101430968414206E-14</v>
      </c>
      <c r="AZ129" s="21">
        <f>AY131</f>
        <v>1.2101430968414206E-14</v>
      </c>
      <c r="BA129" s="21">
        <f>AZ131</f>
        <v>1.2101430968414206E-14</v>
      </c>
      <c r="BB129" s="21">
        <f>BA131</f>
        <v>1.2101430968414206E-14</v>
      </c>
    </row>
    <row r="130" spans="1:54" ht="15" customHeight="1" outlineLevel="2">
      <c r="A130" s="8"/>
      <c r="B130" t="s">
        <v>459</v>
      </c>
      <c r="C130" t="s">
        <v>460</v>
      </c>
      <c r="D130" t="s">
        <v>391</v>
      </c>
      <c r="E130" s="21">
        <f>E131*(1/(1+'Fixed Data'!$B$10))</f>
        <v>-10.13596324262973</v>
      </c>
      <c r="F130" s="21">
        <f>F131*(1/(1+'Fixed Data'!$B$10))</f>
        <v>-20.228008415265347</v>
      </c>
      <c r="G130" s="21">
        <f>G131*(1/(1+'Fixed Data'!$B$10))</f>
        <v>-30.326633735330173</v>
      </c>
      <c r="H130" s="21">
        <f>H131*(1/(1+'Fixed Data'!$B$10))</f>
        <v>-40.363424580623487</v>
      </c>
      <c r="I130" s="21">
        <f>I131*(1/(1+'Fixed Data'!$B$10))</f>
        <v>-50.13768904689919</v>
      </c>
      <c r="J130" s="21">
        <f>J131*(1/(1+'Fixed Data'!$B$10))</f>
        <v>-45.123920142209265</v>
      </c>
      <c r="K130" s="21">
        <f>K131*(1/(1+'Fixed Data'!$B$10))</f>
        <v>-40.374033811450396</v>
      </c>
      <c r="L130" s="21">
        <f>L131*(1/(1+'Fixed Data'!$B$10))</f>
        <v>-35.888030054622575</v>
      </c>
      <c r="M130" s="21">
        <f>M131*(1/(1+'Fixed Data'!$B$10))</f>
        <v>-31.665908871725801</v>
      </c>
      <c r="N130" s="21">
        <f>N131*(1/(1+'Fixed Data'!$B$10))</f>
        <v>-27.707670262760072</v>
      </c>
      <c r="O130" s="21">
        <f>O131*(1/(1+'Fixed Data'!$B$10))</f>
        <v>-24.013314227725395</v>
      </c>
      <c r="P130" s="21">
        <f>P131*(1/(1+'Fixed Data'!$B$10))</f>
        <v>-20.582840766621764</v>
      </c>
      <c r="Q130" s="21">
        <f>Q131*(1/(1+'Fixed Data'!$B$10))</f>
        <v>-17.416249879449182</v>
      </c>
      <c r="R130" s="21">
        <f>R131*(1/(1+'Fixed Data'!$B$10))</f>
        <v>-14.51354156620765</v>
      </c>
      <c r="S130" s="21">
        <f>S131*(1/(1+'Fixed Data'!$B$10))</f>
        <v>-11.874715826897166</v>
      </c>
      <c r="T130" s="21">
        <f>T131*(1/(1+'Fixed Data'!$B$10))</f>
        <v>-9.4997726615177314</v>
      </c>
      <c r="U130" s="21">
        <f>U131*(1/(1+'Fixed Data'!$B$10))</f>
        <v>-7.3887120700693441</v>
      </c>
      <c r="V130" s="21">
        <f>V131*(1/(1+'Fixed Data'!$B$10))</f>
        <v>-5.541534052552004</v>
      </c>
      <c r="W130" s="21">
        <f>W131*(1/(1+'Fixed Data'!$B$10))</f>
        <v>-3.9582386089657149</v>
      </c>
      <c r="X130" s="21">
        <f>X131*(1/(1+'Fixed Data'!$B$10))</f>
        <v>-2.6388257393104722</v>
      </c>
      <c r="Y130" s="21">
        <f>Y131*(1/(1+'Fixed Data'!$B$10))</f>
        <v>-1.5832954435862776</v>
      </c>
      <c r="Z130" s="21">
        <f>Z131*(1/(1+'Fixed Data'!$B$10))</f>
        <v>-0.79164772179313225</v>
      </c>
      <c r="AA130" s="21">
        <f>AA131*(1/(1+'Fixed Data'!$B$10))</f>
        <v>-0.26388257393103476</v>
      </c>
      <c r="AB130" s="21">
        <f>AB131*(1/(1+'Fixed Data'!$B$10))</f>
        <v>1.1644948968835843E-14</v>
      </c>
      <c r="AC130" s="21">
        <f>AC131*(1/(1+'Fixed Data'!$B$10))</f>
        <v>1.1644948968835843E-14</v>
      </c>
      <c r="AD130" s="21">
        <f>AD131*(1/(1+'Fixed Data'!$B$10))</f>
        <v>1.1644948968835843E-14</v>
      </c>
      <c r="AE130" s="21">
        <f>AE131*(1/(1+'Fixed Data'!$B$10))</f>
        <v>1.1644948968835843E-14</v>
      </c>
      <c r="AF130" s="21">
        <f>AF131*(1/(1+'Fixed Data'!$B$10))</f>
        <v>1.1644948968835843E-14</v>
      </c>
      <c r="AG130" s="21">
        <f>AG131*(1/(1+'Fixed Data'!$B$10))</f>
        <v>1.1644948968835843E-14</v>
      </c>
      <c r="AH130" s="21">
        <f>AH131*(1/(1+'Fixed Data'!$B$10))</f>
        <v>1.1644948968835843E-14</v>
      </c>
      <c r="AI130" s="21">
        <f>AI131*(1/(1+'Fixed Data'!$B$10))</f>
        <v>1.1644948968835843E-14</v>
      </c>
      <c r="AJ130" s="21">
        <f>AJ131*(1/(1+'Fixed Data'!$B$10))</f>
        <v>1.1644948968835843E-14</v>
      </c>
      <c r="AK130" s="21">
        <f>AK131*(1/(1+'Fixed Data'!$B$10))</f>
        <v>1.1644948968835843E-14</v>
      </c>
      <c r="AL130" s="21">
        <f>AL131*(1/(1+'Fixed Data'!$B$10))</f>
        <v>1.1644948968835843E-14</v>
      </c>
      <c r="AM130" s="21">
        <f>AM131*(1/(1+'Fixed Data'!$B$10))</f>
        <v>1.1644948968835843E-14</v>
      </c>
      <c r="AN130" s="21">
        <f>AN131*(1/(1+'Fixed Data'!$B$10))</f>
        <v>1.1644948968835843E-14</v>
      </c>
      <c r="AO130" s="21">
        <f>AO131*(1/(1+'Fixed Data'!$B$10))</f>
        <v>1.1644948968835843E-14</v>
      </c>
      <c r="AP130" s="21">
        <f>AP131*(1/(1+'Fixed Data'!$B$10))</f>
        <v>1.1644948968835843E-14</v>
      </c>
      <c r="AQ130" s="21">
        <f>AQ131*(1/(1+'Fixed Data'!$B$10))</f>
        <v>1.1644948968835843E-14</v>
      </c>
      <c r="AR130" s="21">
        <f>AR131*(1/(1+'Fixed Data'!$B$10))</f>
        <v>1.1644948968835843E-14</v>
      </c>
      <c r="AS130" s="21">
        <f>AS131*(1/(1+'Fixed Data'!$B$10))</f>
        <v>1.1644948968835843E-14</v>
      </c>
      <c r="AT130" s="21">
        <f>AT131*(1/(1+'Fixed Data'!$B$10))</f>
        <v>1.1644948968835843E-14</v>
      </c>
      <c r="AU130" s="21">
        <f>AU131*(1/(1+'Fixed Data'!$B$10))</f>
        <v>1.1644948968835843E-14</v>
      </c>
      <c r="AV130" s="21">
        <f>AV131*(1/(1+'Fixed Data'!$B$10))</f>
        <v>1.1644948968835843E-14</v>
      </c>
      <c r="AW130" s="21">
        <f>AW131*(1/(1+'Fixed Data'!$B$10))</f>
        <v>1.1644948968835843E-14</v>
      </c>
      <c r="AX130" s="21">
        <f>AX131*(1/(1+'Fixed Data'!$B$10))</f>
        <v>1.1644948968835843E-14</v>
      </c>
      <c r="AY130" s="21">
        <f>AY131*(1/(1+'Fixed Data'!$B$10))</f>
        <v>1.1644948968835843E-14</v>
      </c>
      <c r="AZ130" s="21">
        <f>AZ131*(1/(1+'Fixed Data'!$B$10))</f>
        <v>1.1644948968835843E-14</v>
      </c>
      <c r="BA130" s="21">
        <f>BA131*(1/(1+'Fixed Data'!$B$10))</f>
        <v>1.1644948968835843E-14</v>
      </c>
      <c r="BB130" s="21">
        <f>BB131*(1/(1+'Fixed Data'!$B$10))</f>
        <v>1.1644948968835843E-14</v>
      </c>
    </row>
    <row r="131" spans="1:54" ht="13.9" customHeight="1" outlineLevel="2">
      <c r="A131" s="8"/>
      <c r="B131" t="s">
        <v>461</v>
      </c>
      <c r="C131" t="s">
        <v>462</v>
      </c>
      <c r="D131" t="s">
        <v>391</v>
      </c>
      <c r="E131" s="21">
        <f t="shared" ref="E131:BB131" si="12">E82-E128+E129</f>
        <v>-10.533293001740814</v>
      </c>
      <c r="F131" s="21">
        <f t="shared" si="12"/>
        <v>-21.020946345143745</v>
      </c>
      <c r="G131" s="21">
        <f t="shared" si="12"/>
        <v>-31.51543777775511</v>
      </c>
      <c r="H131" s="21">
        <f t="shared" si="12"/>
        <v>-41.945670824183921</v>
      </c>
      <c r="I131" s="21">
        <f t="shared" si="12"/>
        <v>-52.103086457537628</v>
      </c>
      <c r="J131" s="21">
        <f t="shared" si="12"/>
        <v>-46.892777811783866</v>
      </c>
      <c r="K131" s="21">
        <f t="shared" si="12"/>
        <v>-41.956695936859248</v>
      </c>
      <c r="L131" s="21">
        <f t="shared" si="12"/>
        <v>-37.294840832763775</v>
      </c>
      <c r="M131" s="21">
        <f t="shared" si="12"/>
        <v>-32.907212499497447</v>
      </c>
      <c r="N131" s="21">
        <f t="shared" si="12"/>
        <v>-28.793810937060265</v>
      </c>
      <c r="O131" s="21">
        <f t="shared" si="12"/>
        <v>-24.954636145452227</v>
      </c>
      <c r="P131" s="21">
        <f t="shared" si="12"/>
        <v>-21.389688124673334</v>
      </c>
      <c r="Q131" s="21">
        <f t="shared" si="12"/>
        <v>-18.098966874723587</v>
      </c>
      <c r="R131" s="21">
        <f t="shared" si="12"/>
        <v>-15.082472395602988</v>
      </c>
      <c r="S131" s="21">
        <f t="shared" si="12"/>
        <v>-12.340204687311534</v>
      </c>
      <c r="T131" s="21">
        <f t="shared" si="12"/>
        <v>-9.872163749849225</v>
      </c>
      <c r="U131" s="21">
        <f t="shared" si="12"/>
        <v>-7.6783495832160611</v>
      </c>
      <c r="V131" s="21">
        <f t="shared" si="12"/>
        <v>-5.7587621874120423</v>
      </c>
      <c r="W131" s="21">
        <f t="shared" si="12"/>
        <v>-4.1134015624371703</v>
      </c>
      <c r="X131" s="21">
        <f t="shared" si="12"/>
        <v>-2.7422677082914424</v>
      </c>
      <c r="Y131" s="21">
        <f t="shared" si="12"/>
        <v>-1.6453606249748596</v>
      </c>
      <c r="Z131" s="21">
        <f t="shared" si="12"/>
        <v>-0.8226803124874229</v>
      </c>
      <c r="AA131" s="21">
        <f t="shared" si="12"/>
        <v>-0.27422677082913127</v>
      </c>
      <c r="AB131" s="21">
        <f t="shared" si="12"/>
        <v>1.2101430968414206E-14</v>
      </c>
      <c r="AC131" s="21">
        <f t="shared" si="12"/>
        <v>1.2101430968414206E-14</v>
      </c>
      <c r="AD131" s="21">
        <f t="shared" si="12"/>
        <v>1.2101430968414206E-14</v>
      </c>
      <c r="AE131" s="21">
        <f t="shared" si="12"/>
        <v>1.2101430968414206E-14</v>
      </c>
      <c r="AF131" s="21">
        <f t="shared" si="12"/>
        <v>1.2101430968414206E-14</v>
      </c>
      <c r="AG131" s="21">
        <f t="shared" si="12"/>
        <v>1.2101430968414206E-14</v>
      </c>
      <c r="AH131" s="21">
        <f t="shared" si="12"/>
        <v>1.2101430968414206E-14</v>
      </c>
      <c r="AI131" s="21">
        <f t="shared" si="12"/>
        <v>1.2101430968414206E-14</v>
      </c>
      <c r="AJ131" s="21">
        <f t="shared" si="12"/>
        <v>1.2101430968414206E-14</v>
      </c>
      <c r="AK131" s="21">
        <f t="shared" si="12"/>
        <v>1.2101430968414206E-14</v>
      </c>
      <c r="AL131" s="21">
        <f t="shared" si="12"/>
        <v>1.2101430968414206E-14</v>
      </c>
      <c r="AM131" s="21">
        <f t="shared" si="12"/>
        <v>1.2101430968414206E-14</v>
      </c>
      <c r="AN131" s="21">
        <f t="shared" si="12"/>
        <v>1.2101430968414206E-14</v>
      </c>
      <c r="AO131" s="21">
        <f t="shared" si="12"/>
        <v>1.2101430968414206E-14</v>
      </c>
      <c r="AP131" s="21">
        <f t="shared" si="12"/>
        <v>1.2101430968414206E-14</v>
      </c>
      <c r="AQ131" s="21">
        <f t="shared" si="12"/>
        <v>1.2101430968414206E-14</v>
      </c>
      <c r="AR131" s="21">
        <f t="shared" si="12"/>
        <v>1.2101430968414206E-14</v>
      </c>
      <c r="AS131" s="21">
        <f t="shared" si="12"/>
        <v>1.2101430968414206E-14</v>
      </c>
      <c r="AT131" s="21">
        <f t="shared" si="12"/>
        <v>1.2101430968414206E-14</v>
      </c>
      <c r="AU131" s="21">
        <f t="shared" si="12"/>
        <v>1.2101430968414206E-14</v>
      </c>
      <c r="AV131" s="21">
        <f t="shared" si="12"/>
        <v>1.2101430968414206E-14</v>
      </c>
      <c r="AW131" s="21">
        <f t="shared" si="12"/>
        <v>1.2101430968414206E-14</v>
      </c>
      <c r="AX131" s="21">
        <f t="shared" si="12"/>
        <v>1.2101430968414206E-14</v>
      </c>
      <c r="AY131" s="21">
        <f t="shared" si="12"/>
        <v>1.2101430968414206E-14</v>
      </c>
      <c r="AZ131" s="21">
        <f t="shared" si="12"/>
        <v>1.2101430968414206E-14</v>
      </c>
      <c r="BA131" s="21">
        <f t="shared" si="12"/>
        <v>1.2101430968414206E-14</v>
      </c>
      <c r="BB131" s="21">
        <f t="shared" si="12"/>
        <v>1.2101430968414206E-14</v>
      </c>
    </row>
    <row r="132" spans="1:54" ht="14.5" outlineLevel="2">
      <c r="A132" s="8"/>
      <c r="B132" t="s">
        <v>463</v>
      </c>
      <c r="C132" t="s">
        <v>464</v>
      </c>
      <c r="D132" t="s">
        <v>391</v>
      </c>
      <c r="E132" s="21">
        <f>AVERAGE(E129:E130)*'Fixed Data'!$B$10</f>
        <v>-0.19866487955554271</v>
      </c>
      <c r="F132" s="21">
        <f>AVERAGE(F129:F130)*'Fixed Data'!$B$10</f>
        <v>-0.60292150777332065</v>
      </c>
      <c r="G132" s="21">
        <f>AVERAGE(G129:G130)*'Fixed Data'!$B$10</f>
        <v>-1.0064125695772888</v>
      </c>
      <c r="H132" s="21">
        <f>AVERAGE(H129:H130)*'Fixed Data'!$B$10</f>
        <v>-1.4088257022242205</v>
      </c>
      <c r="I132" s="21">
        <f>AVERAGE(I129:I130)*'Fixed Data'!$B$10</f>
        <v>-1.8048338534732289</v>
      </c>
      <c r="J132" s="21">
        <f>AVERAGE(J129:J130)*'Fixed Data'!$B$10</f>
        <v>-1.9056493293550389</v>
      </c>
      <c r="K132" s="21">
        <f>AVERAGE(K129:K130)*'Fixed Data'!$B$10</f>
        <v>-1.7104295078153915</v>
      </c>
      <c r="L132" s="21">
        <f>AVERAGE(L129:L130)*'Fixed Data'!$B$10</f>
        <v>-1.5257566294330436</v>
      </c>
      <c r="M132" s="21">
        <f>AVERAGE(M129:M130)*'Fixed Data'!$B$10</f>
        <v>-1.3516306942079956</v>
      </c>
      <c r="N132" s="21">
        <f>AVERAGE(N129:N130)*'Fixed Data'!$B$10</f>
        <v>-1.1880517021402475</v>
      </c>
      <c r="O132" s="21">
        <f>AVERAGE(O129:O130)*'Fixed Data'!$B$10</f>
        <v>-1.0350196532297988</v>
      </c>
      <c r="P132" s="21">
        <f>AVERAGE(P129:P130)*'Fixed Data'!$B$10</f>
        <v>-0.89253454747665018</v>
      </c>
      <c r="Q132" s="21">
        <f>AVERAGE(Q129:Q130)*'Fixed Data'!$B$10</f>
        <v>-0.76059638488080128</v>
      </c>
      <c r="R132" s="21">
        <f>AVERAGE(R129:R130)*'Fixed Data'!$B$10</f>
        <v>-0.63920516544225225</v>
      </c>
      <c r="S132" s="21">
        <f>AVERAGE(S129:S130)*'Fixed Data'!$B$10</f>
        <v>-0.52836088916100299</v>
      </c>
      <c r="T132" s="21">
        <f>AVERAGE(T129:T130)*'Fixed Data'!$B$10</f>
        <v>-0.42806355603705359</v>
      </c>
      <c r="U132" s="21">
        <f>AVERAGE(U129:U130)*'Fixed Data'!$B$10</f>
        <v>-0.3383131660704039</v>
      </c>
      <c r="V132" s="21">
        <f>AVERAGE(V129:V130)*'Fixed Data'!$B$10</f>
        <v>-0.25910971926105408</v>
      </c>
      <c r="W132" s="21">
        <f>AVERAGE(W129:W130)*'Fixed Data'!$B$10</f>
        <v>-0.19045321560900402</v>
      </c>
      <c r="X132" s="21">
        <f>AVERAGE(X129:X130)*'Fixed Data'!$B$10</f>
        <v>-0.13234365511425378</v>
      </c>
      <c r="Y132" s="21">
        <f>AVERAGE(Y129:Y130)*'Fixed Data'!$B$10</f>
        <v>-8.4781037776803306E-2</v>
      </c>
      <c r="Z132" s="21">
        <f>AVERAGE(Z129:Z130)*'Fixed Data'!$B$10</f>
        <v>-4.7765363596652635E-2</v>
      </c>
      <c r="AA132" s="21">
        <f>AVERAGE(AA129:AA130)*'Fixed Data'!$B$10</f>
        <v>-2.1296632573801766E-2</v>
      </c>
      <c r="AB132" s="21">
        <f>AVERAGE(AB129:AB130)*'Fixed Data'!$B$10</f>
        <v>-5.3748447082507447E-3</v>
      </c>
      <c r="AC132" s="21">
        <f>AVERAGE(AC129:AC130)*'Fixed Data'!$B$10</f>
        <v>4.6542904677010095E-16</v>
      </c>
      <c r="AD132" s="21">
        <f>AVERAGE(AD129:AD130)*'Fixed Data'!$B$10</f>
        <v>4.6542904677010095E-16</v>
      </c>
      <c r="AE132" s="21">
        <f>AVERAGE(AE129:AE130)*'Fixed Data'!$B$10</f>
        <v>4.6542904677010095E-16</v>
      </c>
      <c r="AF132" s="21">
        <f>AVERAGE(AF129:AF130)*'Fixed Data'!$B$10</f>
        <v>4.6542904677010095E-16</v>
      </c>
      <c r="AG132" s="21">
        <f>AVERAGE(AG129:AG130)*'Fixed Data'!$B$10</f>
        <v>4.6542904677010095E-16</v>
      </c>
      <c r="AH132" s="21">
        <f>AVERAGE(AH129:AH130)*'Fixed Data'!$B$10</f>
        <v>4.6542904677010095E-16</v>
      </c>
      <c r="AI132" s="21">
        <f>AVERAGE(AI129:AI130)*'Fixed Data'!$B$10</f>
        <v>4.6542904677010095E-16</v>
      </c>
      <c r="AJ132" s="21">
        <f>AVERAGE(AJ129:AJ130)*'Fixed Data'!$B$10</f>
        <v>4.6542904677010095E-16</v>
      </c>
      <c r="AK132" s="21">
        <f>AVERAGE(AK129:AK130)*'Fixed Data'!$B$10</f>
        <v>4.6542904677010095E-16</v>
      </c>
      <c r="AL132" s="21">
        <f>AVERAGE(AL129:AL130)*'Fixed Data'!$B$10</f>
        <v>4.6542904677010095E-16</v>
      </c>
      <c r="AM132" s="21">
        <f>AVERAGE(AM129:AM130)*'Fixed Data'!$B$10</f>
        <v>4.6542904677010095E-16</v>
      </c>
      <c r="AN132" s="21">
        <f>AVERAGE(AN129:AN130)*'Fixed Data'!$B$10</f>
        <v>4.6542904677010095E-16</v>
      </c>
      <c r="AO132" s="21">
        <f>AVERAGE(AO129:AO130)*'Fixed Data'!$B$10</f>
        <v>4.6542904677010095E-16</v>
      </c>
      <c r="AP132" s="21">
        <f>AVERAGE(AP129:AP130)*'Fixed Data'!$B$10</f>
        <v>4.6542904677010095E-16</v>
      </c>
      <c r="AQ132" s="21">
        <f>AVERAGE(AQ129:AQ130)*'Fixed Data'!$B$10</f>
        <v>4.6542904677010095E-16</v>
      </c>
      <c r="AR132" s="21">
        <f>AVERAGE(AR129:AR130)*'Fixed Data'!$B$10</f>
        <v>4.6542904677010095E-16</v>
      </c>
      <c r="AS132" s="21">
        <f>AVERAGE(AS129:AS130)*'Fixed Data'!$B$10</f>
        <v>4.6542904677010095E-16</v>
      </c>
      <c r="AT132" s="21">
        <f>AVERAGE(AT129:AT130)*'Fixed Data'!$B$10</f>
        <v>4.6542904677010095E-16</v>
      </c>
      <c r="AU132" s="21">
        <f>AVERAGE(AU129:AU130)*'Fixed Data'!$B$10</f>
        <v>4.6542904677010095E-16</v>
      </c>
      <c r="AV132" s="21">
        <f>AVERAGE(AV129:AV130)*'Fixed Data'!$B$10</f>
        <v>4.6542904677010095E-16</v>
      </c>
      <c r="AW132" s="21">
        <f>AVERAGE(AW129:AW130)*'Fixed Data'!$B$10</f>
        <v>4.6542904677010095E-16</v>
      </c>
      <c r="AX132" s="21">
        <f>AVERAGE(AX129:AX130)*'Fixed Data'!$B$10</f>
        <v>4.6542904677010095E-16</v>
      </c>
      <c r="AY132" s="21">
        <f>AVERAGE(AY129:AY130)*'Fixed Data'!$B$10</f>
        <v>4.6542904677010095E-16</v>
      </c>
      <c r="AZ132" s="21">
        <f>AVERAGE(AZ129:AZ130)*'Fixed Data'!$B$10</f>
        <v>4.6542904677010095E-16</v>
      </c>
      <c r="BA132" s="21">
        <f>AVERAGE(BA129:BA130)*'Fixed Data'!$B$10</f>
        <v>4.6542904677010095E-16</v>
      </c>
      <c r="BB132" s="21">
        <f>AVERAGE(BB129:BB130)*'Fixed Data'!$B$10</f>
        <v>4.6542904677010095E-16</v>
      </c>
    </row>
    <row r="133" spans="1:54" ht="14" outlineLevel="2" thickBot="1">
      <c r="A133" s="9"/>
      <c r="B133" s="3" t="s">
        <v>465</v>
      </c>
      <c r="C133" s="7" t="s">
        <v>466</v>
      </c>
      <c r="D133" s="7" t="s">
        <v>391</v>
      </c>
      <c r="E133" s="21">
        <f>E128+E132</f>
        <v>-0.19866487955554271</v>
      </c>
      <c r="F133" s="21">
        <f t="shared" ref="F133:BB133" si="13">F128+F132</f>
        <v>-1.4806959245850551</v>
      </c>
      <c r="G133" s="21">
        <f t="shared" si="13"/>
        <v>-2.8343209474158755</v>
      </c>
      <c r="H133" s="21">
        <f t="shared" si="13"/>
        <v>-4.2738655002019579</v>
      </c>
      <c r="I133" s="21">
        <f t="shared" si="13"/>
        <v>-5.7996596462526497</v>
      </c>
      <c r="J133" s="21">
        <f t="shared" si="13"/>
        <v>-7.1159579751088025</v>
      </c>
      <c r="K133" s="21">
        <f t="shared" si="13"/>
        <v>-6.6465113827400089</v>
      </c>
      <c r="L133" s="21">
        <f t="shared" si="13"/>
        <v>-6.1876117335285166</v>
      </c>
      <c r="M133" s="21">
        <f t="shared" si="13"/>
        <v>-5.739259027474322</v>
      </c>
      <c r="N133" s="21">
        <f t="shared" si="13"/>
        <v>-5.3014532645774288</v>
      </c>
      <c r="O133" s="21">
        <f t="shared" si="13"/>
        <v>-4.8741944448378351</v>
      </c>
      <c r="P133" s="21">
        <f t="shared" si="13"/>
        <v>-4.457482568255541</v>
      </c>
      <c r="Q133" s="21">
        <f t="shared" si="13"/>
        <v>-4.0513176348305473</v>
      </c>
      <c r="R133" s="21">
        <f t="shared" si="13"/>
        <v>-3.6556996445628518</v>
      </c>
      <c r="S133" s="21">
        <f t="shared" si="13"/>
        <v>-3.2706285974524576</v>
      </c>
      <c r="T133" s="21">
        <f t="shared" si="13"/>
        <v>-2.8961044934993634</v>
      </c>
      <c r="U133" s="21">
        <f t="shared" si="13"/>
        <v>-2.5321273327035683</v>
      </c>
      <c r="V133" s="21">
        <f t="shared" si="13"/>
        <v>-2.1786971150650727</v>
      </c>
      <c r="W133" s="21">
        <f t="shared" si="13"/>
        <v>-1.8358138405838764</v>
      </c>
      <c r="X133" s="21">
        <f t="shared" si="13"/>
        <v>-1.5034775092599817</v>
      </c>
      <c r="Y133" s="21">
        <f t="shared" si="13"/>
        <v>-1.1816881210933861</v>
      </c>
      <c r="Z133" s="21">
        <f t="shared" si="13"/>
        <v>-0.87044567608408929</v>
      </c>
      <c r="AA133" s="21">
        <f t="shared" si="13"/>
        <v>-0.5697501742320934</v>
      </c>
      <c r="AB133" s="21">
        <f t="shared" si="13"/>
        <v>-0.2796016155373941</v>
      </c>
      <c r="AC133" s="21">
        <f t="shared" si="13"/>
        <v>4.6542904677010095E-16</v>
      </c>
      <c r="AD133" s="21">
        <f t="shared" si="13"/>
        <v>4.6542904677010095E-16</v>
      </c>
      <c r="AE133" s="21">
        <f t="shared" si="13"/>
        <v>4.6542904677010095E-16</v>
      </c>
      <c r="AF133" s="21">
        <f t="shared" si="13"/>
        <v>4.6542904677010095E-16</v>
      </c>
      <c r="AG133" s="21">
        <f t="shared" si="13"/>
        <v>4.6542904677010095E-16</v>
      </c>
      <c r="AH133" s="21">
        <f t="shared" si="13"/>
        <v>4.6542904677010095E-16</v>
      </c>
      <c r="AI133" s="21">
        <f t="shared" si="13"/>
        <v>4.6542904677010095E-16</v>
      </c>
      <c r="AJ133" s="21">
        <f t="shared" si="13"/>
        <v>4.6542904677010095E-16</v>
      </c>
      <c r="AK133" s="21">
        <f t="shared" si="13"/>
        <v>4.6542904677010095E-16</v>
      </c>
      <c r="AL133" s="21">
        <f t="shared" si="13"/>
        <v>4.6542904677010095E-16</v>
      </c>
      <c r="AM133" s="21">
        <f t="shared" si="13"/>
        <v>4.6542904677010095E-16</v>
      </c>
      <c r="AN133" s="21">
        <f t="shared" si="13"/>
        <v>4.6542904677010095E-16</v>
      </c>
      <c r="AO133" s="21">
        <f t="shared" si="13"/>
        <v>4.6542904677010095E-16</v>
      </c>
      <c r="AP133" s="21">
        <f t="shared" si="13"/>
        <v>4.6542904677010095E-16</v>
      </c>
      <c r="AQ133" s="21">
        <f t="shared" si="13"/>
        <v>4.6542904677010095E-16</v>
      </c>
      <c r="AR133" s="21">
        <f t="shared" si="13"/>
        <v>4.6542904677010095E-16</v>
      </c>
      <c r="AS133" s="21">
        <f t="shared" si="13"/>
        <v>4.6542904677010095E-16</v>
      </c>
      <c r="AT133" s="21">
        <f t="shared" si="13"/>
        <v>4.6542904677010095E-16</v>
      </c>
      <c r="AU133" s="21">
        <f t="shared" si="13"/>
        <v>4.6542904677010095E-16</v>
      </c>
      <c r="AV133" s="21">
        <f t="shared" si="13"/>
        <v>4.6542904677010095E-16</v>
      </c>
      <c r="AW133" s="21">
        <f t="shared" si="13"/>
        <v>4.6542904677010095E-16</v>
      </c>
      <c r="AX133" s="21">
        <f t="shared" si="13"/>
        <v>4.6542904677010095E-16</v>
      </c>
      <c r="AY133" s="21">
        <f t="shared" si="13"/>
        <v>4.6542904677010095E-16</v>
      </c>
      <c r="AZ133" s="21">
        <f t="shared" si="13"/>
        <v>4.6542904677010095E-16</v>
      </c>
      <c r="BA133" s="21">
        <f t="shared" si="13"/>
        <v>4.6542904677010095E-16</v>
      </c>
      <c r="BB133" s="21">
        <f t="shared" si="13"/>
        <v>4.6542904677010095E-16</v>
      </c>
    </row>
    <row r="134" spans="1:54" ht="14" outlineLevel="2" thickBot="1">
      <c r="A134" s="139"/>
      <c r="B134" s="142" t="s">
        <v>467</v>
      </c>
      <c r="C134" s="143"/>
      <c r="D134" s="243"/>
      <c r="E134" s="245">
        <f t="shared" ref="E134:AJ134" si="14">E83+E77+E71</f>
        <v>-2.6997677291592925</v>
      </c>
      <c r="F134" s="245">
        <f t="shared" si="14"/>
        <v>-2.690863188724602</v>
      </c>
      <c r="G134" s="245">
        <f t="shared" si="14"/>
        <v>-2.681380679749708</v>
      </c>
      <c r="H134" s="245">
        <f t="shared" si="14"/>
        <v>-2.6713017072293024</v>
      </c>
      <c r="I134" s="245">
        <f t="shared" si="14"/>
        <v>-2.6606070556807828</v>
      </c>
      <c r="J134" s="245">
        <f t="shared" si="14"/>
        <v>-2.6492767440674618</v>
      </c>
      <c r="K134" s="245">
        <f t="shared" si="14"/>
        <v>-2.6872630095012098</v>
      </c>
      <c r="L134" s="245">
        <f t="shared" si="14"/>
        <v>-2.7260231193898847</v>
      </c>
      <c r="M134" s="245">
        <f t="shared" si="14"/>
        <v>-2.7655792845685214</v>
      </c>
      <c r="N134" s="245">
        <f t="shared" si="14"/>
        <v>-2.8059545137312689</v>
      </c>
      <c r="O134" s="245">
        <f t="shared" si="14"/>
        <v>-2.8471726494928156</v>
      </c>
      <c r="P134" s="245">
        <f t="shared" si="14"/>
        <v>-2.8892584006934228</v>
      </c>
      <c r="Q134" s="245">
        <f t="shared" si="14"/>
        <v>-2.9322373792116321</v>
      </c>
      <c r="R134" s="245">
        <f t="shared" si="14"/>
        <v>-2.9761361382795313</v>
      </c>
      <c r="S134" s="245">
        <f t="shared" si="14"/>
        <v>-3.0209822107980266</v>
      </c>
      <c r="T134" s="245">
        <f t="shared" si="14"/>
        <v>-3.0668041491546676</v>
      </c>
      <c r="U134" s="245">
        <f t="shared" si="14"/>
        <v>-3.1136315680465936</v>
      </c>
      <c r="V134" s="245">
        <f t="shared" si="14"/>
        <v>-3.1614951925624415</v>
      </c>
      <c r="W134" s="245">
        <f t="shared" si="14"/>
        <v>-3.2104269002540105</v>
      </c>
      <c r="X134" s="245">
        <f t="shared" si="14"/>
        <v>-3.2604597729745648</v>
      </c>
      <c r="Y134" s="245">
        <f t="shared" si="14"/>
        <v>-3.3116281464633008</v>
      </c>
      <c r="Z134" s="245">
        <f t="shared" si="14"/>
        <v>-3.3639676636862119</v>
      </c>
      <c r="AA134" s="245">
        <f t="shared" si="14"/>
        <v>-3.4175153311820656</v>
      </c>
      <c r="AB134" s="245">
        <f t="shared" si="14"/>
        <v>-3.4723095769109511</v>
      </c>
      <c r="AC134" s="245">
        <f t="shared" si="14"/>
        <v>-3.5283903126104956</v>
      </c>
      <c r="AD134" s="245">
        <f t="shared" si="14"/>
        <v>-3.5857989954008098</v>
      </c>
      <c r="AE134" s="245">
        <f t="shared" si="14"/>
        <v>-3.6445786938971021</v>
      </c>
      <c r="AF134" s="245">
        <f t="shared" si="14"/>
        <v>-3.7047741625863804</v>
      </c>
      <c r="AG134" s="245">
        <f t="shared" si="14"/>
        <v>-3.7664319094426282</v>
      </c>
      <c r="AH134" s="245">
        <f t="shared" si="14"/>
        <v>-3.829600274811181</v>
      </c>
      <c r="AI134" s="245">
        <f t="shared" si="14"/>
        <v>-3.8943295117956627</v>
      </c>
      <c r="AJ134" s="245">
        <f t="shared" si="14"/>
        <v>-3.9606718666449159</v>
      </c>
      <c r="AK134" s="245">
        <f t="shared" ref="AK134:BB134" si="15">AK83+AK77+AK71</f>
        <v>-4.0286816711604221</v>
      </c>
      <c r="AL134" s="245">
        <f t="shared" si="15"/>
        <v>-4.0984154298447439</v>
      </c>
      <c r="AM134" s="245">
        <f t="shared" si="15"/>
        <v>-4.1699319168166236</v>
      </c>
      <c r="AN134" s="245">
        <f t="shared" si="15"/>
        <v>-4.2432922779850273</v>
      </c>
      <c r="AO134" s="245">
        <f t="shared" si="15"/>
        <v>-4.318560133223194</v>
      </c>
      <c r="AP134" s="245">
        <f t="shared" si="15"/>
        <v>-4.3958016883093238</v>
      </c>
      <c r="AQ134" s="245">
        <f t="shared" si="15"/>
        <v>-4.4750858468672554</v>
      </c>
      <c r="AR134" s="245">
        <f t="shared" si="15"/>
        <v>-4.556484334327636</v>
      </c>
      <c r="AS134" s="245">
        <f t="shared" si="15"/>
        <v>-4.6400718218890811</v>
      </c>
      <c r="AT134" s="245">
        <f t="shared" si="15"/>
        <v>-4.7259260594946895</v>
      </c>
      <c r="AU134" s="245">
        <f t="shared" si="15"/>
        <v>-4.8141280110624036</v>
      </c>
      <c r="AV134" s="245">
        <f t="shared" si="15"/>
        <v>-4.9047620039896849</v>
      </c>
      <c r="AW134" s="245">
        <f t="shared" si="15"/>
        <v>-4.9979158756530646</v>
      </c>
      <c r="AX134" s="245">
        <f t="shared" si="15"/>
        <v>-5.0936811364358583</v>
      </c>
      <c r="AY134" s="245">
        <f t="shared" si="15"/>
        <v>-5.1921531320045906</v>
      </c>
      <c r="AZ134" s="245">
        <f t="shared" si="15"/>
        <v>-5.293431219859742</v>
      </c>
      <c r="BA134" s="245">
        <f t="shared" si="15"/>
        <v>-5.3976189511454553</v>
      </c>
      <c r="BB134" s="245">
        <f t="shared" si="15"/>
        <v>-5.5038573529508392</v>
      </c>
    </row>
    <row r="135" spans="1:54" ht="14" outlineLevel="2" thickBot="1">
      <c r="A135" s="138"/>
      <c r="B135" s="140" t="s">
        <v>468</v>
      </c>
      <c r="C135" s="141"/>
      <c r="D135" s="244"/>
      <c r="E135" s="245">
        <f>E133+E134</f>
        <v>-2.8984326087148351</v>
      </c>
      <c r="F135" s="245">
        <f t="shared" ref="F135:AW135" si="16">F133+F134</f>
        <v>-4.171559113309657</v>
      </c>
      <c r="G135" s="245">
        <f t="shared" si="16"/>
        <v>-5.5157016271655834</v>
      </c>
      <c r="H135" s="245">
        <f t="shared" si="16"/>
        <v>-6.9451672074312603</v>
      </c>
      <c r="I135" s="245">
        <f t="shared" si="16"/>
        <v>-8.460266701933433</v>
      </c>
      <c r="J135" s="245">
        <f t="shared" si="16"/>
        <v>-9.7652347191762647</v>
      </c>
      <c r="K135" s="245">
        <f t="shared" si="16"/>
        <v>-9.3337743922412191</v>
      </c>
      <c r="L135" s="245">
        <f t="shared" si="16"/>
        <v>-8.9136348529184009</v>
      </c>
      <c r="M135" s="245">
        <f t="shared" si="16"/>
        <v>-8.5048383120428426</v>
      </c>
      <c r="N135" s="245">
        <f t="shared" si="16"/>
        <v>-8.1074077783086977</v>
      </c>
      <c r="O135" s="245">
        <f t="shared" si="16"/>
        <v>-7.7213670943306507</v>
      </c>
      <c r="P135" s="245">
        <f t="shared" si="16"/>
        <v>-7.3467409689489642</v>
      </c>
      <c r="Q135" s="245">
        <f t="shared" si="16"/>
        <v>-6.9835550140421798</v>
      </c>
      <c r="R135" s="245">
        <f t="shared" si="16"/>
        <v>-6.6318357828423835</v>
      </c>
      <c r="S135" s="245">
        <f t="shared" si="16"/>
        <v>-6.2916108082504838</v>
      </c>
      <c r="T135" s="245">
        <f t="shared" si="16"/>
        <v>-5.962908642654031</v>
      </c>
      <c r="U135" s="245">
        <f t="shared" si="16"/>
        <v>-5.6457589007501614</v>
      </c>
      <c r="V135" s="245">
        <f t="shared" si="16"/>
        <v>-5.3401923076275146</v>
      </c>
      <c r="W135" s="245">
        <f t="shared" si="16"/>
        <v>-5.0462407408378871</v>
      </c>
      <c r="X135" s="245">
        <f t="shared" si="16"/>
        <v>-4.7639372822345463</v>
      </c>
      <c r="Y135" s="245">
        <f t="shared" si="16"/>
        <v>-4.4933162675566871</v>
      </c>
      <c r="Z135" s="245">
        <f t="shared" si="16"/>
        <v>-4.2344133397703008</v>
      </c>
      <c r="AA135" s="245">
        <f t="shared" si="16"/>
        <v>-3.9872655054141593</v>
      </c>
      <c r="AB135" s="245">
        <f t="shared" si="16"/>
        <v>-3.751911192448345</v>
      </c>
      <c r="AC135" s="245">
        <f t="shared" si="16"/>
        <v>-3.5283903126104952</v>
      </c>
      <c r="AD135" s="245">
        <f t="shared" si="16"/>
        <v>-3.5857989954008094</v>
      </c>
      <c r="AE135" s="245">
        <f t="shared" si="16"/>
        <v>-3.6445786938971017</v>
      </c>
      <c r="AF135" s="245">
        <f t="shared" si="16"/>
        <v>-3.7047741625863799</v>
      </c>
      <c r="AG135" s="245">
        <f t="shared" si="16"/>
        <v>-3.7664319094426277</v>
      </c>
      <c r="AH135" s="245">
        <f t="shared" si="16"/>
        <v>-3.8296002748111806</v>
      </c>
      <c r="AI135" s="245">
        <f t="shared" si="16"/>
        <v>-3.8943295117956622</v>
      </c>
      <c r="AJ135" s="245">
        <f t="shared" si="16"/>
        <v>-3.9606718666449154</v>
      </c>
      <c r="AK135" s="245">
        <f t="shared" si="16"/>
        <v>-4.0286816711604212</v>
      </c>
      <c r="AL135" s="245">
        <f t="shared" si="16"/>
        <v>-4.0984154298447431</v>
      </c>
      <c r="AM135" s="245">
        <f t="shared" si="16"/>
        <v>-4.1699319168166227</v>
      </c>
      <c r="AN135" s="245">
        <f t="shared" si="16"/>
        <v>-4.2432922779850264</v>
      </c>
      <c r="AO135" s="245">
        <f t="shared" si="16"/>
        <v>-4.3185601332231931</v>
      </c>
      <c r="AP135" s="245">
        <f t="shared" si="16"/>
        <v>-4.3958016883093229</v>
      </c>
      <c r="AQ135" s="245">
        <f t="shared" si="16"/>
        <v>-4.4750858468672545</v>
      </c>
      <c r="AR135" s="245">
        <f t="shared" si="16"/>
        <v>-4.5564843343276351</v>
      </c>
      <c r="AS135" s="245">
        <f t="shared" si="16"/>
        <v>-4.6400718218890802</v>
      </c>
      <c r="AT135" s="245">
        <f t="shared" si="16"/>
        <v>-4.7259260594946886</v>
      </c>
      <c r="AU135" s="245">
        <f t="shared" si="16"/>
        <v>-4.8141280110624027</v>
      </c>
      <c r="AV135" s="245">
        <f t="shared" si="16"/>
        <v>-4.904762003989684</v>
      </c>
      <c r="AW135" s="245">
        <f t="shared" si="16"/>
        <v>-4.9979158756530637</v>
      </c>
      <c r="AX135" s="245">
        <f>AX133+AX134</f>
        <v>-5.0936811364358574</v>
      </c>
      <c r="AY135" s="245">
        <f>AY133+AY134</f>
        <v>-5.1921531320045897</v>
      </c>
      <c r="AZ135" s="245">
        <f>AZ133+AZ134</f>
        <v>-5.2934312198597411</v>
      </c>
      <c r="BA135" s="245">
        <f>BA133+BA134</f>
        <v>-5.3976189511454544</v>
      </c>
      <c r="BB135" s="245">
        <f>BB133+BB134</f>
        <v>-5.5038573529508383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-16.097627330027944</v>
      </c>
      <c r="F143" s="21">
        <f>-(F$158*'Fixed Data'!$B$25*'Fixed Data'!F$47*'Fixed Data'!$B$24*'Fixed Data'!$B$23+F$158*'Fixed Data'!$B$26)*'Fixed Data'!M42/10^6</f>
        <v>-16.330023056305517</v>
      </c>
      <c r="G143" s="21">
        <f>-(G$158*'Fixed Data'!$B$25*'Fixed Data'!G$47*'Fixed Data'!$B$24*'Fixed Data'!$B$23+G$158*'Fixed Data'!$B$26)*'Fixed Data'!N42/10^6</f>
        <v>-16.500063704428193</v>
      </c>
      <c r="H143" s="21">
        <f>-(H$158*'Fixed Data'!$B$25*'Fixed Data'!H$47*'Fixed Data'!$B$24*'Fixed Data'!$B$23+H$158*'Fixed Data'!$B$26)*'Fixed Data'!O42/10^6</f>
        <v>-16.664773655880541</v>
      </c>
      <c r="I143" s="21">
        <f>-(I$158*'Fixed Data'!$B$25*'Fixed Data'!I$47*'Fixed Data'!$B$24*'Fixed Data'!$B$23+I$158*'Fixed Data'!$B$26)*'Fixed Data'!P42/10^6</f>
        <v>-16.880335498714022</v>
      </c>
      <c r="J143" s="21">
        <f>-(J$158*'Fixed Data'!$B$25*'Fixed Data'!J$47*'Fixed Data'!$B$24*'Fixed Data'!$B$23+J$158*'Fixed Data'!$B$26)*'Fixed Data'!Q42/10^6</f>
        <v>-17.089527607771519</v>
      </c>
      <c r="K143" s="21">
        <f>-(K$158*'Fixed Data'!$B$25*'Fixed Data'!K$47*'Fixed Data'!$B$24*'Fixed Data'!$B$23+K$158*'Fixed Data'!$B$26)*'Fixed Data'!R42/10^6</f>
        <v>-17.562649648104344</v>
      </c>
      <c r="L143" s="21">
        <f>-(L$158*'Fixed Data'!$B$25*'Fixed Data'!L$47*'Fixed Data'!$B$24*'Fixed Data'!$B$23+L$158*'Fixed Data'!$B$26)*'Fixed Data'!S42/10^6</f>
        <v>-18.105187198460332</v>
      </c>
      <c r="M143" s="21">
        <f>-(M$158*'Fixed Data'!$B$25*'Fixed Data'!M$47*'Fixed Data'!$B$24*'Fixed Data'!$B$23+M$158*'Fixed Data'!$B$26)*'Fixed Data'!T42/10^6</f>
        <v>-18.661320885206571</v>
      </c>
      <c r="N143" s="21">
        <f>-(N$158*'Fixed Data'!$B$25*'Fixed Data'!N$47*'Fixed Data'!$B$24*'Fixed Data'!$B$23+N$158*'Fixed Data'!$B$26)*'Fixed Data'!U42/10^6</f>
        <v>-19.171921650996527</v>
      </c>
      <c r="O143" s="21">
        <f>-(O$158*'Fixed Data'!$B$25*'Fixed Data'!O$47*'Fixed Data'!$B$24*'Fixed Data'!$B$23+O$158*'Fixed Data'!$B$26)*'Fixed Data'!V42/10^6</f>
        <v>-19.755621778914353</v>
      </c>
      <c r="P143" s="21">
        <f>-(P$158*'Fixed Data'!$B$25*'Fixed Data'!P$47*'Fixed Data'!$B$24*'Fixed Data'!$B$23+P$158*'Fixed Data'!$B$26)*'Fixed Data'!W42/10^6</f>
        <v>-20.354180225354451</v>
      </c>
      <c r="Q143" s="21">
        <f>-(Q$158*'Fixed Data'!$B$25*'Fixed Data'!Q$47*'Fixed Data'!$B$24*'Fixed Data'!$B$23+Q$158*'Fixed Data'!$B$26)*'Fixed Data'!X42/10^6</f>
        <v>-20.968056289272965</v>
      </c>
      <c r="R143" s="21">
        <f>-(R$158*'Fixed Data'!$B$25*'Fixed Data'!R$47*'Fixed Data'!$B$24*'Fixed Data'!$B$23+R$158*'Fixed Data'!$B$26)*'Fixed Data'!Y42/10^6</f>
        <v>-21.660878218725429</v>
      </c>
      <c r="S143" s="21">
        <f>-(S$158*'Fixed Data'!$B$25*'Fixed Data'!S$47*'Fixed Data'!$B$24*'Fixed Data'!$B$23+S$158*'Fixed Data'!$B$26)*'Fixed Data'!Z42/10^6</f>
        <v>-22.30779059664053</v>
      </c>
      <c r="T143" s="21">
        <f>-(T$158*'Fixed Data'!$B$25*'Fixed Data'!T$47*'Fixed Data'!$B$24*'Fixed Data'!$B$23+T$158*'Fixed Data'!$B$26)*'Fixed Data'!AA42/10^6</f>
        <v>-22.971528561453525</v>
      </c>
      <c r="U143" s="21">
        <f>-(U$158*'Fixed Data'!$B$25*'Fixed Data'!U$47*'Fixed Data'!$B$24*'Fixed Data'!$B$23+U$158*'Fixed Data'!$B$26)*'Fixed Data'!AB42/10^6</f>
        <v>-23.652627686989202</v>
      </c>
      <c r="V143" s="21">
        <f>-(V$158*'Fixed Data'!$B$25*'Fixed Data'!V$47*'Fixed Data'!$B$24*'Fixed Data'!$B$23+V$158*'Fixed Data'!$B$26)*'Fixed Data'!AC42/10^6</f>
        <v>-24.418729088523509</v>
      </c>
      <c r="W143" s="21">
        <f>-(W$158*'Fixed Data'!$B$25*'Fixed Data'!W$47*'Fixed Data'!$B$24*'Fixed Data'!$B$23+W$158*'Fixed Data'!$B$26)*'Fixed Data'!AD42/10^6</f>
        <v>-25.13728095008539</v>
      </c>
      <c r="X143" s="21">
        <f>-(X$158*'Fixed Data'!$B$25*'Fixed Data'!X$47*'Fixed Data'!$B$24*'Fixed Data'!$B$23+X$158*'Fixed Data'!$B$26)*'Fixed Data'!AE42/10^6</f>
        <v>-25.944138929781818</v>
      </c>
      <c r="Y143" s="21">
        <f>-(Y$158*'Fixed Data'!$B$25*'Fixed Data'!Y$47*'Fixed Data'!$B$24*'Fixed Data'!$B$23+Y$158*'Fixed Data'!$B$26)*'Fixed Data'!AF42/10^6</f>
        <v>-26.702646657427064</v>
      </c>
      <c r="Z143" s="21">
        <f>-(Z$158*'Fixed Data'!$B$25*'Fixed Data'!Z$47*'Fixed Data'!$B$24*'Fixed Data'!$B$23+Z$158*'Fixed Data'!$B$26)*'Fixed Data'!AG42/10^6</f>
        <v>-27.552960169291804</v>
      </c>
      <c r="AA143" s="21">
        <f>-(AA$158*'Fixed Data'!$B$25*'Fixed Data'!AA$47*'Fixed Data'!$B$24*'Fixed Data'!$B$23+AA$158*'Fixed Data'!$B$26)*'Fixed Data'!AH42/10^6</f>
        <v>-28.426650226003854</v>
      </c>
      <c r="AB143" s="21">
        <f>-(AB$158*'Fixed Data'!$B$25*'Fixed Data'!AB$47*'Fixed Data'!$B$24*'Fixed Data'!$B$23+AB$158*'Fixed Data'!$B$26)*'Fixed Data'!AI42/10^6</f>
        <v>-29.324502808906463</v>
      </c>
      <c r="AC143" s="21">
        <f>-(AC$158*'Fixed Data'!$B$25*'Fixed Data'!AC$47*'Fixed Data'!$B$24*'Fixed Data'!$B$23+AC$158*'Fixed Data'!$B$26)*'Fixed Data'!AJ42/10^6</f>
        <v>-30.230223127481217</v>
      </c>
      <c r="AD143" s="21">
        <f>-(AD$158*'Fixed Data'!$B$25*'Fixed Data'!AD$47*'Fixed Data'!$B$24*'Fixed Data'!$B$23+AD$158*'Fixed Data'!$B$26)*'Fixed Data'!AK42/10^6</f>
        <v>-31.165256720513479</v>
      </c>
      <c r="AE143" s="21">
        <f>-(AE$158*'Fixed Data'!$B$25*'Fixed Data'!AE$47*'Fixed Data'!$B$24*'Fixed Data'!$B$23+AE$158*'Fixed Data'!$B$26)*'Fixed Data'!AL42/10^6</f>
        <v>-32.134159785183982</v>
      </c>
      <c r="AF143" s="21">
        <f>-(AF$158*'Fixed Data'!$B$25*'Fixed Data'!AF$47*'Fixed Data'!$B$24*'Fixed Data'!$B$23+AF$158*'Fixed Data'!$B$26)*'Fixed Data'!AM42/10^6</f>
        <v>-33.127933504116108</v>
      </c>
      <c r="AG143" s="21">
        <f>-(AG$158*'Fixed Data'!$B$25*'Fixed Data'!AG$47*'Fixed Data'!$B$24*'Fixed Data'!$B$23+AG$158*'Fixed Data'!$B$26)*'Fixed Data'!AN42/10^6</f>
        <v>-34.148348691995821</v>
      </c>
      <c r="AH143" s="21">
        <f>-(AH$158*'Fixed Data'!$B$25*'Fixed Data'!AH$47*'Fixed Data'!$B$24*'Fixed Data'!$B$23+AH$158*'Fixed Data'!$B$26)*'Fixed Data'!AO42/10^6</f>
        <v>-35.197542239375494</v>
      </c>
      <c r="AI143" s="21">
        <f>-(AI$158*'Fixed Data'!$B$25*'Fixed Data'!AI$47*'Fixed Data'!$B$24*'Fixed Data'!$B$23+AI$158*'Fixed Data'!$B$26)*'Fixed Data'!AP42/10^6</f>
        <v>-36.278321980834697</v>
      </c>
      <c r="AJ143" s="21">
        <f>-(AJ$158*'Fixed Data'!$B$25*'Fixed Data'!AJ$47*'Fixed Data'!$B$24*'Fixed Data'!$B$23+AJ$158*'Fixed Data'!$B$26)*'Fixed Data'!AQ42/10^6</f>
        <v>-37.390667258335839</v>
      </c>
      <c r="AK143" s="21">
        <f>-(AK$158*'Fixed Data'!$B$25*'Fixed Data'!AK$47*'Fixed Data'!$B$24*'Fixed Data'!$B$23+AK$158*'Fixed Data'!$B$26)*'Fixed Data'!AR42/10^6</f>
        <v>-38.534932552693746</v>
      </c>
      <c r="AL143" s="21">
        <f>-(AL$158*'Fixed Data'!$B$25*'Fixed Data'!AL$47*'Fixed Data'!$B$24*'Fixed Data'!$B$23+AL$158*'Fixed Data'!$B$26)*'Fixed Data'!AS42/10^6</f>
        <v>-39.712804394030236</v>
      </c>
      <c r="AM143" s="21">
        <f>-(AM$158*'Fixed Data'!$B$25*'Fixed Data'!AM$47*'Fixed Data'!$B$24*'Fixed Data'!$B$23+AM$158*'Fixed Data'!$B$26)*'Fixed Data'!AT42/10^6</f>
        <v>-40.925712617045967</v>
      </c>
      <c r="AN143" s="21">
        <f>-(AN$158*'Fixed Data'!$B$25*'Fixed Data'!AN$47*'Fixed Data'!$B$24*'Fixed Data'!$B$23+AN$158*'Fixed Data'!$B$26)*'Fixed Data'!AU42/10^6</f>
        <v>-42.174883564673578</v>
      </c>
      <c r="AO143" s="21">
        <f>-(AO$158*'Fixed Data'!$B$25*'Fixed Data'!AO$47*'Fixed Data'!$B$24*'Fixed Data'!$B$23+AO$158*'Fixed Data'!$B$26)*'Fixed Data'!AV42/10^6</f>
        <v>-43.461470074870078</v>
      </c>
      <c r="AP143" s="21">
        <f>-(AP$158*'Fixed Data'!$B$25*'Fixed Data'!AP$47*'Fixed Data'!$B$24*'Fixed Data'!$B$23+AP$158*'Fixed Data'!$B$26)*'Fixed Data'!AW42/10^6</f>
        <v>-44.786885807331693</v>
      </c>
      <c r="AQ143" s="21">
        <f>-(AQ$158*'Fixed Data'!$B$25*'Fixed Data'!AQ$47*'Fixed Data'!$B$24*'Fixed Data'!$B$23+AQ$158*'Fixed Data'!$B$26)*'Fixed Data'!AX42/10^6</f>
        <v>-46.152659633673188</v>
      </c>
      <c r="AR143" s="21">
        <f>-(AR$158*'Fixed Data'!$B$25*'Fixed Data'!AR$47*'Fixed Data'!$B$24*'Fixed Data'!$B$23+AR$158*'Fixed Data'!$B$26)*'Fixed Data'!AY42/10^6</f>
        <v>-47.560294621737441</v>
      </c>
      <c r="AS143" s="21">
        <f>-(AS$158*'Fixed Data'!$B$25*'Fixed Data'!AS$47*'Fixed Data'!$B$24*'Fixed Data'!$B$23+AS$158*'Fixed Data'!$B$26)*'Fixed Data'!AZ42/10^6</f>
        <v>-49.011343897126174</v>
      </c>
      <c r="AT143" s="21">
        <f>-(AT$158*'Fixed Data'!$B$25*'Fixed Data'!AT$47*'Fixed Data'!$B$24*'Fixed Data'!$B$23+AT$158*'Fixed Data'!$B$26)*'Fixed Data'!BA42/10^6</f>
        <v>-50.507451379253169</v>
      </c>
      <c r="AU143" s="21">
        <f>-(AU$158*'Fixed Data'!$B$25*'Fixed Data'!AU$47*'Fixed Data'!$B$24*'Fixed Data'!$B$23+AU$158*'Fixed Data'!$B$26)*'Fixed Data'!BB42/10^6</f>
        <v>-52.05035423336831</v>
      </c>
      <c r="AV143" s="21">
        <f>-(AV$158*'Fixed Data'!$B$25*'Fixed Data'!AV$47*'Fixed Data'!$B$24*'Fixed Data'!$B$23+AV$158*'Fixed Data'!$B$26)*'Fixed Data'!BC42/10^6</f>
        <v>-53.641856492737816</v>
      </c>
      <c r="AW143" s="21">
        <f>-(AW$158*'Fixed Data'!$B$25*'Fixed Data'!AW$47*'Fixed Data'!$B$24*'Fixed Data'!$B$23+AW$158*'Fixed Data'!$B$26)*'Fixed Data'!BD42/10^6</f>
        <v>-55.283833701114759</v>
      </c>
      <c r="AX143" s="21">
        <f>-(AX$158*'Fixed Data'!$B$25*'Fixed Data'!AX$47*'Fixed Data'!$B$24*'Fixed Data'!$B$23+AX$158*'Fixed Data'!$B$26)*'Fixed Data'!BE42/10^6</f>
        <v>-56.978250281211906</v>
      </c>
      <c r="AY143" s="21">
        <f>-(AY$158*'Fixed Data'!$B$25*'Fixed Data'!AY$47*'Fixed Data'!$B$24*'Fixed Data'!$B$23+AY$158*'Fixed Data'!$B$26)*'Fixed Data'!BF42/10^6</f>
        <v>-58.727163320192325</v>
      </c>
      <c r="AZ143" s="21">
        <f>-(AZ$158*'Fixed Data'!$B$25*'Fixed Data'!AZ$47*'Fixed Data'!$B$24*'Fixed Data'!$B$23+AZ$158*'Fixed Data'!$B$26)*'Fixed Data'!BG42/10^6</f>
        <v>-60.532722823012669</v>
      </c>
      <c r="BA143" s="21">
        <f>-(BA$158*'Fixed Data'!$B$25*'Fixed Data'!BA$47*'Fixed Data'!$B$24*'Fixed Data'!$B$23+BA$158*'Fixed Data'!$B$26)*'Fixed Data'!BH42/10^6</f>
        <v>-62.397174778107335</v>
      </c>
      <c r="BB143" s="21">
        <f>-(BB$158*'Fixed Data'!$B$25*'Fixed Data'!BB$47*'Fixed Data'!$B$24*'Fixed Data'!$B$23+BB$158*'Fixed Data'!$B$26)*'Fixed Data'!BI42/10^6</f>
        <v>-64.311569981671951</v>
      </c>
    </row>
    <row r="144" spans="1:54" outlineLevel="2">
      <c r="A144" s="426"/>
      <c r="B144" s="135" t="s">
        <v>288</v>
      </c>
      <c r="C144" s="135" t="s">
        <v>564</v>
      </c>
      <c r="D144" s="135" t="s">
        <v>391</v>
      </c>
      <c r="E144" s="279">
        <f>(Option_4!E143-Baseline!E143)*1.76</f>
        <v>0</v>
      </c>
      <c r="F144" s="279">
        <f>(Option_4!F143-Baseline!F143)*1.76</f>
        <v>0.49722521313500578</v>
      </c>
      <c r="G144" s="279">
        <f>(Option_4!G143-Baseline!G143)*1.76</f>
        <v>1.0225982734679713</v>
      </c>
      <c r="H144" s="279">
        <f>(Option_4!H143-Baseline!H143)*1.76</f>
        <v>1.5771354812876621</v>
      </c>
      <c r="I144" s="279">
        <f>(Option_4!I143-Baseline!I143)*1.76</f>
        <v>2.16914700452425</v>
      </c>
      <c r="J144" s="279">
        <f>(Option_4!J143-Baseline!J143)*1.76</f>
        <v>2.7963626172509799</v>
      </c>
      <c r="K144" s="279">
        <f>(Option_4!K143-Baseline!K143)*1.76</f>
        <v>2.874074999845031</v>
      </c>
      <c r="L144" s="279">
        <f>(Option_4!L143-Baseline!L143)*1.76</f>
        <v>2.963161169060931</v>
      </c>
      <c r="M144" s="279">
        <f>(Option_4!M143-Baseline!M143)*1.76</f>
        <v>3.0544877662228473</v>
      </c>
      <c r="N144" s="279">
        <f>(Option_4!N143-Baseline!N143)*1.76</f>
        <v>3.1383760120417681</v>
      </c>
      <c r="O144" s="279">
        <f>(Option_4!O143-Baseline!O143)*1.76</f>
        <v>3.2342450091491295</v>
      </c>
      <c r="P144" s="279">
        <f>(Option_4!P143-Baseline!P143)*1.76</f>
        <v>3.3325623153845965</v>
      </c>
      <c r="Q144" s="279">
        <f>(Option_4!Q143-Baseline!Q143)*1.76</f>
        <v>3.4334035633051836</v>
      </c>
      <c r="R144" s="279">
        <f>(Option_4!R143-Baseline!R143)*1.76</f>
        <v>3.5471889462100279</v>
      </c>
      <c r="S144" s="279">
        <f>(Option_4!S143-Baseline!S143)*1.76</f>
        <v>3.6534735514614454</v>
      </c>
      <c r="T144" s="279">
        <f>(Option_4!T143-Baseline!T143)*1.76</f>
        <v>3.7625303927860529</v>
      </c>
      <c r="U144" s="279">
        <f>(Option_4!U143-Baseline!U143)*1.76</f>
        <v>3.874447663504708</v>
      </c>
      <c r="V144" s="279">
        <f>(Option_4!V143-Baseline!V143)*1.76</f>
        <v>4.0003068548095131</v>
      </c>
      <c r="W144" s="279">
        <f>(Option_4!W143-Baseline!W143)*1.76</f>
        <v>4.118394665526603</v>
      </c>
      <c r="X144" s="279">
        <f>(Option_4!X143-Baseline!X143)*1.76</f>
        <v>4.2509686723467173</v>
      </c>
      <c r="Y144" s="279">
        <f>(Option_4!Y143-Baseline!Y143)*1.76</f>
        <v>4.375639136229764</v>
      </c>
      <c r="Z144" s="279">
        <f>(Option_4!Z143-Baseline!Z143)*1.76</f>
        <v>4.5153723019033212</v>
      </c>
      <c r="AA144" s="279">
        <f>(Option_4!AA143-Baseline!AA143)*1.76</f>
        <v>4.6589565985359789</v>
      </c>
      <c r="AB144" s="279">
        <f>(Option_4!AB143-Baseline!AB143)*1.76</f>
        <v>4.806521395332024</v>
      </c>
      <c r="AC144" s="279">
        <f>(Option_4!AC143-Baseline!AC143)*1.76</f>
        <v>4.955396205317677</v>
      </c>
      <c r="AD144" s="279">
        <f>(Option_4!AD143-Baseline!AD143)*1.76</f>
        <v>5.1090965704364466</v>
      </c>
      <c r="AE144" s="279">
        <f>(Option_4!AE143-Baseline!AE143)*1.76</f>
        <v>5.2683702676202602</v>
      </c>
      <c r="AF144" s="279">
        <f>(Option_4!AF143-Baseline!AF143)*1.76</f>
        <v>5.4317426719214552</v>
      </c>
      <c r="AG144" s="279">
        <f>(Option_4!AG143-Baseline!AG143)*1.76</f>
        <v>5.5995046740977283</v>
      </c>
      <c r="AH144" s="279">
        <f>(Option_4!AH143-Baseline!AH143)*1.76</f>
        <v>5.7720072532938698</v>
      </c>
      <c r="AI144" s="279">
        <f>(Option_4!AI143-Baseline!AI143)*1.76</f>
        <v>5.9497114711830443</v>
      </c>
      <c r="AJ144" s="279">
        <f>(Option_4!AJ143-Baseline!AJ143)*1.76</f>
        <v>6.1326146498780005</v>
      </c>
      <c r="AK144" s="279">
        <f>(Option_4!AK143-Baseline!AK143)*1.76</f>
        <v>6.3207755686188625</v>
      </c>
      <c r="AL144" s="279">
        <f>(Option_4!AL143-Baseline!AL143)*1.76</f>
        <v>6.5144714829794284</v>
      </c>
      <c r="AM144" s="279">
        <f>(Option_4!AM143-Baseline!AM143)*1.76</f>
        <v>6.7139376453788939</v>
      </c>
      <c r="AN144" s="279">
        <f>(Option_4!AN143-Baseline!AN143)*1.76</f>
        <v>6.919375904871143</v>
      </c>
      <c r="AO144" s="279">
        <f>(Option_4!AO143-Baseline!AO143)*1.76</f>
        <v>7.1309760739900732</v>
      </c>
      <c r="AP144" s="279">
        <f>(Option_4!AP143-Baseline!AP143)*1.76</f>
        <v>7.3489707823910262</v>
      </c>
      <c r="AQ144" s="279">
        <f>(Option_4!AQ143-Baseline!AQ143)*1.76</f>
        <v>7.5736116240636555</v>
      </c>
      <c r="AR144" s="279">
        <f>(Option_4!AR143-Baseline!AR143)*1.76</f>
        <v>7.8051459603072706</v>
      </c>
      <c r="AS144" s="279">
        <f>(Option_4!AS143-Baseline!AS143)*1.76</f>
        <v>8.0438293865941066</v>
      </c>
      <c r="AT144" s="279">
        <f>(Option_4!AT143-Baseline!AT143)*1.76</f>
        <v>8.2899324250306456</v>
      </c>
      <c r="AU144" s="279">
        <f>(Option_4!AU143-Baseline!AU143)*1.76</f>
        <v>8.5437409460118783</v>
      </c>
      <c r="AV144" s="279">
        <f>(Option_4!AV143-Baseline!AV143)*1.76</f>
        <v>8.8055518038649279</v>
      </c>
      <c r="AW144" s="279">
        <f>(Option_4!AW143-Baseline!AW143)*1.76</f>
        <v>9.075673624413767</v>
      </c>
      <c r="AX144" s="279">
        <f>(Option_4!AX143-Baseline!AX143)*1.76</f>
        <v>9.3544296533625406</v>
      </c>
      <c r="AY144" s="279">
        <f>(Option_4!AY143-Baseline!AY143)*1.76</f>
        <v>9.6421583615890931</v>
      </c>
      <c r="AZ144" s="279">
        <f>(Option_4!AZ143-Baseline!AZ143)*1.76</f>
        <v>9.939213548347702</v>
      </c>
      <c r="BA144" s="279">
        <f>(Option_4!BA143-Baseline!BA143)*1.76</f>
        <v>10.245964747211826</v>
      </c>
      <c r="BB144" s="279">
        <f>(Option_4!BB143-Baseline!BB143)*1.76</f>
        <v>10.560954226500572</v>
      </c>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-1.6614967730992181</v>
      </c>
      <c r="F146" s="21">
        <f>-F$161*'Fixed Data'!$B$20*'Fixed Data'!$B$22</f>
        <v>-1.7171377244675083</v>
      </c>
      <c r="G146" s="21">
        <f>-G$161*'Fixed Data'!$B$20*'Fixed Data'!$B$22</f>
        <v>-1.7747318631846396</v>
      </c>
      <c r="H146" s="21">
        <f>-H$161*'Fixed Data'!$B$20*'Fixed Data'!$B$22</f>
        <v>-1.8343033828775965</v>
      </c>
      <c r="I146" s="21">
        <f>-I$161*'Fixed Data'!$B$20*'Fixed Data'!$B$22</f>
        <v>-1.8958724897052117</v>
      </c>
      <c r="J146" s="21">
        <f>-J$161*'Fixed Data'!$B$20*'Fixed Data'!$B$22</f>
        <v>-1.9594549095250249</v>
      </c>
      <c r="K146" s="21">
        <f>-K$161*'Fixed Data'!$B$20*'Fixed Data'!$B$22</f>
        <v>-2.0267309569356056</v>
      </c>
      <c r="L146" s="21">
        <f>-L$161*'Fixed Data'!$B$20*'Fixed Data'!$B$22</f>
        <v>-2.0966108434503559</v>
      </c>
      <c r="M146" s="21">
        <f>-M$161*'Fixed Data'!$B$20*'Fixed Data'!$B$22</f>
        <v>-2.1692045604660279</v>
      </c>
      <c r="N146" s="21">
        <f>-N$161*'Fixed Data'!$B$20*'Fixed Data'!$B$22</f>
        <v>-2.2446272069228481</v>
      </c>
      <c r="O146" s="21">
        <f>-O$161*'Fixed Data'!$B$20*'Fixed Data'!$B$22</f>
        <v>-2.3229989669030111</v>
      </c>
      <c r="P146" s="21">
        <f>-P$161*'Fixed Data'!$B$20*'Fixed Data'!$B$22</f>
        <v>-2.4044455576608086</v>
      </c>
      <c r="Q146" s="21">
        <f>-Q$161*'Fixed Data'!$B$20*'Fixed Data'!$B$22</f>
        <v>-2.489098408834681</v>
      </c>
      <c r="R146" s="21">
        <f>-R$161*'Fixed Data'!$B$20*'Fixed Data'!$B$22</f>
        <v>-2.5770948640607765</v>
      </c>
      <c r="S146" s="21">
        <f>-S$161*'Fixed Data'!$B$20*'Fixed Data'!$B$22</f>
        <v>-2.6685786290030804</v>
      </c>
      <c r="T146" s="21">
        <f>-T$161*'Fixed Data'!$B$20*'Fixed Data'!$B$22</f>
        <v>-2.7636999057624525</v>
      </c>
      <c r="U146" s="21">
        <f>-U$161*'Fixed Data'!$B$20*'Fixed Data'!$B$22</f>
        <v>-2.8626158185052493</v>
      </c>
      <c r="V146" s="21">
        <f>-V$161*'Fixed Data'!$B$20*'Fixed Data'!$B$22</f>
        <v>-2.9654907046829138</v>
      </c>
      <c r="W146" s="21">
        <f>-W$161*'Fixed Data'!$B$20*'Fixed Data'!$B$22</f>
        <v>-3.0724964062515503</v>
      </c>
      <c r="X146" s="21">
        <f>-X$161*'Fixed Data'!$B$20*'Fixed Data'!$B$22</f>
        <v>-3.1838127177020641</v>
      </c>
      <c r="Y146" s="21">
        <f>-Y$161*'Fixed Data'!$B$20*'Fixed Data'!$B$22</f>
        <v>-3.2996277444842552</v>
      </c>
      <c r="Z146" s="21">
        <f>-Z$161*'Fixed Data'!$B$20*'Fixed Data'!$B$22</f>
        <v>-3.420138261430929</v>
      </c>
      <c r="AA146" s="21">
        <f>-AA$161*'Fixed Data'!$B$20*'Fixed Data'!$B$22</f>
        <v>-3.5455501831895275</v>
      </c>
      <c r="AB146" s="21">
        <f>-AB$161*'Fixed Data'!$B$20*'Fixed Data'!$B$22</f>
        <v>-3.6760789226462363</v>
      </c>
      <c r="AC146" s="21">
        <f>-AC$161*'Fixed Data'!$B$20*'Fixed Data'!$B$22</f>
        <v>-3.8119499285621377</v>
      </c>
      <c r="AD146" s="21">
        <f>-AD$161*'Fixed Data'!$B$20*'Fixed Data'!$B$22</f>
        <v>-3.9533991560048456</v>
      </c>
      <c r="AE146" s="21">
        <f>-AE$161*'Fixed Data'!$B$20*'Fixed Data'!$B$22</f>
        <v>-4.1006735591816499</v>
      </c>
      <c r="AF146" s="21">
        <f>-AF$161*'Fixed Data'!$B$20*'Fixed Data'!$B$22</f>
        <v>-4.2540316066741664</v>
      </c>
      <c r="AG146" s="21">
        <f>-AG$161*'Fixed Data'!$B$20*'Fixed Data'!$B$22</f>
        <v>-4.4137438414759931</v>
      </c>
      <c r="AH146" s="21">
        <f>-AH$161*'Fixed Data'!$B$20*'Fixed Data'!$B$22</f>
        <v>-4.5800934858333919</v>
      </c>
      <c r="AI146" s="21">
        <f>-AI$161*'Fixed Data'!$B$20*'Fixed Data'!$B$22</f>
        <v>-4.7533770908889679</v>
      </c>
      <c r="AJ146" s="21">
        <f>-AJ$161*'Fixed Data'!$B$20*'Fixed Data'!$B$22</f>
        <v>-4.933905074317833</v>
      </c>
      <c r="AK146" s="21">
        <f>-AK$161*'Fixed Data'!$B$20*'Fixed Data'!$B$22</f>
        <v>-5.1220024819788197</v>
      </c>
      <c r="AL146" s="21">
        <f>-AL$161*'Fixed Data'!$B$20*'Fixed Data'!$B$22</f>
        <v>-5.3180097047626944</v>
      </c>
      <c r="AM146" s="21">
        <f>-AM$161*'Fixed Data'!$B$20*'Fixed Data'!$B$22</f>
        <v>-5.5222831506373389</v>
      </c>
      <c r="AN146" s="21">
        <f>-AN$161*'Fixed Data'!$B$20*'Fixed Data'!$B$22</f>
        <v>-5.7351961183065203</v>
      </c>
      <c r="AO146" s="21">
        <f>-AO$161*'Fixed Data'!$B$20*'Fixed Data'!$B$22</f>
        <v>-5.957139514058083</v>
      </c>
      <c r="AP146" s="21">
        <f>-AP$161*'Fixed Data'!$B$20*'Fixed Data'!$B$22</f>
        <v>-6.1885228150287332</v>
      </c>
      <c r="AQ146" s="21">
        <f>-AQ$161*'Fixed Data'!$B$20*'Fixed Data'!$B$22</f>
        <v>-6.4297748756582713</v>
      </c>
      <c r="AR146" s="21">
        <f>-AR$161*'Fixed Data'!$B$20*'Fixed Data'!$B$22</f>
        <v>-6.6813450029619048</v>
      </c>
      <c r="AS146" s="21">
        <f>-AS$161*'Fixed Data'!$B$20*'Fixed Data'!$B$22</f>
        <v>-6.9437038301889933</v>
      </c>
      <c r="AT146" s="21">
        <f>-AT$161*'Fixed Data'!$B$20*'Fixed Data'!$B$22</f>
        <v>-7.2173443920953639</v>
      </c>
      <c r="AU146" s="21">
        <f>-AU$161*'Fixed Data'!$B$20*'Fixed Data'!$B$22</f>
        <v>-7.502783267420142</v>
      </c>
      <c r="AV146" s="21">
        <f>-AV$161*'Fixed Data'!$B$20*'Fixed Data'!$B$22</f>
        <v>-7.8005617213625777</v>
      </c>
      <c r="AW146" s="21">
        <f>-AW$161*'Fixed Data'!$B$20*'Fixed Data'!$B$22</f>
        <v>-8.1112468928618942</v>
      </c>
      <c r="AX146" s="21">
        <f>-AX$161*'Fixed Data'!$B$20*'Fixed Data'!$B$22</f>
        <v>-8.4354330266801334</v>
      </c>
      <c r="AY146" s="21">
        <f>-AY$161*'Fixed Data'!$B$20*'Fixed Data'!$B$22</f>
        <v>-8.7737428846970751</v>
      </c>
      <c r="AZ146" s="21">
        <f>-AZ$161*'Fixed Data'!$B$20*'Fixed Data'!$B$22</f>
        <v>-9.1268291572051332</v>
      </c>
      <c r="BA146" s="21">
        <f>-BA$161*'Fixed Data'!$B$20*'Fixed Data'!$B$22</f>
        <v>-9.4953758069997551</v>
      </c>
      <c r="BB146" s="21">
        <f>-BB$161*'Fixed Data'!$B$20*'Fixed Data'!$B$22</f>
        <v>-9.8788045840628183</v>
      </c>
    </row>
    <row r="147" spans="1:54" outlineLevel="2">
      <c r="A147" s="426"/>
      <c r="B147" s="135" t="s">
        <v>291</v>
      </c>
      <c r="C147" s="135" t="s">
        <v>474</v>
      </c>
      <c r="D147" s="135" t="s">
        <v>391</v>
      </c>
      <c r="E147" s="21">
        <f>-E$162*'Fixed Data'!$B$21*'Fixed Data'!$B$22</f>
        <v>-2.4833822031056049E-2</v>
      </c>
      <c r="F147" s="21">
        <f>-F$162*'Fixed Data'!$B$21*'Fixed Data'!$B$22</f>
        <v>-2.56654681700999E-2</v>
      </c>
      <c r="G147" s="21">
        <f>-G$162*'Fixed Data'!$B$21*'Fixed Data'!$B$22</f>
        <v>-2.6526308147817007E-2</v>
      </c>
      <c r="H147" s="21">
        <f>-H$162*'Fixed Data'!$B$21*'Fixed Data'!$B$22</f>
        <v>-2.7416703427375039E-2</v>
      </c>
      <c r="I147" s="21">
        <f>-I$162*'Fixed Data'!$B$21*'Fixed Data'!$B$22</f>
        <v>-2.8336955654985604E-2</v>
      </c>
      <c r="J147" s="21">
        <f>-J$162*'Fixed Data'!$B$21*'Fixed Data'!$B$22</f>
        <v>-2.9287300030317213E-2</v>
      </c>
      <c r="K147" s="21">
        <f>-K$162*'Fixed Data'!$B$21*'Fixed Data'!$B$22</f>
        <v>-3.0292852291961402E-2</v>
      </c>
      <c r="L147" s="21">
        <f>-L$162*'Fixed Data'!$B$21*'Fixed Data'!$B$22</f>
        <v>-3.1337322640456376E-2</v>
      </c>
      <c r="M147" s="21">
        <f>-M$162*'Fixed Data'!$B$21*'Fixed Data'!$B$22</f>
        <v>-3.2422356268102151E-2</v>
      </c>
      <c r="N147" s="21">
        <f>-N$162*'Fixed Data'!$B$21*'Fixed Data'!$B$22</f>
        <v>-3.3549672498035948E-2</v>
      </c>
      <c r="O147" s="21">
        <f>-O$162*'Fixed Data'!$B$21*'Fixed Data'!$B$22</f>
        <v>-3.4721068400370633E-2</v>
      </c>
      <c r="P147" s="21">
        <f>-P$162*'Fixed Data'!$B$21*'Fixed Data'!$B$22</f>
        <v>-3.5938422709677939E-2</v>
      </c>
      <c r="Q147" s="21">
        <f>-Q$162*'Fixed Data'!$B$21*'Fixed Data'!$B$22</f>
        <v>-3.7203699591799325E-2</v>
      </c>
      <c r="R147" s="21">
        <f>-R$162*'Fixed Data'!$B$21*'Fixed Data'!$B$22</f>
        <v>-3.8518952561329263E-2</v>
      </c>
      <c r="S147" s="21">
        <f>-S$162*'Fixed Data'!$B$21*'Fixed Data'!$B$22</f>
        <v>-3.9886329001788179E-2</v>
      </c>
      <c r="T147" s="21">
        <f>-T$162*'Fixed Data'!$B$21*'Fixed Data'!$B$22</f>
        <v>-4.1308074083105793E-2</v>
      </c>
      <c r="U147" s="21">
        <f>-U$162*'Fixed Data'!$B$21*'Fixed Data'!$B$22</f>
        <v>-4.2786536336501112E-2</v>
      </c>
      <c r="V147" s="21">
        <f>-V$162*'Fixed Data'!$B$21*'Fixed Data'!$B$22</f>
        <v>-4.4324171722638118E-2</v>
      </c>
      <c r="W147" s="21">
        <f>-W$162*'Fixed Data'!$B$21*'Fixed Data'!$B$22</f>
        <v>-4.5923549206505841E-2</v>
      </c>
      <c r="X147" s="21">
        <f>-X$162*'Fixed Data'!$B$21*'Fixed Data'!$B$22</f>
        <v>-4.7587356181625948E-2</v>
      </c>
      <c r="Y147" s="21">
        <f>-Y$162*'Fixed Data'!$B$21*'Fixed Data'!$B$22</f>
        <v>-4.931840359291547E-2</v>
      </c>
      <c r="Z147" s="21">
        <f>-Z$162*'Fixed Data'!$B$21*'Fixed Data'!$B$22</f>
        <v>-5.1119633018291151E-2</v>
      </c>
      <c r="AA147" s="21">
        <f>-AA$162*'Fixed Data'!$B$21*'Fixed Data'!$B$22</f>
        <v>-5.2994121791532241E-2</v>
      </c>
      <c r="AB147" s="21">
        <f>-AB$162*'Fixed Data'!$B$21*'Fixed Data'!$B$22</f>
        <v>-5.4945090083884804E-2</v>
      </c>
      <c r="AC147" s="21">
        <f>-AC$162*'Fixed Data'!$B$21*'Fixed Data'!$B$22</f>
        <v>-5.6975907382976372E-2</v>
      </c>
      <c r="AD147" s="21">
        <f>-AD$162*'Fixed Data'!$B$21*'Fixed Data'!$B$22</f>
        <v>-5.9090100629127382E-2</v>
      </c>
      <c r="AE147" s="21">
        <f>-AE$162*'Fixed Data'!$B$21*'Fixed Data'!$B$22</f>
        <v>-6.1291360543593333E-2</v>
      </c>
      <c r="AF147" s="21">
        <f>-AF$162*'Fixed Data'!$B$21*'Fixed Data'!$B$22</f>
        <v>-6.3583550518238358E-2</v>
      </c>
      <c r="AG147" s="21">
        <f>-AG$162*'Fixed Data'!$B$21*'Fixed Data'!$B$22</f>
        <v>-6.5970714450501775E-2</v>
      </c>
      <c r="AH147" s="21">
        <f>-AH$162*'Fixed Data'!$B$21*'Fixed Data'!$B$22</f>
        <v>-6.8457085633071679E-2</v>
      </c>
      <c r="AI147" s="21">
        <f>-AI$162*'Fixed Data'!$B$21*'Fixed Data'!$B$22</f>
        <v>-7.104709609557576E-2</v>
      </c>
      <c r="AJ147" s="21">
        <f>-AJ$162*'Fixed Data'!$B$21*'Fixed Data'!$B$22</f>
        <v>-7.3745385946272224E-2</v>
      </c>
      <c r="AK147" s="21">
        <f>-AK$162*'Fixed Data'!$B$21*'Fixed Data'!$B$22</f>
        <v>-7.6556813467102747E-2</v>
      </c>
      <c r="AL147" s="21">
        <f>-AL$162*'Fixed Data'!$B$21*'Fixed Data'!$B$22</f>
        <v>-7.9486466112780235E-2</v>
      </c>
      <c r="AM147" s="21">
        <f>-AM$162*'Fixed Data'!$B$21*'Fixed Data'!$B$22</f>
        <v>-8.2539671359203926E-2</v>
      </c>
      <c r="AN147" s="21">
        <f>-AN$162*'Fixed Data'!$B$21*'Fixed Data'!$B$22</f>
        <v>-8.5722008305236769E-2</v>
      </c>
      <c r="AO147" s="21">
        <f>-AO$162*'Fixed Data'!$B$21*'Fixed Data'!$B$22</f>
        <v>-8.9039320027845037E-2</v>
      </c>
      <c r="AP147" s="21">
        <f>-AP$162*'Fixed Data'!$B$21*'Fixed Data'!$B$22</f>
        <v>-9.2497726690599927E-2</v>
      </c>
      <c r="AQ147" s="21">
        <f>-AQ$162*'Fixed Data'!$B$21*'Fixed Data'!$B$22</f>
        <v>-9.6103638652179371E-2</v>
      </c>
      <c r="AR147" s="21">
        <f>-AR$162*'Fixed Data'!$B$21*'Fixed Data'!$B$22</f>
        <v>-9.9863771081593972E-2</v>
      </c>
      <c r="AS147" s="21">
        <f>-AS$162*'Fixed Data'!$B$21*'Fixed Data'!$B$22</f>
        <v>-0.1037851582720682</v>
      </c>
      <c r="AT147" s="21">
        <f>-AT$162*'Fixed Data'!$B$21*'Fixed Data'!$B$22</f>
        <v>-0.10787516976299087</v>
      </c>
      <c r="AU147" s="21">
        <f>-AU$162*'Fixed Data'!$B$21*'Fixed Data'!$B$22</f>
        <v>-0.11214152676321018</v>
      </c>
      <c r="AV147" s="21">
        <f>-AV$162*'Fixed Data'!$B$21*'Fixed Data'!$B$22</f>
        <v>-0.11659231917701887</v>
      </c>
      <c r="AW147" s="21">
        <f>-AW$162*'Fixed Data'!$B$21*'Fixed Data'!$B$22</f>
        <v>-0.12123602368484615</v>
      </c>
      <c r="AX147" s="21">
        <f>-AX$162*'Fixed Data'!$B$21*'Fixed Data'!$B$22</f>
        <v>-0.12608152257731187</v>
      </c>
      <c r="AY147" s="21">
        <f>-AY$162*'Fixed Data'!$B$21*'Fixed Data'!$B$22</f>
        <v>-0.13113812409600492</v>
      </c>
      <c r="AZ147" s="21">
        <f>-AZ$162*'Fixed Data'!$B$21*'Fixed Data'!$B$22</f>
        <v>-0.13641558322627934</v>
      </c>
      <c r="BA147" s="21">
        <f>-BA$162*'Fixed Data'!$B$21*'Fixed Data'!$B$22</f>
        <v>-0.14192412354475681</v>
      </c>
      <c r="BB147" s="21">
        <f>-BB$162*'Fixed Data'!$B$21*'Fixed Data'!$B$22</f>
        <v>-0.14765510191409797</v>
      </c>
    </row>
    <row r="148" spans="1:54" outlineLevel="2">
      <c r="A148" s="426"/>
      <c r="B148" s="135" t="s">
        <v>291</v>
      </c>
      <c r="C148" s="135" t="s">
        <v>565</v>
      </c>
      <c r="D148" s="135" t="s">
        <v>391</v>
      </c>
      <c r="E148" s="279">
        <f>(SUM(Option_4!E146:E147)-SUM(Baseline!E146:E147))*1.76</f>
        <v>0</v>
      </c>
      <c r="F148" s="279">
        <f>(SUM(Option_4!F146:F147)-SUM(Baseline!F146:F147))*1.76</f>
        <v>3.7334897172151214E-4</v>
      </c>
      <c r="G148" s="279">
        <f>(SUM(Option_4!G146:G147)-SUM(Baseline!G146:G147))*1.76</f>
        <v>1.0526193650759197E-3</v>
      </c>
      <c r="H148" s="279">
        <f>(SUM(Option_4!H146:H147)-SUM(Baseline!H146:H147))*1.76</f>
        <v>2.1527374541859246E-3</v>
      </c>
      <c r="I148" s="279">
        <f>(SUM(Option_4!I146:I147)-SUM(Baseline!I146:I147))*1.76</f>
        <v>3.8027952471633595E-3</v>
      </c>
      <c r="J148" s="279">
        <f>(SUM(Option_4!J146:J147)-SUM(Baseline!J146:J147))*1.76</f>
        <v>6.1473299062460643E-3</v>
      </c>
      <c r="K148" s="279">
        <f>(SUM(Option_4!K146:K147)-SUM(Baseline!K146:K147))*1.76</f>
        <v>6.3650963417387629E-3</v>
      </c>
      <c r="L148" s="279">
        <f>(SUM(Option_4!L146:L147)-SUM(Baseline!L146:L147))*1.76</f>
        <v>6.5912672754402735E-3</v>
      </c>
      <c r="M148" s="279">
        <f>(SUM(Option_4!M146:M147)-SUM(Baseline!M146:M147))*1.76</f>
        <v>6.8263206004719025E-3</v>
      </c>
      <c r="N148" s="279">
        <f>(SUM(Option_4!N146:N147)-SUM(Baseline!N146:N147))*1.76</f>
        <v>7.0705378722473004E-3</v>
      </c>
      <c r="O148" s="279">
        <f>(SUM(Option_4!O146:O147)-SUM(Baseline!O146:O147))*1.76</f>
        <v>7.3243588831505236E-3</v>
      </c>
      <c r="P148" s="279">
        <f>(SUM(Option_4!P146:P147)-SUM(Baseline!P146:P147))*1.76</f>
        <v>7.5881839989143177E-3</v>
      </c>
      <c r="Q148" s="279">
        <f>(SUM(Option_4!Q146:Q147)-SUM(Baseline!Q146:Q147))*1.76</f>
        <v>7.8624135852737708E-3</v>
      </c>
      <c r="R148" s="279">
        <f>(SUM(Option_4!R146:R147)-SUM(Baseline!R146:R147))*1.76</f>
        <v>8.147527126451521E-3</v>
      </c>
      <c r="S148" s="279">
        <f>(SUM(Option_4!S146:S147)-SUM(Baseline!S146:S147))*1.76</f>
        <v>8.4439652103785786E-3</v>
      </c>
      <c r="T148" s="279">
        <f>(SUM(Option_4!T146:T147)-SUM(Baseline!T146:T147))*1.76</f>
        <v>8.75224807384491E-3</v>
      </c>
      <c r="U148" s="279">
        <f>(SUM(Option_4!U146:U147)-SUM(Baseline!U146:U147))*1.76</f>
        <v>9.072855996626359E-3</v>
      </c>
      <c r="V148" s="279">
        <f>(SUM(Option_4!V146:V147)-SUM(Baseline!V146:V147))*1.76</f>
        <v>9.4063094806884351E-3</v>
      </c>
      <c r="W148" s="279">
        <f>(SUM(Option_4!W146:W147)-SUM(Baseline!W146:W147))*1.76</f>
        <v>9.7532473079623115E-3</v>
      </c>
      <c r="X148" s="279">
        <f>(SUM(Option_4!X146:X147)-SUM(Baseline!X146:X147))*1.76</f>
        <v>1.0114190775968267E-2</v>
      </c>
      <c r="Y148" s="279">
        <f>(SUM(Option_4!Y146:Y147)-SUM(Baseline!Y146:Y147))*1.76</f>
        <v>1.0489740565900619E-2</v>
      </c>
      <c r="Z148" s="279">
        <f>(SUM(Option_4!Z146:Z147)-SUM(Baseline!Z146:Z147))*1.76</f>
        <v>1.0880576212253175E-2</v>
      </c>
      <c r="AA148" s="279">
        <f>(SUM(Option_4!AA146:AA147)-SUM(Baseline!AA146:AA147))*1.76</f>
        <v>1.128729892658697E-2</v>
      </c>
      <c r="AB148" s="279">
        <f>(SUM(Option_4!AB146:AB147)-SUM(Baseline!AB146:AB147))*1.76</f>
        <v>1.1710707053719602E-2</v>
      </c>
      <c r="AC148" s="279">
        <f>(SUM(Option_4!AC146:AC147)-SUM(Baseline!AC146:AC147))*1.76</f>
        <v>1.2151482779976916E-2</v>
      </c>
      <c r="AD148" s="279">
        <f>(SUM(Option_4!AD146:AD147)-SUM(Baseline!AD146:AD147))*1.76</f>
        <v>1.2610385553895043E-2</v>
      </c>
      <c r="AE148" s="279">
        <f>(SUM(Option_4!AE146:AE147)-SUM(Baseline!AE146:AE147))*1.76</f>
        <v>1.3088216106943378E-2</v>
      </c>
      <c r="AF148" s="279">
        <f>(SUM(Option_4!AF146:AF147)-SUM(Baseline!AF146:AF147))*1.76</f>
        <v>1.3585814597234815E-2</v>
      </c>
      <c r="AG148" s="279">
        <f>(SUM(Option_4!AG146:AG147)-SUM(Baseline!AG146:AG147))*1.76</f>
        <v>1.4104061405096928E-2</v>
      </c>
      <c r="AH148" s="279">
        <f>(SUM(Option_4!AH146:AH147)-SUM(Baseline!AH146:AH147))*1.76</f>
        <v>1.4643955986345674E-2</v>
      </c>
      <c r="AI148" s="279">
        <f>(SUM(Option_4!AI146:AI147)-SUM(Baseline!AI146:AI147))*1.76</f>
        <v>1.5206300663559205E-2</v>
      </c>
      <c r="AJ148" s="279">
        <f>(SUM(Option_4!AJ146:AJ147)-SUM(Baseline!AJ146:AJ147))*1.76</f>
        <v>1.5792253925086472E-2</v>
      </c>
      <c r="AK148" s="279">
        <f>(SUM(Option_4!AK146:AK147)-SUM(Baseline!AK146:AK147))*1.76</f>
        <v>1.6402817083033198E-2</v>
      </c>
      <c r="AL148" s="279">
        <f>(SUM(Option_4!AL146:AL147)-SUM(Baseline!AL146:AL147))*1.76</f>
        <v>1.7039070833176028E-2</v>
      </c>
      <c r="AM148" s="279">
        <f>(SUM(Option_4!AM146:AM147)-SUM(Baseline!AM146:AM147))*1.76</f>
        <v>1.7702214681626315E-2</v>
      </c>
      <c r="AN148" s="279">
        <f>(SUM(Option_4!AN146:AN147)-SUM(Baseline!AN146:AN147))*1.76</f>
        <v>1.8393410298923954E-2</v>
      </c>
      <c r="AO148" s="279">
        <f>(SUM(Option_4!AO146:AO147)-SUM(Baseline!AO146:AO147))*1.76</f>
        <v>1.9113977592597992E-2</v>
      </c>
      <c r="AP148" s="279">
        <f>(SUM(Option_4!AP146:AP147)-SUM(Baseline!AP146:AP147))*1.76</f>
        <v>1.9865197573883508E-2</v>
      </c>
      <c r="AQ148" s="279">
        <f>(SUM(Option_4!AQ146:AQ147)-SUM(Baseline!AQ146:AQ147))*1.76</f>
        <v>2.0648588874667837E-2</v>
      </c>
      <c r="AR148" s="279">
        <f>(SUM(Option_4!AR146:AR147)-SUM(Baseline!AR146:AR147))*1.76</f>
        <v>2.1465434627646687E-2</v>
      </c>
      <c r="AS148" s="279">
        <f>(SUM(Option_4!AS146:AS147)-SUM(Baseline!AS146:AS147))*1.76</f>
        <v>2.2317334704660255E-2</v>
      </c>
      <c r="AT148" s="279">
        <f>(SUM(Option_4!AT146:AT147)-SUM(Baseline!AT146:AT147))*1.76</f>
        <v>2.3205928934558955E-2</v>
      </c>
      <c r="AU148" s="279">
        <f>(SUM(Option_4!AU146:AU147)-SUM(Baseline!AU146:AU147))*1.76</f>
        <v>2.4132898163957181E-2</v>
      </c>
      <c r="AV148" s="279">
        <f>(SUM(Option_4!AV146:AV147)-SUM(Baseline!AV146:AV147))*1.76</f>
        <v>2.5099963461653517E-2</v>
      </c>
      <c r="AW148" s="279">
        <f>(SUM(Option_4!AW146:AW147)-SUM(Baseline!AW146:AW147))*1.76</f>
        <v>2.6108965502326668E-2</v>
      </c>
      <c r="AX148" s="279">
        <f>(SUM(Option_4!AX146:AX147)-SUM(Baseline!AX146:AX147))*1.76</f>
        <v>2.716182540506594E-2</v>
      </c>
      <c r="AY148" s="279">
        <f>(SUM(Option_4!AY146:AY147)-SUM(Baseline!AY146:AY147))*1.76</f>
        <v>2.8260662748118365E-2</v>
      </c>
      <c r="AZ148" s="279">
        <f>(SUM(Option_4!AZ146:AZ147)-SUM(Baseline!AZ146:AZ147))*1.76</f>
        <v>2.9407440463876354E-2</v>
      </c>
      <c r="BA148" s="279">
        <f>(SUM(Option_4!BA146:BA147)-SUM(Baseline!BA146:BA147))*1.76</f>
        <v>3.060447765050469E-2</v>
      </c>
      <c r="BB148" s="279">
        <f>(SUM(Option_4!BB146:BB147)-SUM(Baseline!BB146:BB147))*1.76</f>
        <v>3.1850237439610109E-2</v>
      </c>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475</v>
      </c>
      <c r="D150" s="135" t="s">
        <v>391</v>
      </c>
      <c r="E150" s="279">
        <v>-18.905494659999999</v>
      </c>
      <c r="F150" s="279">
        <v>-19.106858829999997</v>
      </c>
      <c r="G150" s="279">
        <v>-19.306713579999997</v>
      </c>
      <c r="H150" s="279">
        <v>-19.504779399999997</v>
      </c>
      <c r="I150" s="279">
        <v>-19.700759680000001</v>
      </c>
      <c r="J150" s="279">
        <v>-19.894339540000001</v>
      </c>
      <c r="K150" s="279">
        <v>-20.402428910000001</v>
      </c>
      <c r="L150" s="279">
        <v>-20.9267672</v>
      </c>
      <c r="M150" s="279">
        <v>-21.467919899999998</v>
      </c>
      <c r="N150" s="279">
        <v>-22.02647391</v>
      </c>
      <c r="O150" s="279">
        <v>-22.603038379999997</v>
      </c>
      <c r="P150" s="279">
        <v>-23.198245679999999</v>
      </c>
      <c r="Q150" s="279">
        <v>-23.8127523</v>
      </c>
      <c r="R150" s="279">
        <v>-24.4472399</v>
      </c>
      <c r="S150" s="279">
        <v>-25.102416309999999</v>
      </c>
      <c r="T150" s="279">
        <v>-25.77901666</v>
      </c>
      <c r="U150" s="279">
        <v>-26.477804460000002</v>
      </c>
      <c r="V150" s="279">
        <v>-27.199572870000001</v>
      </c>
      <c r="W150" s="279">
        <v>-27.945145850000003</v>
      </c>
      <c r="X150" s="279">
        <v>-28.71537953</v>
      </c>
      <c r="Y150" s="279">
        <v>-29.511163539999998</v>
      </c>
      <c r="Z150" s="279">
        <v>-30.333422389999999</v>
      </c>
      <c r="AA150" s="279">
        <v>-31.18311701</v>
      </c>
      <c r="AB150" s="279">
        <v>-32.061246260000004</v>
      </c>
      <c r="AC150" s="279">
        <v>-32.968848550000004</v>
      </c>
      <c r="AD150" s="279">
        <v>-33.907003530000004</v>
      </c>
      <c r="AE150" s="279">
        <v>-34.876833859999998</v>
      </c>
      <c r="AF150" s="279">
        <v>-35.879507060000002</v>
      </c>
      <c r="AG150" s="279">
        <v>-36.916237420000002</v>
      </c>
      <c r="AH150" s="279">
        <v>-37.98828803</v>
      </c>
      <c r="AI150" s="279">
        <v>-39.096972909999998</v>
      </c>
      <c r="AJ150" s="279">
        <v>-40.243659170000001</v>
      </c>
      <c r="AK150" s="279">
        <v>-41.429769380000003</v>
      </c>
      <c r="AL150" s="279">
        <v>-42.656783909999994</v>
      </c>
      <c r="AM150" s="279">
        <v>-43.92624352</v>
      </c>
      <c r="AN150" s="279">
        <v>-45.23975196</v>
      </c>
      <c r="AO150" s="279">
        <v>-46.598978770000002</v>
      </c>
      <c r="AP150" s="279">
        <v>-48.005662130000005</v>
      </c>
      <c r="AQ150" s="279">
        <v>-49.461611909999995</v>
      </c>
      <c r="AR150" s="279">
        <v>-50.968712840000002</v>
      </c>
      <c r="AS150" s="279">
        <v>-52.528927789999997</v>
      </c>
      <c r="AT150" s="279">
        <v>-54.144301290000001</v>
      </c>
      <c r="AU150" s="279">
        <v>-55.816963109999996</v>
      </c>
      <c r="AV150" s="279">
        <v>-57.54913208</v>
      </c>
      <c r="AW150" s="279">
        <v>-59.343120069999998</v>
      </c>
      <c r="AX150" s="279">
        <v>-61.201336140000002</v>
      </c>
      <c r="AY150" s="279">
        <v>-63.126290900000001</v>
      </c>
      <c r="AZ150" s="279">
        <v>-65.120601070000006</v>
      </c>
      <c r="BA150" s="279">
        <v>-67.186994290000001</v>
      </c>
      <c r="BB150" s="279">
        <v>-69.318957865148803</v>
      </c>
    </row>
    <row r="151" spans="1:54" outlineLevel="2">
      <c r="A151" s="426"/>
      <c r="B151" s="135" t="s">
        <v>294</v>
      </c>
      <c r="C151" s="135" t="s">
        <v>476</v>
      </c>
      <c r="D151" s="135" t="s">
        <v>391</v>
      </c>
      <c r="E151" s="279">
        <v>-1.5395036089999998</v>
      </c>
      <c r="F151" s="279">
        <v>-1.576375286</v>
      </c>
      <c r="G151" s="279">
        <v>-1.6136641270000001</v>
      </c>
      <c r="H151" s="279">
        <v>-1.651342308</v>
      </c>
      <c r="I151" s="279">
        <v>-1.689379065</v>
      </c>
      <c r="J151" s="279">
        <v>-1.7277404920000001</v>
      </c>
      <c r="K151" s="279">
        <v>-1.7729069099999999</v>
      </c>
      <c r="L151" s="279">
        <v>-1.8195547009999999</v>
      </c>
      <c r="M151" s="279">
        <v>-1.8677370819999999</v>
      </c>
      <c r="N151" s="279">
        <v>-1.9175093529999998</v>
      </c>
      <c r="O151" s="279">
        <v>-1.9689289839999999</v>
      </c>
      <c r="P151" s="279">
        <v>-2.0220557050000001</v>
      </c>
      <c r="Q151" s="279">
        <v>-2.0769516059999997</v>
      </c>
      <c r="R151" s="279">
        <v>-2.133681234</v>
      </c>
      <c r="S151" s="279">
        <v>-2.192311702</v>
      </c>
      <c r="T151" s="279">
        <v>-2.2529127920000001</v>
      </c>
      <c r="U151" s="279">
        <v>-2.3155570770000002</v>
      </c>
      <c r="V151" s="279">
        <v>-2.3803200370000002</v>
      </c>
      <c r="W151" s="279">
        <v>-2.4472801849999999</v>
      </c>
      <c r="X151" s="279">
        <v>-2.5165191990000002</v>
      </c>
      <c r="Y151" s="279">
        <v>-2.5881220580000002</v>
      </c>
      <c r="Z151" s="279">
        <v>-2.6621771869999997</v>
      </c>
      <c r="AA151" s="279">
        <v>-2.738776605</v>
      </c>
      <c r="AB151" s="279">
        <v>-2.8180160869999997</v>
      </c>
      <c r="AC151" s="279">
        <v>-2.8999953190000003</v>
      </c>
      <c r="AD151" s="279">
        <v>-2.9848180790000001</v>
      </c>
      <c r="AE151" s="279">
        <v>-3.0725924130000002</v>
      </c>
      <c r="AF151" s="279">
        <v>-3.163430822</v>
      </c>
      <c r="AG151" s="279">
        <v>-3.257450462</v>
      </c>
      <c r="AH151" s="279">
        <v>-3.354773346</v>
      </c>
      <c r="AI151" s="279">
        <v>-3.4555265630000003</v>
      </c>
      <c r="AJ151" s="279">
        <v>-3.559842502</v>
      </c>
      <c r="AK151" s="279">
        <v>-3.6678590890000002</v>
      </c>
      <c r="AL151" s="279">
        <v>-3.7797200329999998</v>
      </c>
      <c r="AM151" s="279">
        <v>-3.8955750880000002</v>
      </c>
      <c r="AN151" s="279">
        <v>-4.0155803190000006</v>
      </c>
      <c r="AO151" s="279">
        <v>-4.139898391</v>
      </c>
      <c r="AP151" s="279">
        <v>-4.2686988609999998</v>
      </c>
      <c r="AQ151" s="279">
        <v>-4.4021584950000001</v>
      </c>
      <c r="AR151" s="279">
        <v>-4.5404615870000002</v>
      </c>
      <c r="AS151" s="279">
        <v>-4.6838003060000002</v>
      </c>
      <c r="AT151" s="279">
        <v>-4.8323750509999996</v>
      </c>
      <c r="AU151" s="279">
        <v>-4.9863948250000005</v>
      </c>
      <c r="AV151" s="279">
        <v>-5.1460776279999996</v>
      </c>
      <c r="AW151" s="279">
        <v>-5.3116508660000008</v>
      </c>
      <c r="AX151" s="279">
        <v>-5.4833517839999999</v>
      </c>
      <c r="AY151" s="279">
        <v>-5.6614279129999998</v>
      </c>
      <c r="AZ151" s="279">
        <v>-5.8461375470000005</v>
      </c>
      <c r="BA151" s="279">
        <v>-6.0377502329999997</v>
      </c>
      <c r="BB151" s="279">
        <v>-6.2356432059657037</v>
      </c>
    </row>
    <row r="152" spans="1:54" outlineLevel="2">
      <c r="A152" s="426"/>
      <c r="B152" s="135" t="s">
        <v>294</v>
      </c>
      <c r="C152" s="135" t="s">
        <v>477</v>
      </c>
      <c r="D152" s="135" t="s">
        <v>391</v>
      </c>
      <c r="E152" s="279">
        <v>-0.26941478839999999</v>
      </c>
      <c r="F152" s="279">
        <v>-0.27843627230000001</v>
      </c>
      <c r="G152" s="279">
        <v>-0.28777445470000002</v>
      </c>
      <c r="H152" s="279">
        <v>-0.29743325250000002</v>
      </c>
      <c r="I152" s="279">
        <v>-0.30741594239999998</v>
      </c>
      <c r="J152" s="279">
        <v>-0.31772507299999997</v>
      </c>
      <c r="K152" s="279">
        <v>-0.32863336479999999</v>
      </c>
      <c r="L152" s="279">
        <v>-0.33996384330000001</v>
      </c>
      <c r="M152" s="279">
        <v>-0.35173435399999997</v>
      </c>
      <c r="N152" s="279">
        <v>-0.36396354830000005</v>
      </c>
      <c r="O152" s="279">
        <v>-0.37667092229999999</v>
      </c>
      <c r="P152" s="279">
        <v>-0.38987685619999995</v>
      </c>
      <c r="Q152" s="279">
        <v>-0.40360265690000002</v>
      </c>
      <c r="R152" s="279">
        <v>-0.41787060129999998</v>
      </c>
      <c r="S152" s="279">
        <v>-0.43270398320000003</v>
      </c>
      <c r="T152" s="279">
        <v>-0.448127161</v>
      </c>
      <c r="U152" s="279">
        <v>-0.4641656093</v>
      </c>
      <c r="V152" s="279">
        <v>-0.48084597120000006</v>
      </c>
      <c r="W152" s="279">
        <v>-0.49819611520000001</v>
      </c>
      <c r="X152" s="279">
        <v>-0.51624519309999994</v>
      </c>
      <c r="Y152" s="279">
        <v>-0.53502370190000004</v>
      </c>
      <c r="Z152" s="279">
        <v>-0.55456354819999998</v>
      </c>
      <c r="AA152" s="279">
        <v>-0.57489811600000007</v>
      </c>
      <c r="AB152" s="279">
        <v>-0.59606233750000004</v>
      </c>
      <c r="AC152" s="279">
        <v>-0.61809276820000003</v>
      </c>
      <c r="AD152" s="279">
        <v>-0.64102766440000003</v>
      </c>
      <c r="AE152" s="279">
        <v>-0.66490706600000005</v>
      </c>
      <c r="AF152" s="279">
        <v>-0.68977288190000008</v>
      </c>
      <c r="AG152" s="279">
        <v>-0.7156689812</v>
      </c>
      <c r="AH152" s="279">
        <v>-0.74264128730000001</v>
      </c>
      <c r="AI152" s="279">
        <v>-0.77073787789999992</v>
      </c>
      <c r="AJ152" s="279">
        <v>-0.80000908930000003</v>
      </c>
      <c r="AK152" s="279">
        <v>-0.83050762620000007</v>
      </c>
      <c r="AL152" s="279">
        <v>-0.86228867649999996</v>
      </c>
      <c r="AM152" s="279">
        <v>-0.89541003220000004</v>
      </c>
      <c r="AN152" s="279">
        <v>-0.92993221650000002</v>
      </c>
      <c r="AO152" s="279">
        <v>-0.96591861620000008</v>
      </c>
      <c r="AP152" s="279">
        <v>-1.003435622</v>
      </c>
      <c r="AQ152" s="279">
        <v>-1.042552774</v>
      </c>
      <c r="AR152" s="279">
        <v>-1.083342918</v>
      </c>
      <c r="AS152" s="279">
        <v>-1.125882364</v>
      </c>
      <c r="AT152" s="279">
        <v>-1.1702510580000001</v>
      </c>
      <c r="AU152" s="279">
        <v>-1.2165327590000001</v>
      </c>
      <c r="AV152" s="279">
        <v>-1.264815225</v>
      </c>
      <c r="AW152" s="279">
        <v>-1.3151904129999998</v>
      </c>
      <c r="AX152" s="279">
        <v>-1.3677546789999999</v>
      </c>
      <c r="AY152" s="279">
        <v>-1.422609</v>
      </c>
      <c r="AZ152" s="279">
        <v>-1.479859198</v>
      </c>
      <c r="BA152" s="279">
        <v>-1.5396161780000002</v>
      </c>
      <c r="BB152" s="279">
        <v>-1.6017861555767605</v>
      </c>
    </row>
    <row r="153" spans="1:54" outlineLevel="2">
      <c r="A153" s="426"/>
      <c r="B153" s="135" t="s">
        <v>294</v>
      </c>
      <c r="C153" s="135" t="s">
        <v>566</v>
      </c>
      <c r="D153" s="135" t="s">
        <v>391</v>
      </c>
      <c r="E153" s="279">
        <f>(SUM(Option_4!E150:E152)-SUM(Baseline!E150:E152))*1.76</f>
        <v>0</v>
      </c>
      <c r="F153" s="279">
        <f>(SUM(Option_4!F150:F152)-SUM(Baseline!F150:F152))*1.76</f>
        <v>0.48475460088000888</v>
      </c>
      <c r="G153" s="279">
        <f>(SUM(Option_4!G150:G152)-SUM(Baseline!G150:G152))*1.76</f>
        <v>1.0000876832320069</v>
      </c>
      <c r="H153" s="279">
        <f>(SUM(Option_4!H150:H152)-SUM(Baseline!H150:H152))*1.76</f>
        <v>1.5475423680640064</v>
      </c>
      <c r="I153" s="279">
        <f>(SUM(Option_4!I150:I152)-SUM(Baseline!I150:I152))*1.76</f>
        <v>2.1287361047039979</v>
      </c>
      <c r="J153" s="279">
        <f>(SUM(Option_4!J150:J152)-SUM(Baseline!J150:J152))*1.76</f>
        <v>2.7453647008479969</v>
      </c>
      <c r="K153" s="279">
        <f>(SUM(Option_4!K150:K152)-SUM(Baseline!K150:K152))*1.76</f>
        <v>2.8289088352800009</v>
      </c>
      <c r="L153" s="279">
        <f>(SUM(Option_4!L150:L152)-SUM(Baseline!L150:L152))*1.76</f>
        <v>2.9151584445279948</v>
      </c>
      <c r="M153" s="279">
        <f>(SUM(Option_4!M150:M152)-SUM(Baseline!M150:M152))*1.76</f>
        <v>3.0042078684639995</v>
      </c>
      <c r="N153" s="279">
        <f>(SUM(Option_4!N150:N152)-SUM(Baseline!N150:N152))*1.76</f>
        <v>3.0961550759040084</v>
      </c>
      <c r="O153" s="279">
        <f>(SUM(Option_4!O150:O152)-SUM(Baseline!O150:O152))*1.76</f>
        <v>3.1911017480319996</v>
      </c>
      <c r="P153" s="279">
        <f>(SUM(Option_4!P150:P152)-SUM(Baseline!P150:P152))*1.76</f>
        <v>3.2891533920959959</v>
      </c>
      <c r="Q153" s="279">
        <f>(SUM(Option_4!Q150:Q152)-SUM(Baseline!Q150:Q152))*1.76</f>
        <v>3.3904196235359909</v>
      </c>
      <c r="R153" s="279">
        <f>(SUM(Option_4!R150:R152)-SUM(Baseline!R150:R152))*1.76</f>
        <v>3.4950141871039948</v>
      </c>
      <c r="S153" s="279">
        <f>(SUM(Option_4!S150:S152)-SUM(Baseline!S150:S152))*1.76</f>
        <v>3.6030552534240057</v>
      </c>
      <c r="T153" s="279">
        <f>(SUM(Option_4!T150:T152)-SUM(Baseline!T150:T152))*1.76</f>
        <v>3.7146655057600078</v>
      </c>
      <c r="U153" s="279">
        <f>(SUM(Option_4!U150:U152)-SUM(Baseline!U150:U152))*1.76</f>
        <v>3.8299724281279972</v>
      </c>
      <c r="V153" s="279">
        <f>(SUM(Option_4!V150:V152)-SUM(Baseline!V150:V152))*1.76</f>
        <v>3.9491083809759955</v>
      </c>
      <c r="W153" s="279">
        <f>(SUM(Option_4!W150:W152)-SUM(Baseline!W150:W152))*1.76</f>
        <v>4.0722109285439956</v>
      </c>
      <c r="X153" s="279">
        <f>(SUM(Option_4!X150:X152)-SUM(Baseline!X150:X152))*1.76</f>
        <v>4.1994229972639934</v>
      </c>
      <c r="Y153" s="279">
        <f>(SUM(Option_4!Y150:Y152)-SUM(Baseline!Y150:Y152))*1.76</f>
        <v>4.3308930684799929</v>
      </c>
      <c r="Z153" s="279">
        <f>(SUM(Option_4!Z150:Z152)-SUM(Baseline!Z150:Z152))*1.76</f>
        <v>4.4667755207680031</v>
      </c>
      <c r="AA153" s="279">
        <f>(SUM(Option_4!AA150:AA152)-SUM(Baseline!AA150:AA152))*1.76</f>
        <v>4.6072307439839895</v>
      </c>
      <c r="AB153" s="279">
        <f>(SUM(Option_4!AB150:AB152)-SUM(Baseline!AB150:AB152))*1.76</f>
        <v>4.7524255137920095</v>
      </c>
      <c r="AC153" s="279">
        <f>(SUM(Option_4!AC150:AC152)-SUM(Baseline!AC150:AC152))*1.76</f>
        <v>4.9025331764640052</v>
      </c>
      <c r="AD153" s="279">
        <f>(SUM(Option_4!AD150:AD152)-SUM(Baseline!AD150:AD152))*1.76</f>
        <v>5.0577340102080006</v>
      </c>
      <c r="AE153" s="279">
        <f>(SUM(Option_4!AE150:AE152)-SUM(Baseline!AE150:AE152))*1.76</f>
        <v>5.2182154192959969</v>
      </c>
      <c r="AF153" s="279">
        <f>(SUM(Option_4!AF150:AF152)-SUM(Baseline!AF150:AF152))*1.76</f>
        <v>5.3841723543519855</v>
      </c>
      <c r="AG153" s="279">
        <f>(SUM(Option_4!AG150:AG152)-SUM(Baseline!AG150:AG152))*1.76</f>
        <v>5.5558075598079881</v>
      </c>
      <c r="AH153" s="279">
        <f>(SUM(Option_4!AH150:AH152)-SUM(Baseline!AH150:AH152))*1.76</f>
        <v>5.7333319285439925</v>
      </c>
      <c r="AI153" s="279">
        <f>(SUM(Option_4!AI150:AI152)-SUM(Baseline!AI150:AI152))*1.76</f>
        <v>5.9169648440320088</v>
      </c>
      <c r="AJ153" s="279">
        <f>(SUM(Option_4!AJ150:AJ152)-SUM(Baseline!AJ150:AJ152))*1.76</f>
        <v>6.1069346106559932</v>
      </c>
      <c r="AK153" s="279">
        <f>(SUM(Option_4!AK150:AK152)-SUM(Baseline!AK150:AK152))*1.76</f>
        <v>6.3034787210559804</v>
      </c>
      <c r="AL153" s="279">
        <f>(SUM(Option_4!AL150:AL152)-SUM(Baseline!AL150:AL152))*1.76</f>
        <v>6.5068444063040127</v>
      </c>
      <c r="AM153" s="279">
        <f>(SUM(Option_4!AM150:AM152)-SUM(Baseline!AM150:AM152))*1.76</f>
        <v>6.7172889263040148</v>
      </c>
      <c r="AN153" s="279">
        <f>(SUM(Option_4!AN150:AN152)-SUM(Baseline!AN150:AN152))*1.76</f>
        <v>6.9350800911039858</v>
      </c>
      <c r="AO153" s="279">
        <f>(SUM(Option_4!AO150:AO152)-SUM(Baseline!AO150:AO152))*1.76</f>
        <v>7.1604967014239937</v>
      </c>
      <c r="AP153" s="279">
        <f>(SUM(Option_4!AP150:AP152)-SUM(Baseline!AP150:AP152))*1.76</f>
        <v>7.3938289831999997</v>
      </c>
      <c r="AQ153" s="279">
        <f>(SUM(Option_4!AQ150:AQ152)-SUM(Baseline!AQ150:AQ152))*1.76</f>
        <v>7.6353792240000145</v>
      </c>
      <c r="AR153" s="279">
        <f>(SUM(Option_4!AR150:AR152)-SUM(Baseline!AR150:AR152))*1.76</f>
        <v>7.8854621120000035</v>
      </c>
      <c r="AS153" s="279">
        <f>(SUM(Option_4!AS150:AS152)-SUM(Baseline!AS150:AS152))*1.76</f>
        <v>8.1444055158400026</v>
      </c>
      <c r="AT153" s="279">
        <f>(SUM(Option_4!AT150:AT152)-SUM(Baseline!AT150:AT152))*1.76</f>
        <v>8.4125508068799864</v>
      </c>
      <c r="AU153" s="279">
        <f>(SUM(Option_4!AU150:AU152)-SUM(Baseline!AU150:AU152))*1.76</f>
        <v>8.6902536987200012</v>
      </c>
      <c r="AV153" s="279">
        <f>(SUM(Option_4!AV150:AV152)-SUM(Baseline!AV150:AV152))*1.76</f>
        <v>8.9778847716799994</v>
      </c>
      <c r="AW153" s="279">
        <f>(SUM(Option_4!AW150:AW152)-SUM(Baseline!AW150:AW152))*1.76</f>
        <v>9.2758300958399857</v>
      </c>
      <c r="AX153" s="279">
        <f>(SUM(Option_4!AX150:AX152)-SUM(Baseline!AX150:AX152))*1.76</f>
        <v>9.5844920283199873</v>
      </c>
      <c r="AY153" s="279">
        <f>(SUM(Option_4!AY150:AY152)-SUM(Baseline!AY150:AY152))*1.76</f>
        <v>9.9042898891200206</v>
      </c>
      <c r="AZ153" s="279">
        <f>(SUM(Option_4!AZ150:AZ152)-SUM(Baseline!AZ150:AZ152))*1.76</f>
        <v>10.235660719679975</v>
      </c>
      <c r="BA153" s="279">
        <f>(SUM(Option_4!BA150:BA152)-SUM(Baseline!BA150:BA152))*1.76</f>
        <v>10.579060088959988</v>
      </c>
      <c r="BB153" s="279">
        <f>(SUM(Option_4!BB150:BB152)-SUM(Baseline!BB150:BB152))*1.76</f>
        <v>10.933950137901997</v>
      </c>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135" t="s">
        <v>397</v>
      </c>
      <c r="D158" s="135" t="s">
        <v>480</v>
      </c>
      <c r="E158" s="238">
        <v>39.529138612086136</v>
      </c>
      <c r="F158" s="36">
        <v>39.39876116912388</v>
      </c>
      <c r="G158" s="36">
        <v>39.259921295007871</v>
      </c>
      <c r="H158" s="36">
        <v>39.112348191765179</v>
      </c>
      <c r="I158" s="36">
        <v>38.95576051242395</v>
      </c>
      <c r="J158" s="36">
        <v>38.789865701013426</v>
      </c>
      <c r="K158" s="36">
        <v>39.346048492395148</v>
      </c>
      <c r="L158" s="36">
        <v>39.913561667643833</v>
      </c>
      <c r="M158" s="36">
        <v>40.492730430726958</v>
      </c>
      <c r="N158" s="36">
        <v>41.083891667610828</v>
      </c>
      <c r="O158" s="36">
        <v>41.68739447426055</v>
      </c>
      <c r="P158" s="36">
        <v>42.303600629639931</v>
      </c>
      <c r="Q158" s="36">
        <v>42.932885134711483</v>
      </c>
      <c r="R158" s="36">
        <v>43.575636773436322</v>
      </c>
      <c r="S158" s="36">
        <v>44.232258673774133</v>
      </c>
      <c r="T158" s="36">
        <v>44.903168890683112</v>
      </c>
      <c r="U158" s="36">
        <v>45.588801033119893</v>
      </c>
      <c r="V158" s="36">
        <v>46.289604968039498</v>
      </c>
      <c r="W158" s="36">
        <v>47.006047436395257</v>
      </c>
      <c r="X158" s="36">
        <v>47.738612812138719</v>
      </c>
      <c r="Y158" s="36">
        <v>48.487803828219612</v>
      </c>
      <c r="Z158" s="36">
        <v>49.254142357585756</v>
      </c>
      <c r="AA158" s="36">
        <v>50.038170238182971</v>
      </c>
      <c r="AB158" s="36">
        <v>50.840450119954987</v>
      </c>
      <c r="AC158" s="36">
        <v>51.661566377843357</v>
      </c>
      <c r="AD158" s="36">
        <v>52.502126013787397</v>
      </c>
      <c r="AE158" s="36">
        <v>53.362759624724035</v>
      </c>
      <c r="AF158" s="36">
        <v>54.244122491587746</v>
      </c>
      <c r="AG158" s="36">
        <v>55.146895569310445</v>
      </c>
      <c r="AH158" s="36">
        <v>56.071786641821333</v>
      </c>
      <c r="AI158" s="36">
        <v>57.019531499046849</v>
      </c>
      <c r="AJ158" s="36">
        <v>57.990895113910483</v>
      </c>
      <c r="AK158" s="36">
        <v>58.986672995332697</v>
      </c>
      <c r="AL158" s="36">
        <v>60.007692464230757</v>
      </c>
      <c r="AM158" s="36">
        <v>61.054814072518589</v>
      </c>
      <c r="AN158" s="36">
        <v>62.128933099106689</v>
      </c>
      <c r="AO158" s="36">
        <v>63.230981045901892</v>
      </c>
      <c r="AP158" s="36">
        <v>64.361927276807279</v>
      </c>
      <c r="AQ158" s="36">
        <v>65.522780656721935</v>
      </c>
      <c r="AR158" s="36">
        <v>66.714591366540859</v>
      </c>
      <c r="AS158" s="36">
        <v>67.938452718154721</v>
      </c>
      <c r="AT158" s="36">
        <v>69.195503101449688</v>
      </c>
      <c r="AU158" s="36">
        <v>70.486927964307199</v>
      </c>
      <c r="AV158" s="36">
        <v>71.813962001603798</v>
      </c>
      <c r="AW158" s="36">
        <v>73.17789130021086</v>
      </c>
      <c r="AX158" s="36">
        <v>74.580055725994427</v>
      </c>
      <c r="AY158" s="36">
        <v>76.02185129981487</v>
      </c>
      <c r="AZ158" s="36">
        <v>77.504732782526716</v>
      </c>
      <c r="BA158" s="36">
        <v>79.030216336978356</v>
      </c>
      <c r="BB158" s="36">
        <v>80.585725155583006</v>
      </c>
    </row>
    <row r="159" spans="1:54" outlineLevel="2">
      <c r="A159" s="426"/>
      <c r="B159" s="135" t="s">
        <v>288</v>
      </c>
      <c r="C159" s="135" t="s">
        <v>564</v>
      </c>
      <c r="D159" s="135" t="s">
        <v>480</v>
      </c>
      <c r="E159" s="238">
        <f>(Option_4!E158-Baseline!E158)*1.76</f>
        <v>0</v>
      </c>
      <c r="F159" s="238">
        <f>(Option_4!F158-Baseline!F158)*1.76</f>
        <v>-1.1996344005165576</v>
      </c>
      <c r="G159" s="238">
        <f>(Option_4!G158-Baseline!G158)*1.76</f>
        <v>-2.4331498624450045</v>
      </c>
      <c r="H159" s="238">
        <f>(Option_4!H158-Baseline!H158)*1.76</f>
        <v>-3.7015487496851267</v>
      </c>
      <c r="I159" s="238">
        <f>(Option_4!I158-Baseline!I158)*1.76</f>
        <v>-5.0058703650129504</v>
      </c>
      <c r="J159" s="238">
        <f>(Option_4!J158-Baseline!J158)*1.76</f>
        <v>-6.3471930216006971</v>
      </c>
      <c r="K159" s="238">
        <f>(Option_4!K158-Baseline!K158)*1.76</f>
        <v>-6.4388629609137027</v>
      </c>
      <c r="L159" s="238">
        <f>(Option_4!L158-Baseline!L158)*1.76</f>
        <v>-6.5323995138000512</v>
      </c>
      <c r="M159" s="238">
        <f>(Option_4!M158-Baseline!M158)*1.76</f>
        <v>-6.6278561138543841</v>
      </c>
      <c r="N159" s="238">
        <f>(Option_4!N158-Baseline!N158)*1.76</f>
        <v>-6.7252882855511791</v>
      </c>
      <c r="O159" s="238">
        <f>(Option_4!O158-Baseline!O158)*1.76</f>
        <v>-6.8247534312846616</v>
      </c>
      <c r="P159" s="238">
        <f>(Option_4!P158-Baseline!P158)*1.76</f>
        <v>-6.9263111411288962</v>
      </c>
      <c r="Q159" s="238">
        <f>(Option_4!Q158-Baseline!Q158)*1.76</f>
        <v>-7.0300231347576947</v>
      </c>
      <c r="R159" s="238">
        <f>(Option_4!R158-Baseline!R158)*1.76</f>
        <v>-7.1359533776046593</v>
      </c>
      <c r="S159" s="238">
        <f>(Option_4!S158-Baseline!S158)*1.76</f>
        <v>-7.2441681970231704</v>
      </c>
      <c r="T159" s="238">
        <f>(Option_4!T158-Baseline!T158)*1.76</f>
        <v>-7.3547364178063503</v>
      </c>
      <c r="U159" s="238">
        <f>(Option_4!U158-Baseline!U158)*1.76</f>
        <v>-7.4677294202670543</v>
      </c>
      <c r="V159" s="238">
        <f>(Option_4!V158-Baseline!V158)*1.76</f>
        <v>-7.5832211983178865</v>
      </c>
      <c r="W159" s="238">
        <f>(Option_4!W158-Baseline!W158)*1.76</f>
        <v>-7.7012885917911298</v>
      </c>
      <c r="X159" s="238">
        <f>(Option_4!X158-Baseline!X158)*1.76</f>
        <v>-7.8220112864388707</v>
      </c>
      <c r="Y159" s="238">
        <f>(Option_4!Y158-Baseline!Y158)*1.76</f>
        <v>-7.9454720268927987</v>
      </c>
      <c r="Z159" s="238">
        <f>(Option_4!Z158-Baseline!Z158)*1.76</f>
        <v>-8.0717566747443428</v>
      </c>
      <c r="AA159" s="238">
        <f>(Option_4!AA158-Baseline!AA158)*1.76</f>
        <v>-8.2009544408645514</v>
      </c>
      <c r="AB159" s="238">
        <f>(Option_4!AB158-Baseline!AB158)*1.76</f>
        <v>-8.3331578660442123</v>
      </c>
      <c r="AC159" s="238">
        <f>(Option_4!AC158-Baseline!AC158)*1.76</f>
        <v>-8.4684631307536868</v>
      </c>
      <c r="AD159" s="238">
        <f>(Option_4!AD158-Baseline!AD158)*1.76</f>
        <v>-8.6069700745029856</v>
      </c>
      <c r="AE159" s="238">
        <f>(Option_4!AE158-Baseline!AE158)*1.76</f>
        <v>-8.7487825443217417</v>
      </c>
      <c r="AF159" s="238">
        <f>(Option_4!AF158-Baseline!AF158)*1.76</f>
        <v>-8.8940082785991788</v>
      </c>
      <c r="AG159" s="238">
        <f>(Option_4!AG158-Baseline!AG158)*1.76</f>
        <v>-9.0427593523640546</v>
      </c>
      <c r="AH159" s="238">
        <f>(Option_4!AH158-Baseline!AH158)*1.76</f>
        <v>-9.1951522353647857</v>
      </c>
      <c r="AI159" s="238">
        <f>(Option_4!AI158-Baseline!AI158)*1.76</f>
        <v>-9.3513079469492055</v>
      </c>
      <c r="AJ159" s="238">
        <f>(Option_4!AJ158-Baseline!AJ158)*1.76</f>
        <v>-9.5113524045447733</v>
      </c>
      <c r="AK159" s="238">
        <f>(Option_4!AK158-Baseline!AK158)*1.76</f>
        <v>-9.6754164817383543</v>
      </c>
      <c r="AL159" s="238">
        <f>(Option_4!AL158-Baseline!AL158)*1.76</f>
        <v>-9.8436362599563569</v>
      </c>
      <c r="AM159" s="238">
        <f>(Option_4!AM158-Baseline!AM158)*1.76</f>
        <v>-10.016153376944647</v>
      </c>
      <c r="AN159" s="238">
        <f>(Option_4!AN158-Baseline!AN158)*1.76</f>
        <v>-10.193115104208497</v>
      </c>
      <c r="AO159" s="238">
        <f>(Option_4!AO158-Baseline!AO158)*1.76</f>
        <v>-10.374674676132523</v>
      </c>
      <c r="AP159" s="238">
        <f>(Option_4!AP158-Baseline!AP158)*1.76</f>
        <v>-10.560991561020831</v>
      </c>
      <c r="AQ159" s="238">
        <f>(Option_4!AQ158-Baseline!AQ158)*1.76</f>
        <v>-10.752231770856808</v>
      </c>
      <c r="AR159" s="238">
        <f>(Option_4!AR158-Baseline!AR158)*1.76</f>
        <v>-10.948568074263175</v>
      </c>
      <c r="AS159" s="238">
        <f>(Option_4!AS158-Baseline!AS158)*1.76</f>
        <v>-11.150180325621962</v>
      </c>
      <c r="AT159" s="238">
        <f>(Option_4!AT158-Baseline!AT158)*1.76</f>
        <v>-11.357255794194414</v>
      </c>
      <c r="AU159" s="238">
        <f>(Option_4!AU158-Baseline!AU158)*1.76</f>
        <v>-11.569989512601042</v>
      </c>
      <c r="AV159" s="238">
        <f>(Option_4!AV158-Baseline!AV158)*1.76</f>
        <v>-11.788584586581539</v>
      </c>
      <c r="AW159" s="238">
        <f>(Option_4!AW158-Baseline!AW158)*1.76</f>
        <v>-12.013252582194745</v>
      </c>
      <c r="AX159" s="238">
        <f>(Option_4!AX158-Baseline!AX158)*1.76</f>
        <v>-12.244213913018598</v>
      </c>
      <c r="AY159" s="238">
        <f>(Option_4!AY158-Baseline!AY158)*1.76</f>
        <v>-12.481698207990171</v>
      </c>
      <c r="AZ159" s="238">
        <f>(Option_4!AZ158-Baseline!AZ158)*1.76</f>
        <v>-12.725944814765505</v>
      </c>
      <c r="BA159" s="238">
        <f>(Option_4!BA158-Baseline!BA158)*1.76</f>
        <v>-12.977203109479708</v>
      </c>
      <c r="BB159" s="238">
        <f>(Option_4!BB158-Baseline!BB158)*1.76</f>
        <v>-13.233422149700452</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473</v>
      </c>
      <c r="D161" s="135"/>
      <c r="E161" s="238">
        <v>7.4168974999999998E-2</v>
      </c>
      <c r="F161" s="36">
        <v>7.6652779000000004E-2</v>
      </c>
      <c r="G161" s="36">
        <v>7.9223772999999997E-2</v>
      </c>
      <c r="H161" s="36">
        <v>8.1883037000000006E-2</v>
      </c>
      <c r="I161" s="36">
        <v>8.4631472999999999E-2</v>
      </c>
      <c r="J161" s="36">
        <v>8.7469782999999995E-2</v>
      </c>
      <c r="K161" s="36">
        <v>9.0472975999999997E-2</v>
      </c>
      <c r="L161" s="36">
        <v>9.3592404000000004E-2</v>
      </c>
      <c r="M161" s="36">
        <v>9.6832977000000001E-2</v>
      </c>
      <c r="N161" s="36">
        <v>0.100199833</v>
      </c>
      <c r="O161" s="36">
        <v>0.103698337</v>
      </c>
      <c r="P161" s="36">
        <v>0.107334101</v>
      </c>
      <c r="Q161" s="36">
        <v>0.11111299199999999</v>
      </c>
      <c r="R161" s="36">
        <v>0.115041141</v>
      </c>
      <c r="S161" s="36">
        <v>0.119124963</v>
      </c>
      <c r="T161" s="36">
        <v>0.12337116300000001</v>
      </c>
      <c r="U161" s="36">
        <v>0.127786755</v>
      </c>
      <c r="V161" s="36">
        <v>0.13237907500000001</v>
      </c>
      <c r="W161" s="36">
        <v>0.137155794</v>
      </c>
      <c r="X161" s="36">
        <v>0.14212493800000001</v>
      </c>
      <c r="Y161" s="36">
        <v>0.147294904</v>
      </c>
      <c r="Z161" s="36">
        <v>0.152674476</v>
      </c>
      <c r="AA161" s="36">
        <v>0.15827284599999999</v>
      </c>
      <c r="AB161" s="36">
        <v>0.16409963</v>
      </c>
      <c r="AC161" s="36">
        <v>0.17016489200000001</v>
      </c>
      <c r="AD161" s="36">
        <v>0.17647916499999999</v>
      </c>
      <c r="AE161" s="36">
        <v>0.18305347299999999</v>
      </c>
      <c r="AF161" s="36">
        <v>0.18989935399999999</v>
      </c>
      <c r="AG161" s="36">
        <v>0.19702888499999999</v>
      </c>
      <c r="AH161" s="36">
        <v>0.20445470900000001</v>
      </c>
      <c r="AI161" s="36">
        <v>0.21219006400000001</v>
      </c>
      <c r="AJ161" s="36">
        <v>0.22024880699999999</v>
      </c>
      <c r="AK161" s="36">
        <v>0.228645448</v>
      </c>
      <c r="AL161" s="36">
        <v>0.23739518200000001</v>
      </c>
      <c r="AM161" s="36">
        <v>0.246513919</v>
      </c>
      <c r="AN161" s="36">
        <v>0.25601832299999999</v>
      </c>
      <c r="AO161" s="36">
        <v>0.26592584400000002</v>
      </c>
      <c r="AP161" s="36">
        <v>0.27625476100000002</v>
      </c>
      <c r="AQ161" s="36">
        <v>0.287024218</v>
      </c>
      <c r="AR161" s="36">
        <v>0.29825427199999999</v>
      </c>
      <c r="AS161" s="36">
        <v>0.309965932</v>
      </c>
      <c r="AT161" s="36">
        <v>0.32218120700000002</v>
      </c>
      <c r="AU161" s="36">
        <v>0.33492315700000003</v>
      </c>
      <c r="AV161" s="36">
        <v>0.348215944</v>
      </c>
      <c r="AW161" s="36">
        <v>0.36208488500000002</v>
      </c>
      <c r="AX161" s="36">
        <v>0.37655650699999998</v>
      </c>
      <c r="AY161" s="36">
        <v>0.39165861000000002</v>
      </c>
      <c r="AZ161" s="36">
        <v>0.40742033</v>
      </c>
      <c r="BA161" s="36">
        <v>0.42387219900000001</v>
      </c>
      <c r="BB161" s="36">
        <v>0.44098840400304917</v>
      </c>
    </row>
    <row r="162" spans="1:54" outlineLevel="2">
      <c r="A162" s="426"/>
      <c r="B162" s="135" t="s">
        <v>291</v>
      </c>
      <c r="C162" s="135" t="s">
        <v>474</v>
      </c>
      <c r="D162" s="135"/>
      <c r="E162" s="238">
        <v>0.164819944</v>
      </c>
      <c r="F162" s="36">
        <v>0.170339508</v>
      </c>
      <c r="G162" s="36">
        <v>0.17605282899999999</v>
      </c>
      <c r="H162" s="36">
        <v>0.18196230599999999</v>
      </c>
      <c r="I162" s="36">
        <v>0.18806994099999999</v>
      </c>
      <c r="J162" s="36">
        <v>0.19437729500000001</v>
      </c>
      <c r="K162" s="36">
        <v>0.201051059</v>
      </c>
      <c r="L162" s="36">
        <v>0.20798311899999999</v>
      </c>
      <c r="M162" s="36">
        <v>0.215184394</v>
      </c>
      <c r="N162" s="36">
        <v>0.22266629499999999</v>
      </c>
      <c r="O162" s="36">
        <v>0.230440749</v>
      </c>
      <c r="P162" s="36">
        <v>0.238520225</v>
      </c>
      <c r="Q162" s="36">
        <v>0.24691775899999999</v>
      </c>
      <c r="R162" s="36">
        <v>0.25564698000000002</v>
      </c>
      <c r="S162" s="36">
        <v>0.26472213999999999</v>
      </c>
      <c r="T162" s="36">
        <v>0.27415813999999999</v>
      </c>
      <c r="U162" s="36">
        <v>0.28397056700000001</v>
      </c>
      <c r="V162" s="36">
        <v>0.294175721</v>
      </c>
      <c r="W162" s="36">
        <v>0.304790652</v>
      </c>
      <c r="X162" s="36">
        <v>0.31583319599999998</v>
      </c>
      <c r="Y162" s="36">
        <v>0.32732200900000002</v>
      </c>
      <c r="Z162" s="36">
        <v>0.33927661399999998</v>
      </c>
      <c r="AA162" s="36">
        <v>0.35171743500000002</v>
      </c>
      <c r="AB162" s="36">
        <v>0.36466584400000002</v>
      </c>
      <c r="AC162" s="36">
        <v>0.37814420399999998</v>
      </c>
      <c r="AD162" s="36">
        <v>0.39217592299999998</v>
      </c>
      <c r="AE162" s="36">
        <v>0.40678549600000002</v>
      </c>
      <c r="AF162" s="36">
        <v>0.42199856400000002</v>
      </c>
      <c r="AG162" s="36">
        <v>0.43784196600000003</v>
      </c>
      <c r="AH162" s="36">
        <v>0.45434379800000002</v>
      </c>
      <c r="AI162" s="36">
        <v>0.47153347499999998</v>
      </c>
      <c r="AJ162" s="36">
        <v>0.48944179300000001</v>
      </c>
      <c r="AK162" s="36">
        <v>0.50810099600000003</v>
      </c>
      <c r="AL162" s="36">
        <v>0.52754484899999998</v>
      </c>
      <c r="AM162" s="36">
        <v>0.54780870999999998</v>
      </c>
      <c r="AN162" s="36">
        <v>0.56892960699999995</v>
      </c>
      <c r="AO162" s="36">
        <v>0.59094632000000002</v>
      </c>
      <c r="AP162" s="36">
        <v>0.61389946799999995</v>
      </c>
      <c r="AQ162" s="36">
        <v>0.63783159599999995</v>
      </c>
      <c r="AR162" s="36">
        <v>0.66278727199999998</v>
      </c>
      <c r="AS162" s="36">
        <v>0.68881318199999997</v>
      </c>
      <c r="AT162" s="36">
        <v>0.71595823700000005</v>
      </c>
      <c r="AU162" s="36">
        <v>0.74427368199999999</v>
      </c>
      <c r="AV162" s="36">
        <v>0.77381320899999995</v>
      </c>
      <c r="AW162" s="36">
        <v>0.80463307699999997</v>
      </c>
      <c r="AX162" s="36">
        <v>0.83679223700000005</v>
      </c>
      <c r="AY162" s="36">
        <v>0.87035246700000002</v>
      </c>
      <c r="AZ162" s="36">
        <v>0.90537851000000003</v>
      </c>
      <c r="BA162" s="36">
        <v>0.94193821899999997</v>
      </c>
      <c r="BB162" s="36">
        <v>0.97997423023978325</v>
      </c>
    </row>
    <row r="163" spans="1:54" outlineLevel="2">
      <c r="A163" s="426"/>
      <c r="B163" s="135" t="s">
        <v>291</v>
      </c>
      <c r="C163" s="135" t="s">
        <v>565</v>
      </c>
      <c r="D163" s="135"/>
      <c r="E163" s="238">
        <f>(SUM(Option_4!E161:E162)-SUM(Baseline!E161:E162))*1.76</f>
        <v>0</v>
      </c>
      <c r="F163" s="238">
        <f>(SUM(Option_4!F161:F162)-SUM(Baseline!F161:F162))*1.76</f>
        <v>-5.2912639999993517E-5</v>
      </c>
      <c r="G163" s="238">
        <f>(SUM(Option_4!G161:G162)-SUM(Baseline!G161:G162))*1.76</f>
        <v>-1.4917760000003E-4</v>
      </c>
      <c r="H163" s="238">
        <f>(SUM(Option_4!H161:H162)-SUM(Baseline!H161:H162))*1.76</f>
        <v>-3.0508543999993701E-4</v>
      </c>
      <c r="I163" s="238">
        <f>(SUM(Option_4!I161:I162)-SUM(Baseline!I161:I162))*1.76</f>
        <v>-5.3893487999999933E-4</v>
      </c>
      <c r="J163" s="238">
        <f>(SUM(Option_4!J161:J162)-SUM(Baseline!J161:J162))*1.76</f>
        <v>-8.7120704000003717E-4</v>
      </c>
      <c r="K163" s="238">
        <f>(SUM(Option_4!K161:K162)-SUM(Baseline!K161:K162))*1.76</f>
        <v>-9.0206687999991428E-4</v>
      </c>
      <c r="L163" s="238">
        <f>(SUM(Option_4!L161:L162)-SUM(Baseline!L161:L162))*1.76</f>
        <v>-9.3412527999999103E-4</v>
      </c>
      <c r="M163" s="238">
        <f>(SUM(Option_4!M161:M162)-SUM(Baseline!M161:M162))*1.76</f>
        <v>-9.6743504000004418E-4</v>
      </c>
      <c r="N163" s="238">
        <f>(SUM(Option_4!N161:N162)-SUM(Baseline!N161:N162))*1.76</f>
        <v>-1.0020454400000479E-3</v>
      </c>
      <c r="O163" s="238">
        <f>(SUM(Option_4!O161:O162)-SUM(Baseline!O161:O162))*1.76</f>
        <v>-1.038016320000068E-3</v>
      </c>
      <c r="P163" s="238">
        <f>(SUM(Option_4!P161:P162)-SUM(Baseline!P161:P162))*1.76</f>
        <v>-1.0754057600000256E-3</v>
      </c>
      <c r="Q163" s="238">
        <f>(SUM(Option_4!Q161:Q162)-SUM(Baseline!Q161:Q162))*1.76</f>
        <v>-1.1142718400000361E-3</v>
      </c>
      <c r="R163" s="238">
        <f>(SUM(Option_4!R161:R162)-SUM(Baseline!R161:R162))*1.76</f>
        <v>-1.154677919999969E-3</v>
      </c>
      <c r="S163" s="238">
        <f>(SUM(Option_4!S161:S162)-SUM(Baseline!S161:S162))*1.76</f>
        <v>-1.1966891199999363E-3</v>
      </c>
      <c r="T163" s="238">
        <f>(SUM(Option_4!T161:T162)-SUM(Baseline!T161:T162))*1.76</f>
        <v>-1.2403793599999968E-3</v>
      </c>
      <c r="U163" s="238">
        <f>(SUM(Option_4!U161:U162)-SUM(Baseline!U161:U162))*1.76</f>
        <v>-1.285817279999968E-3</v>
      </c>
      <c r="V163" s="238">
        <f>(SUM(Option_4!V161:V162)-SUM(Baseline!V161:V162))*1.76</f>
        <v>-1.3330785600000538E-3</v>
      </c>
      <c r="W163" s="238">
        <f>(SUM(Option_4!W161:W162)-SUM(Baseline!W161:W162))*1.76</f>
        <v>-1.3822441600000168E-3</v>
      </c>
      <c r="X163" s="238">
        <f>(SUM(Option_4!X161:X162)-SUM(Baseline!X161:X162))*1.76</f>
        <v>-1.4333950400001072E-3</v>
      </c>
      <c r="Y163" s="238">
        <f>(SUM(Option_4!Y161:Y162)-SUM(Baseline!Y161:Y162))*1.76</f>
        <v>-1.4866191999999855E-3</v>
      </c>
      <c r="Z163" s="238">
        <f>(SUM(Option_4!Z161:Z162)-SUM(Baseline!Z161:Z162))*1.76</f>
        <v>-1.5420081599999947E-3</v>
      </c>
      <c r="AA163" s="238">
        <f>(SUM(Option_4!AA161:AA162)-SUM(Baseline!AA161:AA162))*1.76</f>
        <v>-1.5996534400000862E-3</v>
      </c>
      <c r="AB163" s="238">
        <f>(SUM(Option_4!AB161:AB162)-SUM(Baseline!AB161:AB162))*1.76</f>
        <v>-1.6596553599999631E-3</v>
      </c>
      <c r="AC163" s="238">
        <f>(SUM(Option_4!AC161:AC162)-SUM(Baseline!AC161:AC162))*1.76</f>
        <v>-1.7221230399998612E-3</v>
      </c>
      <c r="AD163" s="238">
        <f>(SUM(Option_4!AD161:AD162)-SUM(Baseline!AD161:AD162))*1.76</f>
        <v>-1.7871585600000195E-3</v>
      </c>
      <c r="AE163" s="238">
        <f>(SUM(Option_4!AE161:AE162)-SUM(Baseline!AE161:AE162))*1.76</f>
        <v>-1.8548780800000842E-3</v>
      </c>
      <c r="AF163" s="238">
        <f>(SUM(Option_4!AF161:AF162)-SUM(Baseline!AF161:AF162))*1.76</f>
        <v>-1.9253995199998463E-3</v>
      </c>
      <c r="AG163" s="238">
        <f>(SUM(Option_4!AG161:AG162)-SUM(Baseline!AG161:AG162))*1.76</f>
        <v>-1.9988478399998754E-3</v>
      </c>
      <c r="AH163" s="238">
        <f>(SUM(Option_4!AH161:AH162)-SUM(Baseline!AH161:AH162))*1.76</f>
        <v>-2.0753585600000513E-3</v>
      </c>
      <c r="AI163" s="238">
        <f>(SUM(Option_4!AI161:AI162)-SUM(Baseline!AI161:AI162))*1.76</f>
        <v>-2.1550583999999161E-3</v>
      </c>
      <c r="AJ163" s="238">
        <f>(SUM(Option_4!AJ161:AJ162)-SUM(Baseline!AJ161:AJ162))*1.76</f>
        <v>-2.2380987199998792E-3</v>
      </c>
      <c r="AK163" s="238">
        <f>(SUM(Option_4!AK161:AK162)-SUM(Baseline!AK161:AK162))*1.76</f>
        <v>-2.3246273599998625E-3</v>
      </c>
      <c r="AL163" s="238">
        <f>(SUM(Option_4!AL161:AL162)-SUM(Baseline!AL161:AL162))*1.76</f>
        <v>-2.4147992000001749E-3</v>
      </c>
      <c r="AM163" s="238">
        <f>(SUM(Option_4!AM161:AM162)-SUM(Baseline!AM161:AM162))*1.76</f>
        <v>-2.5087779200000959E-3</v>
      </c>
      <c r="AN163" s="238">
        <f>(SUM(Option_4!AN161:AN162)-SUM(Baseline!AN161:AN162))*1.76</f>
        <v>-2.6067360000000227E-3</v>
      </c>
      <c r="AO163" s="238">
        <f>(SUM(Option_4!AO161:AO162)-SUM(Baseline!AO161:AO162))*1.76</f>
        <v>-2.7088564799998592E-3</v>
      </c>
      <c r="AP163" s="238">
        <f>(SUM(Option_4!AP161:AP162)-SUM(Baseline!AP161:AP162))*1.76</f>
        <v>-2.8153241600000455E-3</v>
      </c>
      <c r="AQ163" s="238">
        <f>(SUM(Option_4!AQ161:AQ162)-SUM(Baseline!AQ161:AQ162))*1.76</f>
        <v>-2.926341440000133E-3</v>
      </c>
      <c r="AR163" s="238">
        <f>(SUM(Option_4!AR161:AR162)-SUM(Baseline!AR161:AR162))*1.76</f>
        <v>-3.0421072000001636E-3</v>
      </c>
      <c r="AS163" s="238">
        <f>(SUM(Option_4!AS161:AS162)-SUM(Baseline!AS161:AS162))*1.76</f>
        <v>-3.1628432000001183E-3</v>
      </c>
      <c r="AT163" s="238">
        <f>(SUM(Option_4!AT161:AT162)-SUM(Baseline!AT161:AT162))*1.76</f>
        <v>-3.2887764800000243E-3</v>
      </c>
      <c r="AU163" s="238">
        <f>(SUM(Option_4!AU161:AU162)-SUM(Baseline!AU161:AU162))*1.76</f>
        <v>-3.4201464000003412E-3</v>
      </c>
      <c r="AV163" s="238">
        <f>(SUM(Option_4!AV161:AV162)-SUM(Baseline!AV161:AV162))*1.76</f>
        <v>-3.557199359999963E-3</v>
      </c>
      <c r="AW163" s="238">
        <f>(SUM(Option_4!AW161:AW162)-SUM(Baseline!AW161:AW162))*1.76</f>
        <v>-3.7001958400001201E-3</v>
      </c>
      <c r="AX163" s="238">
        <f>(SUM(Option_4!AX161:AX162)-SUM(Baseline!AX161:AX162))*1.76</f>
        <v>-3.8494103999996911E-3</v>
      </c>
      <c r="AY163" s="238">
        <f>(SUM(Option_4!AY161:AY162)-SUM(Baseline!AY161:AY162))*1.76</f>
        <v>-4.005135200000183E-3</v>
      </c>
      <c r="AZ163" s="238">
        <f>(SUM(Option_4!AZ161:AZ162)-SUM(Baseline!AZ161:AZ162))*1.76</f>
        <v>-4.1676623999999766E-3</v>
      </c>
      <c r="BA163" s="238">
        <f>(SUM(Option_4!BA161:BA162)-SUM(Baseline!BA161:BA162))*1.76</f>
        <v>-4.3373087999998812E-3</v>
      </c>
      <c r="BB163" s="238">
        <f>(SUM(Option_4!BB161:BB162)-SUM(Baseline!BB161:BB162))*1.76</f>
        <v>-4.5138602870391509E-3</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-8.0615520039548727</v>
      </c>
      <c r="F172" s="262">
        <f>-(F$158*'Fixed Data'!$B$25*'Fixed Data'!F$47*'Fixed Data'!$B$24*'Fixed Data'!$B$23+F$158*'Fixed Data'!$B$26)*'Fixed Data'!M44/10^6</f>
        <v>-8.1573227366396388</v>
      </c>
      <c r="G172" s="262">
        <f>-(G$158*'Fixed Data'!$B$25*'Fixed Data'!G$47*'Fixed Data'!$B$24*'Fixed Data'!$B$23+G$158*'Fixed Data'!$B$26)*'Fixed Data'!N44/10^6</f>
        <v>-8.2523620424175288</v>
      </c>
      <c r="H172" s="262">
        <f>-(H$158*'Fixed Data'!$B$25*'Fixed Data'!H$47*'Fixed Data'!$B$24*'Fixed Data'!$B$23+H$158*'Fixed Data'!$B$26)*'Fixed Data'!O44/10^6</f>
        <v>-8.346540560303632</v>
      </c>
      <c r="I172" s="262">
        <f>-(I$158*'Fixed Data'!$B$25*'Fixed Data'!I$47*'Fixed Data'!$B$24*'Fixed Data'!$B$23+I$158*'Fixed Data'!$B$26)*'Fixed Data'!P44/10^6</f>
        <v>-8.4397206971005581</v>
      </c>
      <c r="J172" s="262">
        <f>-(J$158*'Fixed Data'!$B$25*'Fixed Data'!J$47*'Fixed Data'!$B$24*'Fixed Data'!$B$23+J$158*'Fixed Data'!$B$26)*'Fixed Data'!Q44/10^6</f>
        <v>-8.5317561211902149</v>
      </c>
      <c r="K172" s="262">
        <f>-(K$158*'Fixed Data'!$B$25*'Fixed Data'!K$47*'Fixed Data'!$B$24*'Fixed Data'!$B$23+K$158*'Fixed Data'!$B$26)*'Fixed Data'!R44/10^6</f>
        <v>-8.7858755859817865</v>
      </c>
      <c r="L172" s="262">
        <f>-(L$158*'Fixed Data'!$B$25*'Fixed Data'!L$47*'Fixed Data'!$B$24*'Fixed Data'!$B$23+L$158*'Fixed Data'!$B$26)*'Fixed Data'!S44/10^6</f>
        <v>-9.0483247489374659</v>
      </c>
      <c r="M172" s="262">
        <f>-(M$158*'Fixed Data'!$B$25*'Fixed Data'!M$47*'Fixed Data'!$B$24*'Fixed Data'!$B$23+M$158*'Fixed Data'!$B$26)*'Fixed Data'!T44/10^6</f>
        <v>-9.3194123373080675</v>
      </c>
      <c r="N172" s="262">
        <f>-(N$158*'Fixed Data'!$B$25*'Fixed Data'!N$47*'Fixed Data'!$B$24*'Fixed Data'!$B$23+N$158*'Fixed Data'!$B$26)*'Fixed Data'!U44/10^6</f>
        <v>-9.5994601506355455</v>
      </c>
      <c r="O172" s="262">
        <f>-(O$158*'Fixed Data'!$B$25*'Fixed Data'!O$47*'Fixed Data'!$B$24*'Fixed Data'!$B$23+O$158*'Fixed Data'!$B$26)*'Fixed Data'!V44/10^6</f>
        <v>-9.8888037028066567</v>
      </c>
      <c r="P172" s="262">
        <f>-(P$158*'Fixed Data'!$B$25*'Fixed Data'!P$47*'Fixed Data'!$B$24*'Fixed Data'!$B$23+P$158*'Fixed Data'!$B$26)*'Fixed Data'!W44/10^6</f>
        <v>-10.187792880148109</v>
      </c>
      <c r="Q172" s="262">
        <f>-(Q$158*'Fixed Data'!$B$25*'Fixed Data'!Q$47*'Fixed Data'!$B$24*'Fixed Data'!$B$23+Q$158*'Fixed Data'!$B$26)*'Fixed Data'!X44/10^6</f>
        <v>-10.496792632450843</v>
      </c>
      <c r="R172" s="262">
        <f>-(R$158*'Fixed Data'!$B$25*'Fixed Data'!R$47*'Fixed Data'!$B$24*'Fixed Data'!$B$23+R$158*'Fixed Data'!$B$26)*'Fixed Data'!Y44/10^6</f>
        <v>-10.81618370649948</v>
      </c>
      <c r="S172" s="262">
        <f>-(S$158*'Fixed Data'!$B$25*'Fixed Data'!S$47*'Fixed Data'!$B$24*'Fixed Data'!$B$23+S$158*'Fixed Data'!$B$26)*'Fixed Data'!Z44/10^6</f>
        <v>-11.143855491263993</v>
      </c>
      <c r="T172" s="262">
        <f>-(T$158*'Fixed Data'!$B$25*'Fixed Data'!T$47*'Fixed Data'!$B$24*'Fixed Data'!$B$23+T$158*'Fixed Data'!$B$26)*'Fixed Data'!AA44/10^6</f>
        <v>-11.482577576576499</v>
      </c>
      <c r="U172" s="262">
        <f>-(U$158*'Fixed Data'!$B$25*'Fixed Data'!U$47*'Fixed Data'!$B$24*'Fixed Data'!$B$23+U$158*'Fixed Data'!$B$26)*'Fixed Data'!AB44/10^6</f>
        <v>-11.832775093904523</v>
      </c>
      <c r="V172" s="262">
        <f>-(V$158*'Fixed Data'!$B$25*'Fixed Data'!V$47*'Fixed Data'!$B$24*'Fixed Data'!$B$23+V$158*'Fixed Data'!$B$26)*'Fixed Data'!AC44/10^6</f>
        <v>-12.194891939203742</v>
      </c>
      <c r="W172" s="262">
        <f>-(W$158*'Fixed Data'!$B$25*'Fixed Data'!W$47*'Fixed Data'!$B$24*'Fixed Data'!$B$23+W$158*'Fixed Data'!$B$26)*'Fixed Data'!AD44/10^6</f>
        <v>-12.56939164375774</v>
      </c>
      <c r="X172" s="262">
        <f>-(X$158*'Fixed Data'!$B$25*'Fixed Data'!X$47*'Fixed Data'!$B$24*'Fixed Data'!$B$23+X$158*'Fixed Data'!$B$26)*'Fixed Data'!AE44/10^6</f>
        <v>-12.956758417147286</v>
      </c>
      <c r="Y172" s="262">
        <f>-(Y$158*'Fixed Data'!$B$25*'Fixed Data'!Y$47*'Fixed Data'!$B$24*'Fixed Data'!$B$23+Y$158*'Fixed Data'!$B$26)*'Fixed Data'!AF44/10^6</f>
        <v>-13.357498140077757</v>
      </c>
      <c r="Z172" s="262">
        <f>-(Z$158*'Fixed Data'!$B$25*'Fixed Data'!Z$47*'Fixed Data'!$B$24*'Fixed Data'!$B$23+Z$158*'Fixed Data'!$B$26)*'Fixed Data'!AG44/10^6</f>
        <v>-13.772139465536787</v>
      </c>
      <c r="AA172" s="262">
        <f>-(AA$158*'Fixed Data'!$B$25*'Fixed Data'!AA$47*'Fixed Data'!$B$24*'Fixed Data'!$B$23+AA$158*'Fixed Data'!$B$26)*'Fixed Data'!AH44/10^6</f>
        <v>-14.201234968592951</v>
      </c>
      <c r="AB172" s="262">
        <f>-(AB$158*'Fixed Data'!$B$25*'Fixed Data'!AB$47*'Fixed Data'!$B$24*'Fixed Data'!$B$23+AB$158*'Fixed Data'!$B$26)*'Fixed Data'!AI44/10^6</f>
        <v>-14.645362377034475</v>
      </c>
      <c r="AC172" s="262">
        <f>-(AC$158*'Fixed Data'!$B$25*'Fixed Data'!AC$47*'Fixed Data'!$B$24*'Fixed Data'!$B$23+AC$158*'Fixed Data'!$B$26)*'Fixed Data'!AJ44/10^6</f>
        <v>-15.09541239243822</v>
      </c>
      <c r="AD172" s="262">
        <f>-(AD$158*'Fixed Data'!$B$25*'Fixed Data'!AD$47*'Fixed Data'!$B$24*'Fixed Data'!$B$23+AD$158*'Fixed Data'!$B$26)*'Fixed Data'!AK44/10^6</f>
        <v>-15.559855986022882</v>
      </c>
      <c r="AE172" s="262">
        <f>-(AE$158*'Fixed Data'!$B$25*'Fixed Data'!AE$47*'Fixed Data'!$B$24*'Fixed Data'!$B$23+AE$158*'Fixed Data'!$B$26)*'Fixed Data'!AL44/10^6</f>
        <v>-16.038177784291388</v>
      </c>
      <c r="AF172" s="262">
        <f>-(AF$158*'Fixed Data'!$B$25*'Fixed Data'!AF$47*'Fixed Data'!$B$24*'Fixed Data'!$B$23+AF$158*'Fixed Data'!$B$26)*'Fixed Data'!AM44/10^6</f>
        <v>-16.530103729093963</v>
      </c>
      <c r="AG172" s="262">
        <f>-(AG$158*'Fixed Data'!$B$25*'Fixed Data'!AG$47*'Fixed Data'!$B$24*'Fixed Data'!$B$23+AG$158*'Fixed Data'!$B$26)*'Fixed Data'!AN44/10^6</f>
        <v>-17.035660655587549</v>
      </c>
      <c r="AH172" s="262">
        <f>-(AH$158*'Fixed Data'!$B$25*'Fixed Data'!AH$47*'Fixed Data'!$B$24*'Fixed Data'!$B$23+AH$158*'Fixed Data'!$B$26)*'Fixed Data'!AO44/10^6</f>
        <v>-17.555337732211246</v>
      </c>
      <c r="AI172" s="262">
        <f>-(AI$158*'Fixed Data'!$B$25*'Fixed Data'!AI$47*'Fixed Data'!$B$24*'Fixed Data'!$B$23+AI$158*'Fixed Data'!$B$26)*'Fixed Data'!AP44/10^6</f>
        <v>-18.090361801639144</v>
      </c>
      <c r="AJ172" s="262">
        <f>-(AJ$158*'Fixed Data'!$B$25*'Fixed Data'!AJ$47*'Fixed Data'!$B$24*'Fixed Data'!$B$23+AJ$158*'Fixed Data'!$B$26)*'Fixed Data'!AQ44/10^6</f>
        <v>-18.640925444412016</v>
      </c>
      <c r="AK172" s="262">
        <f>-(AK$158*'Fixed Data'!$B$25*'Fixed Data'!AK$47*'Fixed Data'!$B$24*'Fixed Data'!$B$23+AK$158*'Fixed Data'!$B$26)*'Fixed Data'!AR44/10^6</f>
        <v>-19.207482552383624</v>
      </c>
      <c r="AL172" s="262">
        <f>-(AL$158*'Fixed Data'!$B$25*'Fixed Data'!AL$47*'Fixed Data'!$B$24*'Fixed Data'!$B$23+AL$158*'Fixed Data'!$B$26)*'Fixed Data'!AS44/10^6</f>
        <v>-19.790641477352473</v>
      </c>
      <c r="AM172" s="262">
        <f>-(AM$158*'Fixed Data'!$B$25*'Fixed Data'!AM$47*'Fixed Data'!$B$24*'Fixed Data'!$B$23+AM$158*'Fixed Data'!$B$26)*'Fixed Data'!AT44/10^6</f>
        <v>-20.391069405948759</v>
      </c>
      <c r="AN172" s="262">
        <f>-(AN$158*'Fixed Data'!$B$25*'Fixed Data'!AN$47*'Fixed Data'!$B$24*'Fixed Data'!$B$23+AN$158*'Fixed Data'!$B$26)*'Fixed Data'!AU44/10^6</f>
        <v>-21.009413344769488</v>
      </c>
      <c r="AO172" s="262">
        <f>-(AO$158*'Fixed Data'!$B$25*'Fixed Data'!AO$47*'Fixed Data'!$B$24*'Fixed Data'!$B$23+AO$158*'Fixed Data'!$B$26)*'Fixed Data'!AV44/10^6</f>
        <v>-21.646278432978555</v>
      </c>
      <c r="AP172" s="262">
        <f>-(AP$158*'Fixed Data'!$B$25*'Fixed Data'!AP$47*'Fixed Data'!$B$24*'Fixed Data'!$B$23+AP$158*'Fixed Data'!$B$26)*'Fixed Data'!AW44/10^6</f>
        <v>-22.302355713488645</v>
      </c>
      <c r="AQ172" s="262">
        <f>-(AQ$158*'Fixed Data'!$B$25*'Fixed Data'!AQ$47*'Fixed Data'!$B$24*'Fixed Data'!$B$23+AQ$158*'Fixed Data'!$B$26)*'Fixed Data'!AX44/10^6</f>
        <v>-22.978374350564152</v>
      </c>
      <c r="AR172" s="262">
        <f>-(AR$158*'Fixed Data'!$B$25*'Fixed Data'!AR$47*'Fixed Data'!$B$24*'Fixed Data'!$B$23+AR$158*'Fixed Data'!$B$26)*'Fixed Data'!AY44/10^6</f>
        <v>-23.675084948544079</v>
      </c>
      <c r="AS172" s="262">
        <f>-(AS$158*'Fixed Data'!$B$25*'Fixed Data'!AS$47*'Fixed Data'!$B$24*'Fixed Data'!$B$23+AS$158*'Fixed Data'!$B$26)*'Fixed Data'!AZ44/10^6</f>
        <v>-24.393262905501068</v>
      </c>
      <c r="AT172" s="262">
        <f>-(AT$158*'Fixed Data'!$B$25*'Fixed Data'!AT$47*'Fixed Data'!$B$24*'Fixed Data'!$B$23+AT$158*'Fixed Data'!$B$26)*'Fixed Data'!BA44/10^6</f>
        <v>-25.133720087665981</v>
      </c>
      <c r="AU172" s="262">
        <f>-(AU$158*'Fixed Data'!$B$25*'Fixed Data'!AU$47*'Fixed Data'!$B$24*'Fixed Data'!$B$23+AU$158*'Fixed Data'!$B$26)*'Fixed Data'!BB44/10^6</f>
        <v>-25.897311167903187</v>
      </c>
      <c r="AV172" s="262">
        <f>-(AV$158*'Fixed Data'!$B$25*'Fixed Data'!AV$47*'Fixed Data'!$B$24*'Fixed Data'!$B$23+AV$158*'Fixed Data'!$B$26)*'Fixed Data'!BC44/10^6</f>
        <v>-26.684926859342085</v>
      </c>
      <c r="AW172" s="262">
        <f>-(AW$158*'Fixed Data'!$B$25*'Fixed Data'!AW$47*'Fixed Data'!$B$24*'Fixed Data'!$B$23+AW$158*'Fixed Data'!$B$26)*'Fixed Data'!BD44/10^6</f>
        <v>-27.497495951314566</v>
      </c>
      <c r="AX172" s="262">
        <f>-(AX$158*'Fixed Data'!$B$25*'Fixed Data'!AX$47*'Fixed Data'!$B$24*'Fixed Data'!$B$23+AX$158*'Fixed Data'!$B$26)*'Fixed Data'!BE44/10^6</f>
        <v>-28.335989316033608</v>
      </c>
      <c r="AY172" s="262">
        <f>-(AY$158*'Fixed Data'!$B$25*'Fixed Data'!AY$47*'Fixed Data'!$B$24*'Fixed Data'!$B$23+AY$158*'Fixed Data'!$B$26)*'Fixed Data'!BF44/10^6</f>
        <v>-29.201422687063371</v>
      </c>
      <c r="AZ172" s="262">
        <f>-(AZ$158*'Fixed Data'!$B$25*'Fixed Data'!AZ$47*'Fixed Data'!$B$24*'Fixed Data'!$B$23+AZ$158*'Fixed Data'!$B$26)*'Fixed Data'!BG44/10^6</f>
        <v>-30.094858105738236</v>
      </c>
      <c r="BA172" s="262">
        <f>-(BA$158*'Fixed Data'!$B$25*'Fixed Data'!BA$47*'Fixed Data'!$B$24*'Fixed Data'!$B$23+BA$158*'Fixed Data'!$B$26)*'Fixed Data'!BH44/10^6</f>
        <v>-31.017405520047042</v>
      </c>
      <c r="BB172" s="262">
        <f>-(BB$158*'Fixed Data'!$B$25*'Fixed Data'!BB$47*'Fixed Data'!$B$24*'Fixed Data'!$B$23+BB$158*'Fixed Data'!$B$26)*'Fixed Data'!BI44/10^6</f>
        <v>-31.964610146405683</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-24.184656006135928</v>
      </c>
      <c r="F176" s="262">
        <f>-(F$158*'Fixed Data'!$B$25*'Fixed Data'!F$47*'Fixed Data'!$B$24*'Fixed Data'!$B$23+F$158*'Fixed Data'!$B$26)*'Fixed Data'!M46/10^6</f>
        <v>-24.471968204209116</v>
      </c>
      <c r="G176" s="262">
        <f>-(G$158*'Fixed Data'!$B$25*'Fixed Data'!G$47*'Fixed Data'!$B$24*'Fixed Data'!$B$23+G$158*'Fixed Data'!$B$26)*'Fixed Data'!N46/10^6</f>
        <v>-24.757086127252588</v>
      </c>
      <c r="H176" s="262">
        <f>-(H$158*'Fixed Data'!$B$25*'Fixed Data'!H$47*'Fixed Data'!$B$24*'Fixed Data'!$B$23+H$158*'Fixed Data'!$B$26)*'Fixed Data'!O46/10^6</f>
        <v>-25.039621680910894</v>
      </c>
      <c r="I176" s="262">
        <f>-(I$158*'Fixed Data'!$B$25*'Fixed Data'!I$47*'Fixed Data'!$B$24*'Fixed Data'!$B$23+I$158*'Fixed Data'!$B$26)*'Fixed Data'!P46/10^6</f>
        <v>-25.319162091301667</v>
      </c>
      <c r="J176" s="262">
        <f>-(J$158*'Fixed Data'!$B$25*'Fixed Data'!J$47*'Fixed Data'!$B$24*'Fixed Data'!$B$23+J$158*'Fixed Data'!$B$26)*'Fixed Data'!Q46/10^6</f>
        <v>-25.595268357949085</v>
      </c>
      <c r="K176" s="262">
        <f>-(K$158*'Fixed Data'!$B$25*'Fixed Data'!K$47*'Fixed Data'!$B$24*'Fixed Data'!$B$23+K$158*'Fixed Data'!$B$26)*'Fixed Data'!R46/10^6</f>
        <v>-26.357626757945358</v>
      </c>
      <c r="L176" s="262">
        <f>-(L$158*'Fixed Data'!$B$25*'Fixed Data'!L$47*'Fixed Data'!$B$24*'Fixed Data'!$B$23+L$158*'Fixed Data'!$B$26)*'Fixed Data'!S46/10^6</f>
        <v>-27.144974246812396</v>
      </c>
      <c r="M176" s="262">
        <f>-(M$158*'Fixed Data'!$B$25*'Fixed Data'!M$47*'Fixed Data'!$B$24*'Fixed Data'!$B$23+M$158*'Fixed Data'!$B$26)*'Fixed Data'!T46/10^6</f>
        <v>-27.958237006055864</v>
      </c>
      <c r="N176" s="262">
        <f>-(N$158*'Fixed Data'!$B$25*'Fixed Data'!N$47*'Fixed Data'!$B$24*'Fixed Data'!$B$23+N$158*'Fixed Data'!$B$26)*'Fixed Data'!U46/10^6</f>
        <v>-28.798380445952624</v>
      </c>
      <c r="O176" s="262">
        <f>-(O$158*'Fixed Data'!$B$25*'Fixed Data'!O$47*'Fixed Data'!$B$24*'Fixed Data'!$B$23+O$158*'Fixed Data'!$B$26)*'Fixed Data'!V46/10^6</f>
        <v>-29.666411108419972</v>
      </c>
      <c r="P176" s="262">
        <f>-(P$158*'Fixed Data'!$B$25*'Fixed Data'!P$47*'Fixed Data'!$B$24*'Fixed Data'!$B$23+P$158*'Fixed Data'!$B$26)*'Fixed Data'!W46/10^6</f>
        <v>-30.563378646575099</v>
      </c>
      <c r="Q176" s="262">
        <f>-(Q$158*'Fixed Data'!$B$25*'Fixed Data'!Q$47*'Fixed Data'!$B$24*'Fixed Data'!$B$23+Q$158*'Fixed Data'!$B$26)*'Fixed Data'!X46/10^6</f>
        <v>-31.490377897352534</v>
      </c>
      <c r="R176" s="262">
        <f>-(R$158*'Fixed Data'!$B$25*'Fixed Data'!R$47*'Fixed Data'!$B$24*'Fixed Data'!$B$23+R$158*'Fixed Data'!$B$26)*'Fixed Data'!Y46/10^6</f>
        <v>-32.448551119498433</v>
      </c>
      <c r="S176" s="262">
        <f>-(S$158*'Fixed Data'!$B$25*'Fixed Data'!S$47*'Fixed Data'!$B$24*'Fixed Data'!$B$23+S$158*'Fixed Data'!$B$26)*'Fixed Data'!Z46/10^6</f>
        <v>-33.431566467381693</v>
      </c>
      <c r="T176" s="262">
        <f>-(T$158*'Fixed Data'!$B$25*'Fixed Data'!T$47*'Fixed Data'!$B$24*'Fixed Data'!$B$23+T$158*'Fixed Data'!$B$26)*'Fixed Data'!AA46/10^6</f>
        <v>-34.447732723221982</v>
      </c>
      <c r="U176" s="262">
        <f>-(U$158*'Fixed Data'!$B$25*'Fixed Data'!U$47*'Fixed Data'!$B$24*'Fixed Data'!$B$23+U$158*'Fixed Data'!$B$26)*'Fixed Data'!AB46/10^6</f>
        <v>-35.498325288320444</v>
      </c>
      <c r="V176" s="262">
        <f>-(V$158*'Fixed Data'!$B$25*'Fixed Data'!V$47*'Fixed Data'!$B$24*'Fixed Data'!$B$23+V$158*'Fixed Data'!$B$26)*'Fixed Data'!AC46/10^6</f>
        <v>-36.584675810902787</v>
      </c>
      <c r="W176" s="262">
        <f>-(W$158*'Fixed Data'!$B$25*'Fixed Data'!W$47*'Fixed Data'!$B$24*'Fixed Data'!$B$23+W$158*'Fixed Data'!$B$26)*'Fixed Data'!AD46/10^6</f>
        <v>-37.70817493127322</v>
      </c>
      <c r="X176" s="262">
        <f>-(X$158*'Fixed Data'!$B$25*'Fixed Data'!X$47*'Fixed Data'!$B$24*'Fixed Data'!$B$23+X$158*'Fixed Data'!$B$26)*'Fixed Data'!AE46/10^6</f>
        <v>-38.870275251441861</v>
      </c>
      <c r="Y176" s="262">
        <f>-(Y$158*'Fixed Data'!$B$25*'Fixed Data'!Y$47*'Fixed Data'!$B$24*'Fixed Data'!$B$23+Y$158*'Fixed Data'!$B$26)*'Fixed Data'!AF46/10^6</f>
        <v>-40.072494420233269</v>
      </c>
      <c r="Z176" s="262">
        <f>-(Z$158*'Fixed Data'!$B$25*'Fixed Data'!Z$47*'Fixed Data'!$B$24*'Fixed Data'!$B$23+Z$158*'Fixed Data'!$B$26)*'Fixed Data'!AG46/10^6</f>
        <v>-41.31641838947229</v>
      </c>
      <c r="AA176" s="262">
        <f>-(AA$158*'Fixed Data'!$B$25*'Fixed Data'!AA$47*'Fixed Data'!$B$24*'Fixed Data'!$B$23+AA$158*'Fixed Data'!$B$26)*'Fixed Data'!AH46/10^6</f>
        <v>-42.603704913030548</v>
      </c>
      <c r="AB176" s="262">
        <f>-(AB$158*'Fixed Data'!$B$25*'Fixed Data'!AB$47*'Fixed Data'!$B$24*'Fixed Data'!$B$23+AB$158*'Fixed Data'!$B$26)*'Fixed Data'!AI46/10^6</f>
        <v>-43.936087131103427</v>
      </c>
      <c r="AC176" s="262">
        <f>-(AC$158*'Fixed Data'!$B$25*'Fixed Data'!AC$47*'Fixed Data'!$B$24*'Fixed Data'!$B$23+AC$158*'Fixed Data'!$B$26)*'Fixed Data'!AJ46/10^6</f>
        <v>-45.286237177742485</v>
      </c>
      <c r="AD176" s="262">
        <f>-(AD$158*'Fixed Data'!$B$25*'Fixed Data'!AD$47*'Fixed Data'!$B$24*'Fixed Data'!$B$23+AD$158*'Fixed Data'!$B$26)*'Fixed Data'!AK46/10^6</f>
        <v>-46.679567959000323</v>
      </c>
      <c r="AE176" s="262">
        <f>-(AE$158*'Fixed Data'!$B$25*'Fixed Data'!AE$47*'Fixed Data'!$B$24*'Fixed Data'!$B$23+AE$158*'Fixed Data'!$B$26)*'Fixed Data'!AL46/10^6</f>
        <v>-48.114533354436197</v>
      </c>
      <c r="AF176" s="262">
        <f>-(AF$158*'Fixed Data'!$B$25*'Fixed Data'!AF$47*'Fixed Data'!$B$24*'Fixed Data'!$B$23+AF$158*'Fixed Data'!$B$26)*'Fixed Data'!AM46/10^6</f>
        <v>-49.590311189641113</v>
      </c>
      <c r="AG176" s="262">
        <f>-(AG$158*'Fixed Data'!$B$25*'Fixed Data'!AG$47*'Fixed Data'!$B$24*'Fixed Data'!$B$23+AG$158*'Fixed Data'!$B$26)*'Fixed Data'!AN46/10^6</f>
        <v>-51.106981968515328</v>
      </c>
      <c r="AH176" s="262">
        <f>-(AH$158*'Fixed Data'!$B$25*'Fixed Data'!AH$47*'Fixed Data'!$B$24*'Fixed Data'!$B$23+AH$158*'Fixed Data'!$B$26)*'Fixed Data'!AO46/10^6</f>
        <v>-52.666013198858089</v>
      </c>
      <c r="AI176" s="262">
        <f>-(AI$158*'Fixed Data'!$B$25*'Fixed Data'!AI$47*'Fixed Data'!$B$24*'Fixed Data'!$B$23+AI$158*'Fixed Data'!$B$26)*'Fixed Data'!AP46/10^6</f>
        <v>-54.271085407526805</v>
      </c>
      <c r="AJ176" s="262">
        <f>-(AJ$158*'Fixed Data'!$B$25*'Fixed Data'!AJ$47*'Fixed Data'!$B$24*'Fixed Data'!$B$23+AJ$158*'Fixed Data'!$B$26)*'Fixed Data'!AQ46/10^6</f>
        <v>-55.922776336154264</v>
      </c>
      <c r="AK176" s="262">
        <f>-(AK$158*'Fixed Data'!$B$25*'Fixed Data'!AK$47*'Fixed Data'!$B$24*'Fixed Data'!$B$23+AK$158*'Fixed Data'!$B$26)*'Fixed Data'!AR46/10^6</f>
        <v>-57.622447660321349</v>
      </c>
      <c r="AL176" s="262">
        <f>-(AL$158*'Fixed Data'!$B$25*'Fixed Data'!AL$47*'Fixed Data'!$B$24*'Fixed Data'!$B$23+AL$158*'Fixed Data'!$B$26)*'Fixed Data'!AS46/10^6</f>
        <v>-59.371924435476494</v>
      </c>
      <c r="AM176" s="262">
        <f>-(AM$158*'Fixed Data'!$B$25*'Fixed Data'!AM$47*'Fixed Data'!$B$24*'Fixed Data'!$B$23+AM$158*'Fixed Data'!$B$26)*'Fixed Data'!AT46/10^6</f>
        <v>-61.173208221626403</v>
      </c>
      <c r="AN176" s="262">
        <f>-(AN$158*'Fixed Data'!$B$25*'Fixed Data'!AN$47*'Fixed Data'!$B$24*'Fixed Data'!$B$23+AN$158*'Fixed Data'!$B$26)*'Fixed Data'!AU46/10^6</f>
        <v>-63.028240038418332</v>
      </c>
      <c r="AO176" s="262">
        <f>-(AO$158*'Fixed Data'!$B$25*'Fixed Data'!AO$47*'Fixed Data'!$B$24*'Fixed Data'!$B$23+AO$158*'Fixed Data'!$B$26)*'Fixed Data'!AV46/10^6</f>
        <v>-64.938835303371249</v>
      </c>
      <c r="AP176" s="262">
        <f>-(AP$158*'Fixed Data'!$B$25*'Fixed Data'!AP$47*'Fixed Data'!$B$24*'Fixed Data'!$B$23+AP$158*'Fixed Data'!$B$26)*'Fixed Data'!AW46/10^6</f>
        <v>-66.907067145240646</v>
      </c>
      <c r="AQ176" s="262">
        <f>-(AQ$158*'Fixed Data'!$B$25*'Fixed Data'!AQ$47*'Fixed Data'!$B$24*'Fixed Data'!$B$23+AQ$158*'Fixed Data'!$B$26)*'Fixed Data'!AX46/10^6</f>
        <v>-68.93512305682647</v>
      </c>
      <c r="AR176" s="262">
        <f>-(AR$158*'Fixed Data'!$B$25*'Fixed Data'!AR$47*'Fixed Data'!$B$24*'Fixed Data'!$B$23+AR$158*'Fixed Data'!$B$26)*'Fixed Data'!AY46/10^6</f>
        <v>-71.025254851141185</v>
      </c>
      <c r="AS176" s="262">
        <f>-(AS$158*'Fixed Data'!$B$25*'Fixed Data'!AS$47*'Fixed Data'!$B$24*'Fixed Data'!$B$23+AS$158*'Fixed Data'!$B$26)*'Fixed Data'!AZ46/10^6</f>
        <v>-73.179788722392644</v>
      </c>
      <c r="AT176" s="262">
        <f>-(AT$158*'Fixed Data'!$B$25*'Fixed Data'!AT$47*'Fixed Data'!$B$24*'Fixed Data'!$B$23+AT$158*'Fixed Data'!$B$26)*'Fixed Data'!BA46/10^6</f>
        <v>-75.40116026928132</v>
      </c>
      <c r="AU176" s="262">
        <f>-(AU$158*'Fixed Data'!$B$25*'Fixed Data'!AU$47*'Fixed Data'!$B$24*'Fixed Data'!$B$23+AU$158*'Fixed Data'!$B$26)*'Fixed Data'!BB46/10^6</f>
        <v>-77.691933510402237</v>
      </c>
      <c r="AV176" s="262">
        <f>-(AV$158*'Fixed Data'!$B$25*'Fixed Data'!AV$47*'Fixed Data'!$B$24*'Fixed Data'!$B$23+AV$158*'Fixed Data'!$B$26)*'Fixed Data'!BC46/10^6</f>
        <v>-80.054780585143007</v>
      </c>
      <c r="AW176" s="262">
        <f>-(AW$158*'Fixed Data'!$B$25*'Fixed Data'!AW$47*'Fixed Data'!$B$24*'Fixed Data'!$B$23+AW$158*'Fixed Data'!$B$26)*'Fixed Data'!BD46/10^6</f>
        <v>-82.492487861498731</v>
      </c>
      <c r="AX176" s="262">
        <f>-(AX$158*'Fixed Data'!$B$25*'Fixed Data'!AX$47*'Fixed Data'!$B$24*'Fixed Data'!$B$23+AX$158*'Fixed Data'!$B$26)*'Fixed Data'!BE46/10^6</f>
        <v>-85.00796795610897</v>
      </c>
      <c r="AY176" s="262">
        <f>-(AY$158*'Fixed Data'!$B$25*'Fixed Data'!AY$47*'Fixed Data'!$B$24*'Fixed Data'!$B$23+AY$158*'Fixed Data'!$B$26)*'Fixed Data'!BF46/10^6</f>
        <v>-87.60426806966781</v>
      </c>
      <c r="AZ176" s="262">
        <f>-(AZ$158*'Fixed Data'!$B$25*'Fixed Data'!AZ$47*'Fixed Data'!$B$24*'Fixed Data'!$B$23+AZ$158*'Fixed Data'!$B$26)*'Fixed Data'!BG46/10^6</f>
        <v>-90.284574326178799</v>
      </c>
      <c r="BA176" s="262">
        <f>-(BA$158*'Fixed Data'!$B$25*'Fixed Data'!BA$47*'Fixed Data'!$B$24*'Fixed Data'!$B$23+BA$158*'Fixed Data'!$B$26)*'Fixed Data'!BH46/10^6</f>
        <v>-93.052216569608916</v>
      </c>
      <c r="BB176" s="262">
        <f>-(BB$158*'Fixed Data'!$B$25*'Fixed Data'!BB$47*'Fixed Data'!$B$24*'Fixed Data'!$B$23+BB$158*'Fixed Data'!$B$26)*'Fixed Data'!BI46/10^6</f>
        <v>-95.893830449204771</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-0.19866487955554271</v>
      </c>
      <c r="F190" s="21">
        <f t="shared" ref="F190:BB190" si="17">(F133+F83)*F186</f>
        <v>-1.4306240817246909</v>
      </c>
      <c r="G190" s="21">
        <f t="shared" si="17"/>
        <v>-2.6458689326853611</v>
      </c>
      <c r="H190" s="21">
        <f t="shared" si="17"/>
        <v>-3.8547818129133695</v>
      </c>
      <c r="I190" s="21">
        <f t="shared" si="17"/>
        <v>-5.0540683220239231</v>
      </c>
      <c r="J190" s="21">
        <f t="shared" si="17"/>
        <v>-5.9914456715345299</v>
      </c>
      <c r="K190" s="21">
        <f t="shared" si="17"/>
        <v>-5.4069412922578106</v>
      </c>
      <c r="L190" s="21">
        <f t="shared" si="17"/>
        <v>-4.8634068907745505</v>
      </c>
      <c r="M190" s="21">
        <f t="shared" si="17"/>
        <v>-4.3584596295824394</v>
      </c>
      <c r="N190" s="21">
        <f t="shared" si="17"/>
        <v>-3.8898404578362005</v>
      </c>
      <c r="O190" s="21">
        <f t="shared" si="17"/>
        <v>-3.4554081436251995</v>
      </c>
      <c r="P190" s="21">
        <f t="shared" si="17"/>
        <v>-3.0531335791494754</v>
      </c>
      <c r="Q190" s="21">
        <f t="shared" si="17"/>
        <v>-2.6810943467950725</v>
      </c>
      <c r="R190" s="21">
        <f t="shared" si="17"/>
        <v>-2.3374695346214502</v>
      </c>
      <c r="S190" s="21">
        <f t="shared" si="17"/>
        <v>-2.0205347902642634</v>
      </c>
      <c r="T190" s="21">
        <f t="shared" si="17"/>
        <v>-1.7286576027269125</v>
      </c>
      <c r="U190" s="21">
        <f t="shared" si="17"/>
        <v>-1.4602928019847443</v>
      </c>
      <c r="V190" s="21">
        <f t="shared" si="17"/>
        <v>-1.2139782667574688</v>
      </c>
      <c r="W190" s="21">
        <f t="shared" si="17"/>
        <v>-0.98833083121897836</v>
      </c>
      <c r="X190" s="21">
        <f t="shared" si="17"/>
        <v>-0.78204238181012087</v>
      </c>
      <c r="Y190" s="21">
        <f t="shared" si="17"/>
        <v>-0.59387613569969666</v>
      </c>
      <c r="Z190" s="21">
        <f t="shared" si="17"/>
        <v>-0.42266309280282505</v>
      </c>
      <c r="AA190" s="21">
        <f t="shared" si="17"/>
        <v>-0.26729865361436722</v>
      </c>
      <c r="AB190" s="21">
        <f t="shared" si="17"/>
        <v>-0.12673939544906718</v>
      </c>
      <c r="AC190" s="21">
        <f t="shared" si="17"/>
        <v>2.0383797135465393E-16</v>
      </c>
      <c r="AD190" s="21">
        <f t="shared" si="17"/>
        <v>1.9694489985956903E-16</v>
      </c>
      <c r="AE190" s="21">
        <f t="shared" si="17"/>
        <v>1.9028492740054979E-16</v>
      </c>
      <c r="AF190" s="21">
        <f t="shared" si="17"/>
        <v>1.8385017140149737E-16</v>
      </c>
      <c r="AG190" s="21">
        <f t="shared" si="17"/>
        <v>1.7763301584685738E-16</v>
      </c>
      <c r="AH190" s="21">
        <f t="shared" si="17"/>
        <v>1.7162610226749511E-16</v>
      </c>
      <c r="AI190" s="21">
        <f t="shared" si="17"/>
        <v>1.6582232103139622E-16</v>
      </c>
      <c r="AJ190" s="21">
        <f t="shared" si="17"/>
        <v>1.6099254469067594E-16</v>
      </c>
      <c r="AK190" s="21">
        <f t="shared" si="17"/>
        <v>1.5630344144725819E-16</v>
      </c>
      <c r="AL190" s="21">
        <f t="shared" si="17"/>
        <v>1.5175091402646425E-16</v>
      </c>
      <c r="AM190" s="21">
        <f t="shared" si="17"/>
        <v>1.4733098449171287E-16</v>
      </c>
      <c r="AN190" s="21">
        <f t="shared" si="17"/>
        <v>1.4303979076865326E-16</v>
      </c>
      <c r="AO190" s="21">
        <f t="shared" si="17"/>
        <v>1.3887358327053714E-16</v>
      </c>
      <c r="AP190" s="21">
        <f t="shared" si="17"/>
        <v>1.3482872162188071E-16</v>
      </c>
      <c r="AQ190" s="21">
        <f t="shared" si="17"/>
        <v>1.3090167147755411E-16</v>
      </c>
      <c r="AR190" s="21">
        <f t="shared" si="17"/>
        <v>1.2708900143451855E-16</v>
      </c>
      <c r="AS190" s="21">
        <f t="shared" si="17"/>
        <v>1.2338738003351315E-16</v>
      </c>
      <c r="AT190" s="21">
        <f t="shared" si="17"/>
        <v>1.1979357284807104E-16</v>
      </c>
      <c r="AU190" s="21">
        <f t="shared" si="17"/>
        <v>1.1630443965832139E-16</v>
      </c>
      <c r="AV190" s="21">
        <f t="shared" si="17"/>
        <v>1.1291693170710814E-16</v>
      </c>
      <c r="AW190" s="21">
        <f t="shared" si="17"/>
        <v>1.0962808903602732E-16</v>
      </c>
      <c r="AX190" s="21">
        <f t="shared" si="17"/>
        <v>1.0643503789905565E-16</v>
      </c>
      <c r="AY190" s="21">
        <f t="shared" si="17"/>
        <v>1.0333498825151033E-16</v>
      </c>
      <c r="AZ190" s="21">
        <f t="shared" si="17"/>
        <v>1.0032523131214596E-16</v>
      </c>
      <c r="BA190" s="21">
        <f t="shared" si="17"/>
        <v>9.740313719625821E-17</v>
      </c>
      <c r="BB190" s="21">
        <f t="shared" si="17"/>
        <v>9.4566152617726413E-17</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-2.6997677291592925</v>
      </c>
      <c r="F192" s="21">
        <f t="shared" ref="F192:BB192" si="19">F77*F186</f>
        <v>-2.5998678151928525</v>
      </c>
      <c r="G192" s="21">
        <f t="shared" si="19"/>
        <v>-2.5030975563020919</v>
      </c>
      <c r="H192" s="21">
        <f t="shared" si="19"/>
        <v>-2.4093610894740043</v>
      </c>
      <c r="I192" s="21">
        <f t="shared" si="19"/>
        <v>-2.3185653396330008</v>
      </c>
      <c r="J192" s="21">
        <f t="shared" si="19"/>
        <v>-2.2306199300871206</v>
      </c>
      <c r="K192" s="21">
        <f t="shared" si="19"/>
        <v>-2.1860901896536249</v>
      </c>
      <c r="L192" s="21">
        <f t="shared" si="19"/>
        <v>-2.1426295304555567</v>
      </c>
      <c r="M192" s="21">
        <f t="shared" si="19"/>
        <v>-2.1002128683336059</v>
      </c>
      <c r="N192" s="21">
        <f t="shared" si="19"/>
        <v>-2.05881573327988</v>
      </c>
      <c r="O192" s="21">
        <f t="shared" si="19"/>
        <v>-2.0184142571053556</v>
      </c>
      <c r="P192" s="21">
        <f t="shared" si="19"/>
        <v>-1.9789851574111834</v>
      </c>
      <c r="Q192" s="21">
        <f t="shared" si="19"/>
        <v>-1.9405057241813453</v>
      </c>
      <c r="R192" s="21">
        <f t="shared" si="19"/>
        <v>-1.9029538065199034</v>
      </c>
      <c r="S192" s="21">
        <f t="shared" si="19"/>
        <v>-1.8663077985807865</v>
      </c>
      <c r="T192" s="21">
        <f t="shared" si="19"/>
        <v>-1.8305466257900482</v>
      </c>
      <c r="U192" s="21">
        <f t="shared" si="19"/>
        <v>-1.7956497321942542</v>
      </c>
      <c r="V192" s="21">
        <f t="shared" si="19"/>
        <v>-1.7615970699600392</v>
      </c>
      <c r="W192" s="21">
        <f t="shared" si="19"/>
        <v>-1.7283690844637387</v>
      </c>
      <c r="X192" s="21">
        <f t="shared" si="19"/>
        <v>-1.6959467041899059</v>
      </c>
      <c r="Y192" s="21">
        <f t="shared" si="19"/>
        <v>-1.6643113283361428</v>
      </c>
      <c r="Z192" s="21">
        <f t="shared" si="19"/>
        <v>-1.6334448155555576</v>
      </c>
      <c r="AA192" s="21">
        <f t="shared" si="19"/>
        <v>-1.6033294732426044</v>
      </c>
      <c r="AB192" s="21">
        <f t="shared" si="19"/>
        <v>-1.5739480465585645</v>
      </c>
      <c r="AC192" s="21">
        <f t="shared" si="19"/>
        <v>-1.5452837085717943</v>
      </c>
      <c r="AD192" s="21">
        <f t="shared" si="19"/>
        <v>-1.5173200490312033</v>
      </c>
      <c r="AE192" s="21">
        <f t="shared" si="19"/>
        <v>-1.4900410642319875</v>
      </c>
      <c r="AF192" s="21">
        <f t="shared" si="19"/>
        <v>-1.4634311492204448</v>
      </c>
      <c r="AG192" s="21">
        <f t="shared" si="19"/>
        <v>-1.4374750860502392</v>
      </c>
      <c r="AH192" s="21">
        <f t="shared" si="19"/>
        <v>-1.4121580356221834</v>
      </c>
      <c r="AI192" s="21">
        <f t="shared" si="19"/>
        <v>-1.3874655288241988</v>
      </c>
      <c r="AJ192" s="21">
        <f t="shared" si="19"/>
        <v>-1.3700018228791306</v>
      </c>
      <c r="AK192" s="21">
        <f t="shared" si="19"/>
        <v>-1.3529383567005961</v>
      </c>
      <c r="AL192" s="21">
        <f t="shared" si="19"/>
        <v>-1.3362687435498868</v>
      </c>
      <c r="AM192" s="21">
        <f t="shared" si="19"/>
        <v>-1.3199867494979791</v>
      </c>
      <c r="AN192" s="21">
        <f t="shared" si="19"/>
        <v>-1.3040862916169231</v>
      </c>
      <c r="AO192" s="21">
        <f t="shared" si="19"/>
        <v>-1.2885614347276273</v>
      </c>
      <c r="AP192" s="21">
        <f t="shared" si="19"/>
        <v>-1.2734063897623606</v>
      </c>
      <c r="AQ192" s="21">
        <f t="shared" si="19"/>
        <v>-1.2586155106254553</v>
      </c>
      <c r="AR192" s="21">
        <f t="shared" si="19"/>
        <v>-1.2441832930718715</v>
      </c>
      <c r="AS192" s="21">
        <f t="shared" si="19"/>
        <v>-1.2301043719624651</v>
      </c>
      <c r="AT192" s="21">
        <f t="shared" si="19"/>
        <v>-1.2163735194686236</v>
      </c>
      <c r="AU192" s="21">
        <f t="shared" si="19"/>
        <v>-1.2029856422919116</v>
      </c>
      <c r="AV192" s="21">
        <f t="shared" si="19"/>
        <v>-1.1899357809476967</v>
      </c>
      <c r="AW192" s="21">
        <f t="shared" si="19"/>
        <v>-1.1772191065705235</v>
      </c>
      <c r="AX192" s="21">
        <f t="shared" si="19"/>
        <v>-1.1648309201252947</v>
      </c>
      <c r="AY192" s="21">
        <f t="shared" si="19"/>
        <v>-1.1527666496516642</v>
      </c>
      <c r="AZ192" s="21">
        <f t="shared" si="19"/>
        <v>-1.1410218490933235</v>
      </c>
      <c r="BA192" s="21">
        <f t="shared" si="19"/>
        <v>-1.129592196447585</v>
      </c>
      <c r="BB192" s="21">
        <f t="shared" si="19"/>
        <v>-1.1182770350008593</v>
      </c>
    </row>
    <row r="193" spans="1:54" outlineLevel="2">
      <c r="A193" s="426"/>
      <c r="B193" s="150" t="s">
        <v>496</v>
      </c>
      <c r="C193" s="19"/>
      <c r="D193" s="135" t="s">
        <v>391</v>
      </c>
      <c r="E193" s="21">
        <f t="shared" ref="E193:BB193" si="20">SUMIF($B$143:$B$154,"Environmental",E$143:E$154)*E186</f>
        <v>-16.097627330027944</v>
      </c>
      <c r="F193" s="21">
        <f t="shared" si="20"/>
        <v>-15.297389220454603</v>
      </c>
      <c r="G193" s="21">
        <f t="shared" si="20"/>
        <v>-14.44837959435247</v>
      </c>
      <c r="H193" s="21">
        <f t="shared" si="20"/>
        <v>-13.608185197332443</v>
      </c>
      <c r="I193" s="21">
        <f t="shared" si="20"/>
        <v>-12.819950873470342</v>
      </c>
      <c r="J193" s="21">
        <f t="shared" si="20"/>
        <v>-12.034461391499967</v>
      </c>
      <c r="K193" s="21">
        <f t="shared" si="20"/>
        <v>-11.949164940321474</v>
      </c>
      <c r="L193" s="21">
        <f t="shared" si="20"/>
        <v>-11.90149558554703</v>
      </c>
      <c r="M193" s="21">
        <f t="shared" si="20"/>
        <v>-11.85200942649475</v>
      </c>
      <c r="N193" s="21">
        <f t="shared" si="20"/>
        <v>-11.764309029316824</v>
      </c>
      <c r="O193" s="21">
        <f t="shared" si="20"/>
        <v>-11.712314820474148</v>
      </c>
      <c r="P193" s="21">
        <f t="shared" si="20"/>
        <v>-11.658884228170862</v>
      </c>
      <c r="Q193" s="21">
        <f t="shared" si="20"/>
        <v>-11.604140315345424</v>
      </c>
      <c r="R193" s="21">
        <f t="shared" si="20"/>
        <v>-11.58196814584508</v>
      </c>
      <c r="S193" s="21">
        <f t="shared" si="20"/>
        <v>-11.524297380559391</v>
      </c>
      <c r="T193" s="21">
        <f t="shared" si="20"/>
        <v>-11.465670800058673</v>
      </c>
      <c r="U193" s="21">
        <f t="shared" si="20"/>
        <v>-11.406193342502823</v>
      </c>
      <c r="V193" s="21">
        <f t="shared" si="20"/>
        <v>-11.377222038716443</v>
      </c>
      <c r="W193" s="21">
        <f t="shared" si="20"/>
        <v>-11.315751572233584</v>
      </c>
      <c r="X193" s="21">
        <f t="shared" si="20"/>
        <v>-11.283825951934096</v>
      </c>
      <c r="Y193" s="21">
        <f t="shared" si="20"/>
        <v>-11.220792281603082</v>
      </c>
      <c r="Z193" s="21">
        <f t="shared" si="20"/>
        <v>-11.186382339851614</v>
      </c>
      <c r="AA193" s="21">
        <f t="shared" si="20"/>
        <v>-11.15062845694357</v>
      </c>
      <c r="AB193" s="21">
        <f t="shared" si="20"/>
        <v>-11.113648739172985</v>
      </c>
      <c r="AC193" s="21">
        <f t="shared" si="20"/>
        <v>-11.069290758508735</v>
      </c>
      <c r="AD193" s="21">
        <f t="shared" si="20"/>
        <v>-11.025585719441757</v>
      </c>
      <c r="AE193" s="21">
        <f t="shared" si="20"/>
        <v>-10.983746810355861</v>
      </c>
      <c r="AF193" s="21">
        <f t="shared" si="20"/>
        <v>-10.940334444108599</v>
      </c>
      <c r="AG193" s="21">
        <f t="shared" si="20"/>
        <v>-10.895790232760618</v>
      </c>
      <c r="AH193" s="21">
        <f t="shared" si="20"/>
        <v>-10.850611735222328</v>
      </c>
      <c r="AI193" s="21">
        <f t="shared" si="20"/>
        <v>-10.805429148154975</v>
      </c>
      <c r="AJ193" s="21">
        <f t="shared" si="20"/>
        <v>-10.812203205693699</v>
      </c>
      <c r="AK193" s="21">
        <f t="shared" si="20"/>
        <v>-10.818369920990911</v>
      </c>
      <c r="AL193" s="21">
        <f t="shared" si="20"/>
        <v>-10.824157620517555</v>
      </c>
      <c r="AM193" s="21">
        <f t="shared" si="20"/>
        <v>-10.829694714507985</v>
      </c>
      <c r="AN193" s="21">
        <f t="shared" si="20"/>
        <v>-10.835035918142335</v>
      </c>
      <c r="AO193" s="21">
        <f t="shared" si="20"/>
        <v>-10.840204149061442</v>
      </c>
      <c r="AP193" s="21">
        <f t="shared" si="20"/>
        <v>-10.845275467937585</v>
      </c>
      <c r="AQ193" s="21">
        <f t="shared" si="20"/>
        <v>-10.850336702266839</v>
      </c>
      <c r="AR193" s="21">
        <f t="shared" si="20"/>
        <v>-10.855450858351038</v>
      </c>
      <c r="AS193" s="21">
        <f t="shared" si="20"/>
        <v>-10.860676438263519</v>
      </c>
      <c r="AT193" s="21">
        <f t="shared" si="20"/>
        <v>-10.866076080562236</v>
      </c>
      <c r="AU193" s="21">
        <f t="shared" si="20"/>
        <v>-10.871715710336117</v>
      </c>
      <c r="AV193" s="21">
        <f t="shared" si="20"/>
        <v>-10.877657915178027</v>
      </c>
      <c r="AW193" s="21">
        <f t="shared" si="20"/>
        <v>-10.883962490595891</v>
      </c>
      <c r="AX193" s="21">
        <f t="shared" si="20"/>
        <v>-10.890689329767454</v>
      </c>
      <c r="AY193" s="21">
        <f t="shared" si="20"/>
        <v>-10.897898285295478</v>
      </c>
      <c r="AZ193" s="21">
        <f t="shared" si="20"/>
        <v>-10.905648360578498</v>
      </c>
      <c r="BA193" s="21">
        <f t="shared" si="20"/>
        <v>-10.913997527316576</v>
      </c>
      <c r="BB193" s="21">
        <f t="shared" si="20"/>
        <v>-10.921082317647127</v>
      </c>
    </row>
    <row r="194" spans="1:54" outlineLevel="2">
      <c r="A194" s="426"/>
      <c r="B194" s="150" t="s">
        <v>497</v>
      </c>
      <c r="C194" s="19"/>
      <c r="D194" s="135" t="s">
        <v>391</v>
      </c>
      <c r="E194" s="21">
        <f t="shared" ref="E194:BB194" si="21">SUM(E172:E174)*E186</f>
        <v>-8.0615520039548727</v>
      </c>
      <c r="F194" s="21">
        <f t="shared" si="21"/>
        <v>-7.8814712431300862</v>
      </c>
      <c r="G194" s="21">
        <f t="shared" si="21"/>
        <v>-7.7036682698943073</v>
      </c>
      <c r="H194" s="21">
        <f t="shared" si="21"/>
        <v>-7.5281013759281494</v>
      </c>
      <c r="I194" s="21">
        <f t="shared" si="21"/>
        <v>-7.3547290054350585</v>
      </c>
      <c r="J194" s="21">
        <f t="shared" si="21"/>
        <v>-7.1835097202231237</v>
      </c>
      <c r="K194" s="21">
        <f t="shared" si="21"/>
        <v>-7.1473154500039389</v>
      </c>
      <c r="L194" s="21">
        <f t="shared" si="21"/>
        <v>-7.1119014619965357</v>
      </c>
      <c r="M194" s="21">
        <f t="shared" si="21"/>
        <v>-7.0772694260960449</v>
      </c>
      <c r="N194" s="21">
        <f t="shared" si="21"/>
        <v>-7.0434212288212787</v>
      </c>
      <c r="O194" s="21">
        <f t="shared" si="21"/>
        <v>-7.0103589900024978</v>
      </c>
      <c r="P194" s="21">
        <f t="shared" si="21"/>
        <v>-6.9780850656188029</v>
      </c>
      <c r="Q194" s="21">
        <f t="shared" si="21"/>
        <v>-6.9466020497603473</v>
      </c>
      <c r="R194" s="21">
        <f t="shared" si="21"/>
        <v>-6.9159127808583225</v>
      </c>
      <c r="S194" s="21">
        <f t="shared" si="21"/>
        <v>-6.8844709959776029</v>
      </c>
      <c r="T194" s="21">
        <f t="shared" si="21"/>
        <v>-6.8538428330900603</v>
      </c>
      <c r="U194" s="21">
        <f t="shared" si="21"/>
        <v>-6.8240313486462378</v>
      </c>
      <c r="V194" s="21">
        <f t="shared" si="21"/>
        <v>-6.795039878320587</v>
      </c>
      <c r="W194" s="21">
        <f t="shared" si="21"/>
        <v>-6.7668720087876402</v>
      </c>
      <c r="X194" s="21">
        <f t="shared" si="21"/>
        <v>-6.739531619645958</v>
      </c>
      <c r="Y194" s="21">
        <f t="shared" si="21"/>
        <v>-6.7130228665625733</v>
      </c>
      <c r="Z194" s="21">
        <f t="shared" si="21"/>
        <v>-6.6873501942162443</v>
      </c>
      <c r="AA194" s="21">
        <f t="shared" si="21"/>
        <v>-6.6625183430305359</v>
      </c>
      <c r="AB194" s="21">
        <f t="shared" si="21"/>
        <v>-6.638532364093658</v>
      </c>
      <c r="AC194" s="21">
        <f t="shared" si="21"/>
        <v>-6.6111435463468302</v>
      </c>
      <c r="AD194" s="21">
        <f t="shared" si="21"/>
        <v>-6.5841062139601956</v>
      </c>
      <c r="AE194" s="21">
        <f t="shared" si="21"/>
        <v>-6.5570112490818566</v>
      </c>
      <c r="AF194" s="21">
        <f t="shared" si="21"/>
        <v>-6.5295933396688142</v>
      </c>
      <c r="AG194" s="21">
        <f t="shared" si="21"/>
        <v>-6.5017338307430785</v>
      </c>
      <c r="AH194" s="21">
        <f t="shared" si="21"/>
        <v>-6.4734983986875099</v>
      </c>
      <c r="AI194" s="21">
        <f t="shared" si="21"/>
        <v>-6.4452053499085977</v>
      </c>
      <c r="AJ194" s="21">
        <f t="shared" si="21"/>
        <v>-6.44792164028265</v>
      </c>
      <c r="AK194" s="21">
        <f t="shared" si="21"/>
        <v>-6.4503830289703945</v>
      </c>
      <c r="AL194" s="21">
        <f t="shared" si="21"/>
        <v>-6.4526439726950464</v>
      </c>
      <c r="AM194" s="21">
        <f t="shared" si="21"/>
        <v>-6.454767598338619</v>
      </c>
      <c r="AN194" s="21">
        <f t="shared" si="21"/>
        <v>-6.4567996128793217</v>
      </c>
      <c r="AO194" s="21">
        <f t="shared" si="21"/>
        <v>-6.4587637392221966</v>
      </c>
      <c r="AP194" s="21">
        <f t="shared" si="21"/>
        <v>-6.4607014342433828</v>
      </c>
      <c r="AQ194" s="21">
        <f t="shared" si="21"/>
        <v>-6.4626555458872401</v>
      </c>
      <c r="AR194" s="21">
        <f t="shared" si="21"/>
        <v>-6.464665078099622</v>
      </c>
      <c r="AS194" s="21">
        <f t="shared" si="21"/>
        <v>-6.4667661403289314</v>
      </c>
      <c r="AT194" s="21">
        <f t="shared" si="21"/>
        <v>-6.4689948965562882</v>
      </c>
      <c r="AU194" s="21">
        <f t="shared" si="21"/>
        <v>-6.471388678773061</v>
      </c>
      <c r="AV194" s="21">
        <f t="shared" si="21"/>
        <v>-6.4739837031999183</v>
      </c>
      <c r="AW194" s="21">
        <f t="shared" si="21"/>
        <v>-6.4768152210051637</v>
      </c>
      <c r="AX194" s="21">
        <f t="shared" si="21"/>
        <v>-6.4799180835161758</v>
      </c>
      <c r="AY194" s="21">
        <f t="shared" si="21"/>
        <v>-6.483326924341255</v>
      </c>
      <c r="AZ194" s="21">
        <f t="shared" si="21"/>
        <v>-6.4870760037797384</v>
      </c>
      <c r="BA194" s="21">
        <f t="shared" si="21"/>
        <v>-6.4911990910473607</v>
      </c>
      <c r="BB194" s="21">
        <f t="shared" si="21"/>
        <v>-6.4945886434204994</v>
      </c>
    </row>
    <row r="195" spans="1:54" outlineLevel="2">
      <c r="A195" s="426"/>
      <c r="B195" s="150" t="s">
        <v>498</v>
      </c>
      <c r="C195" s="19"/>
      <c r="D195" s="135" t="s">
        <v>391</v>
      </c>
      <c r="E195" s="21">
        <f>SUM(E176:E178)*E186</f>
        <v>-24.184656006135928</v>
      </c>
      <c r="F195" s="21">
        <f t="shared" ref="F195:BB195" si="22">SUM(F176:F178)*F186</f>
        <v>-23.644413723873544</v>
      </c>
      <c r="G195" s="21">
        <f t="shared" si="22"/>
        <v>-23.111004809682925</v>
      </c>
      <c r="H195" s="21">
        <f t="shared" si="22"/>
        <v>-22.584304127784446</v>
      </c>
      <c r="I195" s="21">
        <f t="shared" si="22"/>
        <v>-22.064187016305169</v>
      </c>
      <c r="J195" s="21">
        <f t="shared" si="22"/>
        <v>-21.550529155936168</v>
      </c>
      <c r="K195" s="21">
        <f t="shared" si="22"/>
        <v>-21.441946350011815</v>
      </c>
      <c r="L195" s="21">
        <f t="shared" si="22"/>
        <v>-21.335704385989605</v>
      </c>
      <c r="M195" s="21">
        <f t="shared" si="22"/>
        <v>-21.23180827383165</v>
      </c>
      <c r="N195" s="21">
        <f t="shared" si="22"/>
        <v>-21.130263682095194</v>
      </c>
      <c r="O195" s="21">
        <f t="shared" si="22"/>
        <v>-21.031076970007494</v>
      </c>
      <c r="P195" s="21">
        <f t="shared" si="22"/>
        <v>-20.934255201055656</v>
      </c>
      <c r="Q195" s="21">
        <f t="shared" si="22"/>
        <v>-20.839806149281046</v>
      </c>
      <c r="R195" s="21">
        <f t="shared" si="22"/>
        <v>-20.747738342574962</v>
      </c>
      <c r="S195" s="21">
        <f t="shared" si="22"/>
        <v>-20.65341298397265</v>
      </c>
      <c r="T195" s="21">
        <f t="shared" si="22"/>
        <v>-20.561528495385907</v>
      </c>
      <c r="U195" s="21">
        <f t="shared" si="22"/>
        <v>-20.472094049748936</v>
      </c>
      <c r="V195" s="21">
        <f t="shared" si="22"/>
        <v>-20.385119631223795</v>
      </c>
      <c r="W195" s="21">
        <f t="shared" si="22"/>
        <v>-20.300616026362921</v>
      </c>
      <c r="X195" s="21">
        <f t="shared" si="22"/>
        <v>-20.218594858937877</v>
      </c>
      <c r="Y195" s="21">
        <f t="shared" si="22"/>
        <v>-20.139068599687718</v>
      </c>
      <c r="Z195" s="21">
        <f t="shared" si="22"/>
        <v>-20.062050579182692</v>
      </c>
      <c r="AA195" s="21">
        <f t="shared" si="22"/>
        <v>-19.987555032493745</v>
      </c>
      <c r="AB195" s="21">
        <f t="shared" si="22"/>
        <v>-19.915597092280976</v>
      </c>
      <c r="AC195" s="21">
        <f t="shared" si="22"/>
        <v>-19.83343063922786</v>
      </c>
      <c r="AD195" s="21">
        <f t="shared" si="22"/>
        <v>-19.752318642274826</v>
      </c>
      <c r="AE195" s="21">
        <f t="shared" si="22"/>
        <v>-19.671033747884188</v>
      </c>
      <c r="AF195" s="21">
        <f t="shared" si="22"/>
        <v>-19.588780019938365</v>
      </c>
      <c r="AG195" s="21">
        <f t="shared" si="22"/>
        <v>-19.505201492898152</v>
      </c>
      <c r="AH195" s="21">
        <f t="shared" si="22"/>
        <v>-19.420495196882754</v>
      </c>
      <c r="AI195" s="21">
        <f t="shared" si="22"/>
        <v>-19.335616050655457</v>
      </c>
      <c r="AJ195" s="21">
        <f t="shared" si="22"/>
        <v>-19.343764921857364</v>
      </c>
      <c r="AK195" s="21">
        <f t="shared" si="22"/>
        <v>-19.351149087975912</v>
      </c>
      <c r="AL195" s="21">
        <f t="shared" si="22"/>
        <v>-19.35793191919991</v>
      </c>
      <c r="AM195" s="21">
        <f t="shared" si="22"/>
        <v>-19.364302796212453</v>
      </c>
      <c r="AN195" s="21">
        <f t="shared" si="22"/>
        <v>-19.370398839901046</v>
      </c>
      <c r="AO195" s="21">
        <f t="shared" si="22"/>
        <v>-19.376291218990069</v>
      </c>
      <c r="AP195" s="21">
        <f t="shared" si="22"/>
        <v>-19.382104304113319</v>
      </c>
      <c r="AQ195" s="21">
        <f t="shared" si="22"/>
        <v>-19.38796663910566</v>
      </c>
      <c r="AR195" s="21">
        <f t="shared" si="22"/>
        <v>-19.393995235803125</v>
      </c>
      <c r="AS195" s="21">
        <f t="shared" si="22"/>
        <v>-19.400298422548111</v>
      </c>
      <c r="AT195" s="21">
        <f t="shared" si="22"/>
        <v>-19.406984691286098</v>
      </c>
      <c r="AU195" s="21">
        <f t="shared" si="22"/>
        <v>-19.414166037991592</v>
      </c>
      <c r="AV195" s="21">
        <f t="shared" si="22"/>
        <v>-19.421951111326337</v>
      </c>
      <c r="AW195" s="21">
        <f t="shared" si="22"/>
        <v>-19.43044566479502</v>
      </c>
      <c r="AX195" s="21">
        <f t="shared" si="22"/>
        <v>-19.439754252379842</v>
      </c>
      <c r="AY195" s="21">
        <f t="shared" si="22"/>
        <v>-19.449980774905992</v>
      </c>
      <c r="AZ195" s="21">
        <f t="shared" si="22"/>
        <v>-19.461228013271462</v>
      </c>
      <c r="BA195" s="21">
        <f t="shared" si="22"/>
        <v>-19.473597275123463</v>
      </c>
      <c r="BB195" s="21">
        <f t="shared" si="22"/>
        <v>-19.483765932290808</v>
      </c>
    </row>
    <row r="196" spans="1:54" outlineLevel="2">
      <c r="A196" s="426"/>
      <c r="B196" s="150" t="s">
        <v>291</v>
      </c>
      <c r="C196" s="19"/>
      <c r="D196" s="135" t="s">
        <v>391</v>
      </c>
      <c r="E196" s="21">
        <f t="shared" ref="E196:BB196" si="23">SUMIF($B$143:$B$154,"Safety",E$143:E$154)*E187</f>
        <v>-1.6863305951302741</v>
      </c>
      <c r="F196" s="21">
        <f t="shared" si="23"/>
        <v>-1.7166796489319083</v>
      </c>
      <c r="G196" s="21">
        <f t="shared" si="23"/>
        <v>-1.7473906689969485</v>
      </c>
      <c r="H196" s="21">
        <f t="shared" si="23"/>
        <v>-1.7783358567119518</v>
      </c>
      <c r="I196" s="21">
        <f t="shared" si="23"/>
        <v>-1.8093768614742558</v>
      </c>
      <c r="J196" s="21">
        <f t="shared" si="23"/>
        <v>-1.8403641681306255</v>
      </c>
      <c r="K196" s="21">
        <f t="shared" si="23"/>
        <v>-1.8754139153884826</v>
      </c>
      <c r="L196" s="21">
        <f t="shared" si="23"/>
        <v>-1.9113993983798268</v>
      </c>
      <c r="M196" s="21">
        <f t="shared" si="23"/>
        <v>-1.9483489037128872</v>
      </c>
      <c r="N196" s="21">
        <f t="shared" si="23"/>
        <v>-1.9862919829829455</v>
      </c>
      <c r="O196" s="21">
        <f t="shared" si="23"/>
        <v>-2.0252589359528121</v>
      </c>
      <c r="P196" s="21">
        <f t="shared" si="23"/>
        <v>-2.0652812011870543</v>
      </c>
      <c r="Q196" s="21">
        <f t="shared" si="23"/>
        <v>-2.106391283567266</v>
      </c>
      <c r="R196" s="21">
        <f t="shared" si="23"/>
        <v>-2.1486226675373659</v>
      </c>
      <c r="S196" s="21">
        <f t="shared" si="23"/>
        <v>-2.1920100921903791</v>
      </c>
      <c r="T196" s="21">
        <f t="shared" si="23"/>
        <v>-2.2365893551702931</v>
      </c>
      <c r="U196" s="21">
        <f t="shared" si="23"/>
        <v>-2.2823975451881329</v>
      </c>
      <c r="V196" s="21">
        <f t="shared" si="23"/>
        <v>-2.3294729865797721</v>
      </c>
      <c r="W196" s="21">
        <f t="shared" si="23"/>
        <v>-2.3778551839870312</v>
      </c>
      <c r="X196" s="21">
        <f t="shared" si="23"/>
        <v>-2.4275851190020661</v>
      </c>
      <c r="Y196" s="21">
        <f t="shared" si="23"/>
        <v>-2.4787051251067278</v>
      </c>
      <c r="Z196" s="21">
        <f t="shared" si="23"/>
        <v>-2.5312589110181869</v>
      </c>
      <c r="AA196" s="21">
        <f t="shared" si="23"/>
        <v>-2.58529176593601</v>
      </c>
      <c r="AB196" s="21">
        <f t="shared" si="23"/>
        <v>-2.6408503528351184</v>
      </c>
      <c r="AC196" s="21">
        <f t="shared" si="23"/>
        <v>-2.697983047658838</v>
      </c>
      <c r="AD196" s="21">
        <f t="shared" si="23"/>
        <v>-2.7567398453398075</v>
      </c>
      <c r="AE196" s="21">
        <f t="shared" si="23"/>
        <v>-2.8171724339745361</v>
      </c>
      <c r="AF196" s="21">
        <f t="shared" si="23"/>
        <v>-2.8793342465199347</v>
      </c>
      <c r="AG196" s="21">
        <f t="shared" si="23"/>
        <v>-2.9432805248303882</v>
      </c>
      <c r="AH196" s="21">
        <f t="shared" si="23"/>
        <v>-3.009068346623514</v>
      </c>
      <c r="AI196" s="21">
        <f t="shared" si="23"/>
        <v>-3.0767569209024734</v>
      </c>
      <c r="AJ196" s="21">
        <f t="shared" si="23"/>
        <v>-3.1530550479198602</v>
      </c>
      <c r="AK196" s="21">
        <f t="shared" si="23"/>
        <v>-3.231695359617841</v>
      </c>
      <c r="AL196" s="21">
        <f t="shared" si="23"/>
        <v>-3.3127574912788775</v>
      </c>
      <c r="AM196" s="21">
        <f t="shared" si="23"/>
        <v>-3.3963238738928547</v>
      </c>
      <c r="AN196" s="21">
        <f t="shared" si="23"/>
        <v>-3.4824799947462957</v>
      </c>
      <c r="AO196" s="21">
        <f t="shared" si="23"/>
        <v>-3.571314325589507</v>
      </c>
      <c r="AP196" s="21">
        <f t="shared" si="23"/>
        <v>-3.6629186190326406</v>
      </c>
      <c r="AQ196" s="21">
        <f t="shared" si="23"/>
        <v>-3.7573878063448123</v>
      </c>
      <c r="AR196" s="21">
        <f t="shared" si="23"/>
        <v>-3.8548204719396475</v>
      </c>
      <c r="AS196" s="21">
        <f t="shared" si="23"/>
        <v>-3.9553185880628519</v>
      </c>
      <c r="AT196" s="21">
        <f t="shared" si="23"/>
        <v>-4.0589878296074433</v>
      </c>
      <c r="AU196" s="21">
        <f t="shared" si="23"/>
        <v>-4.1659377359693552</v>
      </c>
      <c r="AV196" s="21">
        <f t="shared" si="23"/>
        <v>-4.2762818474199724</v>
      </c>
      <c r="AW196" s="21">
        <f t="shared" si="23"/>
        <v>-4.3901377976546216</v>
      </c>
      <c r="AX196" s="21">
        <f t="shared" si="23"/>
        <v>-4.5076274703550592</v>
      </c>
      <c r="AY196" s="21">
        <f t="shared" si="23"/>
        <v>-4.6288771400548399</v>
      </c>
      <c r="AZ196" s="21">
        <f t="shared" si="23"/>
        <v>-4.7540178294465605</v>
      </c>
      <c r="BA196" s="21">
        <f t="shared" si="23"/>
        <v>-4.8831851474616323</v>
      </c>
      <c r="BB196" s="21">
        <f t="shared" si="23"/>
        <v>-5.015861959257526</v>
      </c>
    </row>
    <row r="197" spans="1:54" outlineLevel="2">
      <c r="A197" s="426"/>
      <c r="B197" s="150" t="s">
        <v>294</v>
      </c>
      <c r="C197" s="19"/>
      <c r="D197" s="135" t="s">
        <v>391</v>
      </c>
      <c r="E197" s="21">
        <f>SUMIF($B$143:$B$154,"Financial",E$143:E$154)*E186</f>
        <v>-20.714413057399998</v>
      </c>
      <c r="F197" s="21">
        <f t="shared" ref="F197:BB197" si="24">SUMIF($B$143:$B$154,"Financial",F$143:F$154)*F186</f>
        <v>-19.784459697990329</v>
      </c>
      <c r="G197" s="21">
        <f t="shared" si="24"/>
        <v>-18.864444424344082</v>
      </c>
      <c r="H197" s="21">
        <f t="shared" si="24"/>
        <v>-17.954082856683439</v>
      </c>
      <c r="I197" s="21">
        <f t="shared" si="24"/>
        <v>-17.053094859133825</v>
      </c>
      <c r="J197" s="21">
        <f t="shared" si="24"/>
        <v>-16.16120377316107</v>
      </c>
      <c r="K197" s="21">
        <f t="shared" si="24"/>
        <v>-16.005674271128441</v>
      </c>
      <c r="L197" s="21">
        <f t="shared" si="24"/>
        <v>-15.854323724423413</v>
      </c>
      <c r="M197" s="21">
        <f t="shared" si="24"/>
        <v>-15.707048544587741</v>
      </c>
      <c r="N197" s="21">
        <f t="shared" si="24"/>
        <v>-15.563748571895722</v>
      </c>
      <c r="O197" s="21">
        <f t="shared" si="24"/>
        <v>-15.424326991955972</v>
      </c>
      <c r="P197" s="21">
        <f t="shared" si="24"/>
        <v>-15.288690296437833</v>
      </c>
      <c r="Q197" s="21">
        <f t="shared" si="24"/>
        <v>-15.156748059075328</v>
      </c>
      <c r="R197" s="21">
        <f t="shared" si="24"/>
        <v>-15.028412974008825</v>
      </c>
      <c r="S197" s="21">
        <f t="shared" si="24"/>
        <v>-14.903600652843306</v>
      </c>
      <c r="T197" s="21">
        <f t="shared" si="24"/>
        <v>-14.782229618485722</v>
      </c>
      <c r="U197" s="21">
        <f t="shared" si="24"/>
        <v>-14.664221126421031</v>
      </c>
      <c r="V197" s="21">
        <f t="shared" si="24"/>
        <v>-14.549499200252388</v>
      </c>
      <c r="W197" s="21">
        <f t="shared" si="24"/>
        <v>-14.437990426219718</v>
      </c>
      <c r="X197" s="21">
        <f t="shared" si="24"/>
        <v>-14.329623951930781</v>
      </c>
      <c r="Y197" s="21">
        <f t="shared" si="24"/>
        <v>-14.224331410781298</v>
      </c>
      <c r="Z197" s="21">
        <f t="shared" si="24"/>
        <v>-14.122046776512519</v>
      </c>
      <c r="AA197" s="21">
        <f t="shared" si="24"/>
        <v>-14.022706390080574</v>
      </c>
      <c r="AB197" s="21">
        <f t="shared" si="24"/>
        <v>-13.926248816031677</v>
      </c>
      <c r="AC197" s="21">
        <f t="shared" si="24"/>
        <v>-13.832614815429519</v>
      </c>
      <c r="AD197" s="21">
        <f t="shared" si="24"/>
        <v>-13.741747249815557</v>
      </c>
      <c r="AE197" s="21">
        <f t="shared" si="24"/>
        <v>-13.653591063795432</v>
      </c>
      <c r="AF197" s="21">
        <f t="shared" si="24"/>
        <v>-13.568093177273507</v>
      </c>
      <c r="AG197" s="21">
        <f t="shared" si="24"/>
        <v>-13.485202453286902</v>
      </c>
      <c r="AH197" s="21">
        <f t="shared" si="24"/>
        <v>-13.404869637349684</v>
      </c>
      <c r="AI197" s="21">
        <f t="shared" si="24"/>
        <v>-13.327047315303526</v>
      </c>
      <c r="AJ197" s="21">
        <f t="shared" si="24"/>
        <v>-13.316018412215483</v>
      </c>
      <c r="AK197" s="21">
        <f t="shared" si="24"/>
        <v>-13.307012866359536</v>
      </c>
      <c r="AL197" s="21">
        <f t="shared" si="24"/>
        <v>-13.30001956094147</v>
      </c>
      <c r="AM197" s="21">
        <f t="shared" si="24"/>
        <v>-13.295028553938531</v>
      </c>
      <c r="AN197" s="21">
        <f t="shared" si="24"/>
        <v>-13.292031021360604</v>
      </c>
      <c r="AO197" s="21">
        <f t="shared" si="24"/>
        <v>-13.291019264603577</v>
      </c>
      <c r="AP197" s="21">
        <f t="shared" si="24"/>
        <v>-13.291986697859674</v>
      </c>
      <c r="AQ197" s="21">
        <f t="shared" si="24"/>
        <v>-13.294927806875302</v>
      </c>
      <c r="AR197" s="21">
        <f t="shared" si="24"/>
        <v>-13.299838193028661</v>
      </c>
      <c r="AS197" s="21">
        <f t="shared" si="24"/>
        <v>-13.306714490435134</v>
      </c>
      <c r="AT197" s="21">
        <f t="shared" si="24"/>
        <v>-13.315554441746956</v>
      </c>
      <c r="AU197" s="21">
        <f t="shared" si="24"/>
        <v>-13.326356811979213</v>
      </c>
      <c r="AV197" s="21">
        <f t="shared" si="24"/>
        <v>-13.33912141665939</v>
      </c>
      <c r="AW197" s="21">
        <f t="shared" si="24"/>
        <v>-13.353849124744642</v>
      </c>
      <c r="AX197" s="21">
        <f t="shared" si="24"/>
        <v>-13.370541822607937</v>
      </c>
      <c r="AY197" s="21">
        <f t="shared" si="24"/>
        <v>-13.389202422163047</v>
      </c>
      <c r="AZ197" s="21">
        <f t="shared" si="24"/>
        <v>-13.409834855700899</v>
      </c>
      <c r="BA197" s="21">
        <f t="shared" si="24"/>
        <v>-13.432444074737164</v>
      </c>
      <c r="BB197" s="21">
        <f t="shared" si="24"/>
        <v>-13.455114449592033</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-41.396803591273056</v>
      </c>
      <c r="F200" s="21">
        <f t="shared" ref="F200:BB200" si="26">SUM(F190:F193,F196:F198)</f>
        <v>-40.829020464294388</v>
      </c>
      <c r="G200" s="21">
        <f t="shared" si="26"/>
        <v>-40.209181176680957</v>
      </c>
      <c r="H200" s="21">
        <f t="shared" si="26"/>
        <v>-39.604746813115206</v>
      </c>
      <c r="I200" s="21">
        <f t="shared" si="26"/>
        <v>-39.055056255735352</v>
      </c>
      <c r="J200" s="21">
        <f t="shared" si="26"/>
        <v>-38.258094934413315</v>
      </c>
      <c r="K200" s="21">
        <f t="shared" si="26"/>
        <v>-37.423284608749832</v>
      </c>
      <c r="L200" s="21">
        <f t="shared" si="26"/>
        <v>-36.673255129580383</v>
      </c>
      <c r="M200" s="21">
        <f t="shared" si="26"/>
        <v>-35.96607937271142</v>
      </c>
      <c r="N200" s="21">
        <f t="shared" si="26"/>
        <v>-35.263005775311569</v>
      </c>
      <c r="O200" s="21">
        <f t="shared" si="26"/>
        <v>-34.635723149113488</v>
      </c>
      <c r="P200" s="21">
        <f t="shared" si="26"/>
        <v>-34.044974462356407</v>
      </c>
      <c r="Q200" s="21">
        <f t="shared" si="26"/>
        <v>-33.488879728964434</v>
      </c>
      <c r="R200" s="21">
        <f t="shared" si="26"/>
        <v>-32.999427128532623</v>
      </c>
      <c r="S200" s="21">
        <f t="shared" si="26"/>
        <v>-32.506750714438127</v>
      </c>
      <c r="T200" s="21">
        <f t="shared" si="26"/>
        <v>-32.043694002231646</v>
      </c>
      <c r="U200" s="21">
        <f t="shared" si="26"/>
        <v>-31.608754548290989</v>
      </c>
      <c r="V200" s="21">
        <f t="shared" si="26"/>
        <v>-31.231769562266113</v>
      </c>
      <c r="W200" s="21">
        <f t="shared" si="26"/>
        <v>-30.848297098123048</v>
      </c>
      <c r="X200" s="21">
        <f t="shared" si="26"/>
        <v>-30.519024108866972</v>
      </c>
      <c r="Y200" s="21">
        <f t="shared" si="26"/>
        <v>-30.182016281526948</v>
      </c>
      <c r="Z200" s="21">
        <f t="shared" si="26"/>
        <v>-29.895795935740701</v>
      </c>
      <c r="AA200" s="21">
        <f t="shared" si="26"/>
        <v>-29.629254739817124</v>
      </c>
      <c r="AB200" s="21">
        <f t="shared" si="26"/>
        <v>-29.381435350047411</v>
      </c>
      <c r="AC200" s="21">
        <f t="shared" si="26"/>
        <v>-29.145172330168887</v>
      </c>
      <c r="AD200" s="21">
        <f t="shared" si="26"/>
        <v>-29.041392863628325</v>
      </c>
      <c r="AE200" s="21">
        <f t="shared" si="26"/>
        <v>-28.944551372357815</v>
      </c>
      <c r="AF200" s="21">
        <f t="shared" si="26"/>
        <v>-28.851193017122483</v>
      </c>
      <c r="AG200" s="21">
        <f t="shared" si="26"/>
        <v>-28.761748296928147</v>
      </c>
      <c r="AH200" s="21">
        <f t="shared" si="26"/>
        <v>-28.676707754817709</v>
      </c>
      <c r="AI200" s="21">
        <f t="shared" si="26"/>
        <v>-28.596698913185172</v>
      </c>
      <c r="AJ200" s="21">
        <f t="shared" si="26"/>
        <v>-28.651278488708172</v>
      </c>
      <c r="AK200" s="21">
        <f t="shared" si="26"/>
        <v>-28.710016503668882</v>
      </c>
      <c r="AL200" s="21">
        <f t="shared" si="26"/>
        <v>-28.773203416287792</v>
      </c>
      <c r="AM200" s="21">
        <f t="shared" si="26"/>
        <v>-28.841033891837348</v>
      </c>
      <c r="AN200" s="21">
        <f t="shared" si="26"/>
        <v>-28.913633225866157</v>
      </c>
      <c r="AO200" s="21">
        <f t="shared" si="26"/>
        <v>-28.991099173982153</v>
      </c>
      <c r="AP200" s="21">
        <f t="shared" si="26"/>
        <v>-29.073587174592259</v>
      </c>
      <c r="AQ200" s="21">
        <f t="shared" si="26"/>
        <v>-29.161267826112407</v>
      </c>
      <c r="AR200" s="21">
        <f t="shared" si="26"/>
        <v>-29.254292816391214</v>
      </c>
      <c r="AS200" s="21">
        <f t="shared" si="26"/>
        <v>-29.352813888723972</v>
      </c>
      <c r="AT200" s="21">
        <f t="shared" si="26"/>
        <v>-29.456991871385256</v>
      </c>
      <c r="AU200" s="21">
        <f t="shared" si="26"/>
        <v>-29.566995900576597</v>
      </c>
      <c r="AV200" s="21">
        <f t="shared" si="26"/>
        <v>-29.682996960205088</v>
      </c>
      <c r="AW200" s="21">
        <f t="shared" si="26"/>
        <v>-29.805168519565679</v>
      </c>
      <c r="AX200" s="21">
        <f t="shared" si="26"/>
        <v>-29.933689542855745</v>
      </c>
      <c r="AY200" s="21">
        <f t="shared" si="26"/>
        <v>-30.068744497165028</v>
      </c>
      <c r="AZ200" s="21">
        <f t="shared" si="26"/>
        <v>-30.210522894819285</v>
      </c>
      <c r="BA200" s="21">
        <f t="shared" si="26"/>
        <v>-30.359218945962958</v>
      </c>
      <c r="BB200" s="21">
        <f t="shared" si="26"/>
        <v>-30.510335761497544</v>
      </c>
    </row>
    <row r="201" spans="1:54" outlineLevel="2">
      <c r="A201" s="426"/>
      <c r="B201" s="150" t="s">
        <v>501</v>
      </c>
      <c r="C201" s="19"/>
      <c r="D201" s="135" t="s">
        <v>391</v>
      </c>
      <c r="E201" s="21">
        <f>SUM(E190:E192,E194,E196:E198)</f>
        <v>-33.360728265199981</v>
      </c>
      <c r="F201" s="21">
        <f t="shared" ref="F201:BB201" si="27">SUM(F190:F192,F194,F196:F198)</f>
        <v>-33.413102486969862</v>
      </c>
      <c r="G201" s="21">
        <f t="shared" si="27"/>
        <v>-33.464469852222791</v>
      </c>
      <c r="H201" s="21">
        <f t="shared" si="27"/>
        <v>-33.524662991710912</v>
      </c>
      <c r="I201" s="21">
        <f t="shared" si="27"/>
        <v>-33.589834387700066</v>
      </c>
      <c r="J201" s="21">
        <f t="shared" si="27"/>
        <v>-33.407143263136476</v>
      </c>
      <c r="K201" s="21">
        <f t="shared" si="27"/>
        <v>-32.621435118432302</v>
      </c>
      <c r="L201" s="21">
        <f t="shared" si="27"/>
        <v>-31.883661006029882</v>
      </c>
      <c r="M201" s="21">
        <f t="shared" si="27"/>
        <v>-31.191339372312719</v>
      </c>
      <c r="N201" s="21">
        <f t="shared" si="27"/>
        <v>-30.54211797481603</v>
      </c>
      <c r="O201" s="21">
        <f t="shared" si="27"/>
        <v>-29.933767318641838</v>
      </c>
      <c r="P201" s="21">
        <f t="shared" si="27"/>
        <v>-29.364175299804351</v>
      </c>
      <c r="Q201" s="21">
        <f t="shared" si="27"/>
        <v>-28.83134146337936</v>
      </c>
      <c r="R201" s="21">
        <f t="shared" si="27"/>
        <v>-28.333371763545866</v>
      </c>
      <c r="S201" s="21">
        <f t="shared" si="27"/>
        <v>-27.866924329856339</v>
      </c>
      <c r="T201" s="21">
        <f t="shared" si="27"/>
        <v>-27.431866035263035</v>
      </c>
      <c r="U201" s="21">
        <f t="shared" si="27"/>
        <v>-27.026592554434401</v>
      </c>
      <c r="V201" s="21">
        <f t="shared" si="27"/>
        <v>-26.649587401870257</v>
      </c>
      <c r="W201" s="21">
        <f t="shared" si="27"/>
        <v>-26.299417534677104</v>
      </c>
      <c r="X201" s="21">
        <f t="shared" si="27"/>
        <v>-25.974729776578833</v>
      </c>
      <c r="Y201" s="21">
        <f t="shared" si="27"/>
        <v>-25.674246866486442</v>
      </c>
      <c r="Z201" s="21">
        <f t="shared" si="27"/>
        <v>-25.396763790105332</v>
      </c>
      <c r="AA201" s="21">
        <f t="shared" si="27"/>
        <v>-25.14114462590409</v>
      </c>
      <c r="AB201" s="21">
        <f t="shared" si="27"/>
        <v>-24.906318974968087</v>
      </c>
      <c r="AC201" s="21">
        <f t="shared" si="27"/>
        <v>-24.687025118006979</v>
      </c>
      <c r="AD201" s="21">
        <f t="shared" si="27"/>
        <v>-24.599913358146765</v>
      </c>
      <c r="AE201" s="21">
        <f t="shared" si="27"/>
        <v>-24.51781581108381</v>
      </c>
      <c r="AF201" s="21">
        <f t="shared" si="27"/>
        <v>-24.4404519126827</v>
      </c>
      <c r="AG201" s="21">
        <f t="shared" si="27"/>
        <v>-24.367691894910607</v>
      </c>
      <c r="AH201" s="21">
        <f t="shared" si="27"/>
        <v>-24.29959441828289</v>
      </c>
      <c r="AI201" s="21">
        <f t="shared" si="27"/>
        <v>-24.236475114938795</v>
      </c>
      <c r="AJ201" s="21">
        <f t="shared" si="27"/>
        <v>-24.286996923297124</v>
      </c>
      <c r="AK201" s="21">
        <f t="shared" si="27"/>
        <v>-24.342029611648368</v>
      </c>
      <c r="AL201" s="21">
        <f t="shared" si="27"/>
        <v>-24.401689768465282</v>
      </c>
      <c r="AM201" s="21">
        <f t="shared" si="27"/>
        <v>-24.466106775667981</v>
      </c>
      <c r="AN201" s="21">
        <f t="shared" si="27"/>
        <v>-24.535396920603144</v>
      </c>
      <c r="AO201" s="21">
        <f t="shared" si="27"/>
        <v>-24.609658764142907</v>
      </c>
      <c r="AP201" s="21">
        <f t="shared" si="27"/>
        <v>-24.689013140898059</v>
      </c>
      <c r="AQ201" s="21">
        <f t="shared" si="27"/>
        <v>-24.773586669732808</v>
      </c>
      <c r="AR201" s="21">
        <f t="shared" si="27"/>
        <v>-24.863507036139801</v>
      </c>
      <c r="AS201" s="21">
        <f t="shared" si="27"/>
        <v>-24.958903590789383</v>
      </c>
      <c r="AT201" s="21">
        <f t="shared" si="27"/>
        <v>-25.059910687379311</v>
      </c>
      <c r="AU201" s="21">
        <f t="shared" si="27"/>
        <v>-25.166668869013542</v>
      </c>
      <c r="AV201" s="21">
        <f t="shared" si="27"/>
        <v>-25.279322748226974</v>
      </c>
      <c r="AW201" s="21">
        <f t="shared" si="27"/>
        <v>-25.398021249974949</v>
      </c>
      <c r="AX201" s="21">
        <f t="shared" si="27"/>
        <v>-25.522918296604466</v>
      </c>
      <c r="AY201" s="21">
        <f t="shared" si="27"/>
        <v>-25.654173136210808</v>
      </c>
      <c r="AZ201" s="21">
        <f t="shared" si="27"/>
        <v>-25.791950538020522</v>
      </c>
      <c r="BA201" s="21">
        <f t="shared" si="27"/>
        <v>-25.93642050969374</v>
      </c>
      <c r="BB201" s="21">
        <f t="shared" si="27"/>
        <v>-26.083842087270916</v>
      </c>
    </row>
    <row r="202" spans="1:54" outlineLevel="2">
      <c r="A202" s="427"/>
      <c r="B202" s="150" t="s">
        <v>502</v>
      </c>
      <c r="C202" s="19"/>
      <c r="D202" s="135" t="s">
        <v>391</v>
      </c>
      <c r="E202" s="21">
        <f>SUM(E190:E192,E195:E198)</f>
        <v>-49.483832267381032</v>
      </c>
      <c r="F202" s="21">
        <f t="shared" ref="F202:BB202" si="28">SUM(F190:F192,F195:F198)</f>
        <v>-49.176044967713324</v>
      </c>
      <c r="G202" s="21">
        <f t="shared" si="28"/>
        <v>-48.871806392011408</v>
      </c>
      <c r="H202" s="21">
        <f t="shared" si="28"/>
        <v>-48.580865743567209</v>
      </c>
      <c r="I202" s="21">
        <f t="shared" si="28"/>
        <v>-48.299292398570174</v>
      </c>
      <c r="J202" s="21">
        <f t="shared" si="28"/>
        <v>-47.774162698849516</v>
      </c>
      <c r="K202" s="21">
        <f t="shared" si="28"/>
        <v>-46.916066018440176</v>
      </c>
      <c r="L202" s="21">
        <f t="shared" si="28"/>
        <v>-46.107463930022952</v>
      </c>
      <c r="M202" s="21">
        <f t="shared" si="28"/>
        <v>-45.34587822004832</v>
      </c>
      <c r="N202" s="21">
        <f t="shared" si="28"/>
        <v>-44.62896042808994</v>
      </c>
      <c r="O202" s="21">
        <f t="shared" si="28"/>
        <v>-43.95448529864683</v>
      </c>
      <c r="P202" s="21">
        <f t="shared" si="28"/>
        <v>-43.320345435241201</v>
      </c>
      <c r="Q202" s="21">
        <f t="shared" si="28"/>
        <v>-42.724545562900055</v>
      </c>
      <c r="R202" s="21">
        <f t="shared" si="28"/>
        <v>-42.165197325262504</v>
      </c>
      <c r="S202" s="21">
        <f t="shared" si="28"/>
        <v>-41.635866317851381</v>
      </c>
      <c r="T202" s="21">
        <f t="shared" si="28"/>
        <v>-41.139551697558886</v>
      </c>
      <c r="U202" s="21">
        <f t="shared" si="28"/>
        <v>-40.674655255537097</v>
      </c>
      <c r="V202" s="21">
        <f t="shared" si="28"/>
        <v>-40.239667154773464</v>
      </c>
      <c r="W202" s="21">
        <f t="shared" si="28"/>
        <v>-39.833161552252385</v>
      </c>
      <c r="X202" s="21">
        <f t="shared" si="28"/>
        <v>-39.453793015870751</v>
      </c>
      <c r="Y202" s="21">
        <f t="shared" si="28"/>
        <v>-39.100292599611585</v>
      </c>
      <c r="Z202" s="21">
        <f t="shared" si="28"/>
        <v>-38.771464175071785</v>
      </c>
      <c r="AA202" s="21">
        <f t="shared" si="28"/>
        <v>-38.466181315367301</v>
      </c>
      <c r="AB202" s="21">
        <f t="shared" si="28"/>
        <v>-38.1833837031554</v>
      </c>
      <c r="AC202" s="21">
        <f t="shared" si="28"/>
        <v>-37.909312210888011</v>
      </c>
      <c r="AD202" s="21">
        <f t="shared" si="28"/>
        <v>-37.768125786461397</v>
      </c>
      <c r="AE202" s="21">
        <f t="shared" si="28"/>
        <v>-37.631838309886149</v>
      </c>
      <c r="AF202" s="21">
        <f t="shared" si="28"/>
        <v>-37.499638592952252</v>
      </c>
      <c r="AG202" s="21">
        <f t="shared" si="28"/>
        <v>-37.371159557065681</v>
      </c>
      <c r="AH202" s="21">
        <f t="shared" si="28"/>
        <v>-37.246591216478137</v>
      </c>
      <c r="AI202" s="21">
        <f t="shared" si="28"/>
        <v>-37.126885815685654</v>
      </c>
      <c r="AJ202" s="21">
        <f t="shared" si="28"/>
        <v>-37.182840204871837</v>
      </c>
      <c r="AK202" s="21">
        <f t="shared" si="28"/>
        <v>-37.242795670653884</v>
      </c>
      <c r="AL202" s="21">
        <f t="shared" si="28"/>
        <v>-37.306977714970145</v>
      </c>
      <c r="AM202" s="21">
        <f t="shared" si="28"/>
        <v>-37.375641973541818</v>
      </c>
      <c r="AN202" s="21">
        <f t="shared" si="28"/>
        <v>-37.448996147624868</v>
      </c>
      <c r="AO202" s="21">
        <f t="shared" si="28"/>
        <v>-37.527186243910776</v>
      </c>
      <c r="AP202" s="21">
        <f t="shared" si="28"/>
        <v>-37.610416010767992</v>
      </c>
      <c r="AQ202" s="21">
        <f t="shared" si="28"/>
        <v>-37.698897762951226</v>
      </c>
      <c r="AR202" s="21">
        <f t="shared" si="28"/>
        <v>-37.792837193843305</v>
      </c>
      <c r="AS202" s="21">
        <f t="shared" si="28"/>
        <v>-37.892435873008566</v>
      </c>
      <c r="AT202" s="21">
        <f t="shared" si="28"/>
        <v>-37.997900482109117</v>
      </c>
      <c r="AU202" s="21">
        <f t="shared" si="28"/>
        <v>-38.109446228232073</v>
      </c>
      <c r="AV202" s="21">
        <f t="shared" si="28"/>
        <v>-38.227290156353398</v>
      </c>
      <c r="AW202" s="21">
        <f t="shared" si="28"/>
        <v>-38.351651693764808</v>
      </c>
      <c r="AX202" s="21">
        <f t="shared" si="28"/>
        <v>-38.482754465468133</v>
      </c>
      <c r="AY202" s="21">
        <f t="shared" si="28"/>
        <v>-38.62082698677554</v>
      </c>
      <c r="AZ202" s="21">
        <f t="shared" si="28"/>
        <v>-38.766102547512247</v>
      </c>
      <c r="BA202" s="21">
        <f t="shared" si="28"/>
        <v>-38.918818693769843</v>
      </c>
      <c r="BB202" s="21">
        <f t="shared" si="28"/>
        <v>-39.073019376141225</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-41.396803591273056</v>
      </c>
      <c r="F204" s="21">
        <f>F200+E204</f>
        <v>-82.225824055567443</v>
      </c>
      <c r="G204" s="21">
        <f t="shared" ref="G204:BB206" si="29">G200+F204</f>
        <v>-122.4350052322484</v>
      </c>
      <c r="H204" s="21">
        <f t="shared" si="29"/>
        <v>-162.0397520453636</v>
      </c>
      <c r="I204" s="21">
        <f t="shared" si="29"/>
        <v>-201.09480830109896</v>
      </c>
      <c r="J204" s="21">
        <f t="shared" si="29"/>
        <v>-239.35290323551229</v>
      </c>
      <c r="K204" s="21">
        <f t="shared" si="29"/>
        <v>-276.7761878442621</v>
      </c>
      <c r="L204" s="21">
        <f t="shared" si="29"/>
        <v>-313.44944297384245</v>
      </c>
      <c r="M204" s="21">
        <f t="shared" si="29"/>
        <v>-349.41552234655387</v>
      </c>
      <c r="N204" s="21">
        <f t="shared" si="29"/>
        <v>-384.67852812186544</v>
      </c>
      <c r="O204" s="21">
        <f t="shared" si="29"/>
        <v>-419.31425127097896</v>
      </c>
      <c r="P204" s="21">
        <f t="shared" si="29"/>
        <v>-453.35922573333539</v>
      </c>
      <c r="Q204" s="21">
        <f t="shared" si="29"/>
        <v>-486.84810546229983</v>
      </c>
      <c r="R204" s="21">
        <f t="shared" si="29"/>
        <v>-519.84753259083243</v>
      </c>
      <c r="S204" s="21">
        <f t="shared" si="29"/>
        <v>-552.35428330527054</v>
      </c>
      <c r="T204" s="21">
        <f t="shared" si="29"/>
        <v>-584.39797730750217</v>
      </c>
      <c r="U204" s="21">
        <f t="shared" si="29"/>
        <v>-616.00673185579319</v>
      </c>
      <c r="V204" s="21">
        <f t="shared" si="29"/>
        <v>-647.23850141805929</v>
      </c>
      <c r="W204" s="21">
        <f t="shared" si="29"/>
        <v>-678.08679851618228</v>
      </c>
      <c r="X204" s="21">
        <f t="shared" si="29"/>
        <v>-708.60582262504931</v>
      </c>
      <c r="Y204" s="21">
        <f t="shared" si="29"/>
        <v>-738.78783890657621</v>
      </c>
      <c r="Z204" s="21">
        <f t="shared" si="29"/>
        <v>-768.68363484231691</v>
      </c>
      <c r="AA204" s="21">
        <f t="shared" si="29"/>
        <v>-798.31288958213406</v>
      </c>
      <c r="AB204" s="21">
        <f t="shared" si="29"/>
        <v>-827.69432493218142</v>
      </c>
      <c r="AC204" s="21">
        <f t="shared" si="29"/>
        <v>-856.83949726235028</v>
      </c>
      <c r="AD204" s="21">
        <f t="shared" si="29"/>
        <v>-885.88089012597857</v>
      </c>
      <c r="AE204" s="21">
        <f t="shared" si="29"/>
        <v>-914.82544149833643</v>
      </c>
      <c r="AF204" s="21">
        <f t="shared" si="29"/>
        <v>-943.67663451545889</v>
      </c>
      <c r="AG204" s="21">
        <f t="shared" si="29"/>
        <v>-972.43838281238709</v>
      </c>
      <c r="AH204" s="21">
        <f t="shared" si="29"/>
        <v>-1001.1150905672048</v>
      </c>
      <c r="AI204" s="21">
        <f t="shared" si="29"/>
        <v>-1029.7117894803901</v>
      </c>
      <c r="AJ204" s="21">
        <f t="shared" si="29"/>
        <v>-1058.3630679690982</v>
      </c>
      <c r="AK204" s="21">
        <f t="shared" si="29"/>
        <v>-1087.0730844727671</v>
      </c>
      <c r="AL204" s="21">
        <f t="shared" si="29"/>
        <v>-1115.8462878890548</v>
      </c>
      <c r="AM204" s="21">
        <f t="shared" si="29"/>
        <v>-1144.687321780892</v>
      </c>
      <c r="AN204" s="21">
        <f t="shared" si="29"/>
        <v>-1173.6009550067581</v>
      </c>
      <c r="AO204" s="21">
        <f t="shared" si="29"/>
        <v>-1202.5920541807402</v>
      </c>
      <c r="AP204" s="21">
        <f t="shared" si="29"/>
        <v>-1231.6656413553324</v>
      </c>
      <c r="AQ204" s="21">
        <f t="shared" si="29"/>
        <v>-1260.8269091814448</v>
      </c>
      <c r="AR204" s="21">
        <f t="shared" si="29"/>
        <v>-1290.0812019978359</v>
      </c>
      <c r="AS204" s="21">
        <f t="shared" si="29"/>
        <v>-1319.4340158865598</v>
      </c>
      <c r="AT204" s="21">
        <f t="shared" si="29"/>
        <v>-1348.8910077579451</v>
      </c>
      <c r="AU204" s="21">
        <f t="shared" si="29"/>
        <v>-1378.4580036585216</v>
      </c>
      <c r="AV204" s="21">
        <f t="shared" si="29"/>
        <v>-1408.1410006187268</v>
      </c>
      <c r="AW204" s="21">
        <f t="shared" si="29"/>
        <v>-1437.9461691382926</v>
      </c>
      <c r="AX204" s="21">
        <f t="shared" si="29"/>
        <v>-1467.8798586811483</v>
      </c>
      <c r="AY204" s="21">
        <f t="shared" si="29"/>
        <v>-1497.9486031783133</v>
      </c>
      <c r="AZ204" s="21">
        <f t="shared" si="29"/>
        <v>-1528.1591260731325</v>
      </c>
      <c r="BA204" s="21">
        <f t="shared" si="29"/>
        <v>-1558.5183450190955</v>
      </c>
      <c r="BB204" s="21">
        <f t="shared" si="29"/>
        <v>-1589.028680780593</v>
      </c>
    </row>
    <row r="205" spans="1:54" outlineLevel="2">
      <c r="A205" s="426"/>
      <c r="B205" s="150" t="s">
        <v>505</v>
      </c>
      <c r="C205" s="19"/>
      <c r="D205" s="135" t="s">
        <v>391</v>
      </c>
      <c r="E205" s="21">
        <f>E201</f>
        <v>-33.360728265199981</v>
      </c>
      <c r="F205" s="21">
        <f t="shared" ref="F205:U206" si="30">F201+E205</f>
        <v>-66.773830752169843</v>
      </c>
      <c r="G205" s="21">
        <f t="shared" si="30"/>
        <v>-100.23830060439263</v>
      </c>
      <c r="H205" s="21">
        <f t="shared" si="30"/>
        <v>-133.76296359610353</v>
      </c>
      <c r="I205" s="21">
        <f t="shared" si="30"/>
        <v>-167.35279798380361</v>
      </c>
      <c r="J205" s="21">
        <f t="shared" si="30"/>
        <v>-200.75994124694009</v>
      </c>
      <c r="K205" s="21">
        <f t="shared" si="30"/>
        <v>-233.38137636537238</v>
      </c>
      <c r="L205" s="21">
        <f t="shared" si="30"/>
        <v>-265.26503737140229</v>
      </c>
      <c r="M205" s="21">
        <f t="shared" si="30"/>
        <v>-296.456376743715</v>
      </c>
      <c r="N205" s="21">
        <f t="shared" si="30"/>
        <v>-326.99849471853105</v>
      </c>
      <c r="O205" s="21">
        <f t="shared" si="30"/>
        <v>-356.9322620371729</v>
      </c>
      <c r="P205" s="21">
        <f t="shared" si="30"/>
        <v>-386.29643733697725</v>
      </c>
      <c r="Q205" s="21">
        <f t="shared" si="30"/>
        <v>-415.12777880035662</v>
      </c>
      <c r="R205" s="21">
        <f t="shared" si="30"/>
        <v>-443.46115056390249</v>
      </c>
      <c r="S205" s="21">
        <f t="shared" si="30"/>
        <v>-471.32807489375881</v>
      </c>
      <c r="T205" s="21">
        <f t="shared" si="30"/>
        <v>-498.75994092902187</v>
      </c>
      <c r="U205" s="21">
        <f t="shared" si="30"/>
        <v>-525.78653348345631</v>
      </c>
      <c r="V205" s="21">
        <f t="shared" si="29"/>
        <v>-552.43612088532655</v>
      </c>
      <c r="W205" s="21">
        <f t="shared" si="29"/>
        <v>-578.73553842000365</v>
      </c>
      <c r="X205" s="21">
        <f t="shared" si="29"/>
        <v>-604.71026819658243</v>
      </c>
      <c r="Y205" s="21">
        <f t="shared" si="29"/>
        <v>-630.38451506306887</v>
      </c>
      <c r="Z205" s="21">
        <f t="shared" si="29"/>
        <v>-655.78127885317417</v>
      </c>
      <c r="AA205" s="21">
        <f t="shared" si="29"/>
        <v>-680.92242347907825</v>
      </c>
      <c r="AB205" s="21">
        <f t="shared" si="29"/>
        <v>-705.82874245404628</v>
      </c>
      <c r="AC205" s="21">
        <f t="shared" si="29"/>
        <v>-730.51576757205328</v>
      </c>
      <c r="AD205" s="21">
        <f t="shared" si="29"/>
        <v>-755.11568093020003</v>
      </c>
      <c r="AE205" s="21">
        <f t="shared" si="29"/>
        <v>-779.63349674128381</v>
      </c>
      <c r="AF205" s="21">
        <f t="shared" si="29"/>
        <v>-804.07394865396645</v>
      </c>
      <c r="AG205" s="21">
        <f t="shared" si="29"/>
        <v>-828.4416405488771</v>
      </c>
      <c r="AH205" s="21">
        <f t="shared" si="29"/>
        <v>-852.74123496716004</v>
      </c>
      <c r="AI205" s="21">
        <f t="shared" si="29"/>
        <v>-876.97771008209884</v>
      </c>
      <c r="AJ205" s="21">
        <f t="shared" si="29"/>
        <v>-901.26470700539596</v>
      </c>
      <c r="AK205" s="21">
        <f t="shared" si="29"/>
        <v>-925.60673661704436</v>
      </c>
      <c r="AL205" s="21">
        <f t="shared" si="29"/>
        <v>-950.00842638550967</v>
      </c>
      <c r="AM205" s="21">
        <f t="shared" si="29"/>
        <v>-974.47453316117765</v>
      </c>
      <c r="AN205" s="21">
        <f t="shared" si="29"/>
        <v>-999.00993008178079</v>
      </c>
      <c r="AO205" s="21">
        <f t="shared" si="29"/>
        <v>-1023.6195888459237</v>
      </c>
      <c r="AP205" s="21">
        <f t="shared" si="29"/>
        <v>-1048.3086019868217</v>
      </c>
      <c r="AQ205" s="21">
        <f t="shared" si="29"/>
        <v>-1073.0821886565545</v>
      </c>
      <c r="AR205" s="21">
        <f t="shared" si="29"/>
        <v>-1097.9456956926942</v>
      </c>
      <c r="AS205" s="21">
        <f t="shared" si="29"/>
        <v>-1122.9045992834835</v>
      </c>
      <c r="AT205" s="21">
        <f t="shared" si="29"/>
        <v>-1147.9645099708628</v>
      </c>
      <c r="AU205" s="21">
        <f t="shared" si="29"/>
        <v>-1173.1311788398764</v>
      </c>
      <c r="AV205" s="21">
        <f t="shared" si="29"/>
        <v>-1198.4105015881034</v>
      </c>
      <c r="AW205" s="21">
        <f t="shared" si="29"/>
        <v>-1223.8085228380785</v>
      </c>
      <c r="AX205" s="21">
        <f t="shared" si="29"/>
        <v>-1249.331441134683</v>
      </c>
      <c r="AY205" s="21">
        <f t="shared" si="29"/>
        <v>-1274.9856142708938</v>
      </c>
      <c r="AZ205" s="21">
        <f t="shared" si="29"/>
        <v>-1300.7775648089143</v>
      </c>
      <c r="BA205" s="21">
        <f t="shared" si="29"/>
        <v>-1326.7139853186081</v>
      </c>
      <c r="BB205" s="21">
        <f t="shared" si="29"/>
        <v>-1352.7978274058792</v>
      </c>
    </row>
    <row r="206" spans="1:54" outlineLevel="2">
      <c r="A206" s="427"/>
      <c r="B206" s="150" t="s">
        <v>506</v>
      </c>
      <c r="C206" s="19"/>
      <c r="D206" s="135" t="s">
        <v>391</v>
      </c>
      <c r="E206" s="21">
        <f>E202</f>
        <v>-49.483832267381032</v>
      </c>
      <c r="F206" s="21">
        <f t="shared" si="30"/>
        <v>-98.659877235094356</v>
      </c>
      <c r="G206" s="21">
        <f t="shared" si="29"/>
        <v>-147.53168362710576</v>
      </c>
      <c r="H206" s="21">
        <f t="shared" si="29"/>
        <v>-196.11254937067298</v>
      </c>
      <c r="I206" s="21">
        <f t="shared" si="29"/>
        <v>-244.41184176924315</v>
      </c>
      <c r="J206" s="21">
        <f t="shared" si="29"/>
        <v>-292.18600446809268</v>
      </c>
      <c r="K206" s="21">
        <f t="shared" si="29"/>
        <v>-339.10207048653285</v>
      </c>
      <c r="L206" s="21">
        <f t="shared" si="29"/>
        <v>-385.20953441655581</v>
      </c>
      <c r="M206" s="21">
        <f t="shared" si="29"/>
        <v>-430.55541263660416</v>
      </c>
      <c r="N206" s="21">
        <f t="shared" si="29"/>
        <v>-475.18437306469411</v>
      </c>
      <c r="O206" s="21">
        <f t="shared" si="29"/>
        <v>-519.13885836334089</v>
      </c>
      <c r="P206" s="21">
        <f t="shared" si="29"/>
        <v>-562.45920379858205</v>
      </c>
      <c r="Q206" s="21">
        <f t="shared" si="29"/>
        <v>-605.18374936148211</v>
      </c>
      <c r="R206" s="21">
        <f t="shared" si="29"/>
        <v>-647.34894668674463</v>
      </c>
      <c r="S206" s="21">
        <f t="shared" si="29"/>
        <v>-688.98481300459605</v>
      </c>
      <c r="T206" s="21">
        <f t="shared" si="29"/>
        <v>-730.12436470215494</v>
      </c>
      <c r="U206" s="21">
        <f t="shared" si="29"/>
        <v>-770.79901995769205</v>
      </c>
      <c r="V206" s="21">
        <f t="shared" si="29"/>
        <v>-811.03868711246548</v>
      </c>
      <c r="W206" s="21">
        <f t="shared" si="29"/>
        <v>-850.87184866471785</v>
      </c>
      <c r="X206" s="21">
        <f t="shared" si="29"/>
        <v>-890.32564168058855</v>
      </c>
      <c r="Y206" s="21">
        <f t="shared" si="29"/>
        <v>-929.42593428020018</v>
      </c>
      <c r="Z206" s="21">
        <f t="shared" si="29"/>
        <v>-968.19739845527192</v>
      </c>
      <c r="AA206" s="21">
        <f t="shared" si="29"/>
        <v>-1006.6635797706392</v>
      </c>
      <c r="AB206" s="21">
        <f t="shared" si="29"/>
        <v>-1044.8469634737946</v>
      </c>
      <c r="AC206" s="21">
        <f t="shared" si="29"/>
        <v>-1082.7562756846826</v>
      </c>
      <c r="AD206" s="21">
        <f t="shared" si="29"/>
        <v>-1120.5244014711441</v>
      </c>
      <c r="AE206" s="21">
        <f t="shared" si="29"/>
        <v>-1158.1562397810303</v>
      </c>
      <c r="AF206" s="21">
        <f t="shared" si="29"/>
        <v>-1195.6558783739827</v>
      </c>
      <c r="AG206" s="21">
        <f t="shared" si="29"/>
        <v>-1233.0270379310484</v>
      </c>
      <c r="AH206" s="21">
        <f t="shared" si="29"/>
        <v>-1270.2736291475267</v>
      </c>
      <c r="AI206" s="21">
        <f t="shared" si="29"/>
        <v>-1307.4005149632123</v>
      </c>
      <c r="AJ206" s="21">
        <f t="shared" si="29"/>
        <v>-1344.5833551680842</v>
      </c>
      <c r="AK206" s="21">
        <f t="shared" si="29"/>
        <v>-1381.8261508387379</v>
      </c>
      <c r="AL206" s="21">
        <f t="shared" si="29"/>
        <v>-1419.133128553708</v>
      </c>
      <c r="AM206" s="21">
        <f t="shared" si="29"/>
        <v>-1456.5087705272499</v>
      </c>
      <c r="AN206" s="21">
        <f t="shared" si="29"/>
        <v>-1493.9577666748748</v>
      </c>
      <c r="AO206" s="21">
        <f t="shared" si="29"/>
        <v>-1531.4849529187857</v>
      </c>
      <c r="AP206" s="21">
        <f t="shared" si="29"/>
        <v>-1569.0953689295536</v>
      </c>
      <c r="AQ206" s="21">
        <f t="shared" si="29"/>
        <v>-1606.7942666925048</v>
      </c>
      <c r="AR206" s="21">
        <f t="shared" si="29"/>
        <v>-1644.5871038863481</v>
      </c>
      <c r="AS206" s="21">
        <f t="shared" si="29"/>
        <v>-1682.4795397593566</v>
      </c>
      <c r="AT206" s="21">
        <f t="shared" si="29"/>
        <v>-1720.4774402414657</v>
      </c>
      <c r="AU206" s="21">
        <f t="shared" si="29"/>
        <v>-1758.5868864696979</v>
      </c>
      <c r="AV206" s="21">
        <f t="shared" si="29"/>
        <v>-1796.8141766260512</v>
      </c>
      <c r="AW206" s="21">
        <f t="shared" si="29"/>
        <v>-1835.165828319816</v>
      </c>
      <c r="AX206" s="21">
        <f t="shared" si="29"/>
        <v>-1873.6485827852841</v>
      </c>
      <c r="AY206" s="21">
        <f t="shared" si="29"/>
        <v>-1912.2694097720596</v>
      </c>
      <c r="AZ206" s="21">
        <f t="shared" si="29"/>
        <v>-1951.0355123195718</v>
      </c>
      <c r="BA206" s="21">
        <f t="shared" si="29"/>
        <v>-1989.9543310133417</v>
      </c>
      <c r="BB206" s="21">
        <f t="shared" si="29"/>
        <v>-2029.027350389483</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-0.19866487955554271</v>
      </c>
      <c r="F210" s="21">
        <f>F190-Baseline!F190</f>
        <v>-1.4306240817246909</v>
      </c>
      <c r="G210" s="21">
        <f>G190-Baseline!G190</f>
        <v>-2.6458689326853611</v>
      </c>
      <c r="H210" s="21">
        <f>H190-Baseline!H190</f>
        <v>-3.8547818129133695</v>
      </c>
      <c r="I210" s="21">
        <f>I190-Baseline!I190</f>
        <v>-5.0540683220239231</v>
      </c>
      <c r="J210" s="21">
        <f>J190-Baseline!J190</f>
        <v>-5.9914456715345299</v>
      </c>
      <c r="K210" s="21">
        <f>K190-Baseline!K190</f>
        <v>-5.4069412922578106</v>
      </c>
      <c r="L210" s="21">
        <f>L190-Baseline!L190</f>
        <v>-4.8634068907745505</v>
      </c>
      <c r="M210" s="21">
        <f>M190-Baseline!M190</f>
        <v>-4.3584596295824394</v>
      </c>
      <c r="N210" s="21">
        <f>N190-Baseline!N190</f>
        <v>-3.8898404578362005</v>
      </c>
      <c r="O210" s="21">
        <f>O190-Baseline!O190</f>
        <v>-3.4554081436251995</v>
      </c>
      <c r="P210" s="21">
        <f>P190-Baseline!P190</f>
        <v>-3.0531335791494754</v>
      </c>
      <c r="Q210" s="21">
        <f>Q190-Baseline!Q190</f>
        <v>-2.6810943467950725</v>
      </c>
      <c r="R210" s="21">
        <f>R190-Baseline!R190</f>
        <v>-2.3374695346214502</v>
      </c>
      <c r="S210" s="21">
        <f>S190-Baseline!S190</f>
        <v>-2.0205347902642634</v>
      </c>
      <c r="T210" s="21">
        <f>T190-Baseline!T190</f>
        <v>-1.7286576027269125</v>
      </c>
      <c r="U210" s="21">
        <f>U190-Baseline!U190</f>
        <v>-1.4602928019847443</v>
      </c>
      <c r="V210" s="21">
        <f>V190-Baseline!V190</f>
        <v>-1.2139782667574688</v>
      </c>
      <c r="W210" s="21">
        <f>W190-Baseline!W190</f>
        <v>-0.98833083121897836</v>
      </c>
      <c r="X210" s="21">
        <f>X190-Baseline!X190</f>
        <v>-0.78204238181012087</v>
      </c>
      <c r="Y210" s="21">
        <f>Y190-Baseline!Y190</f>
        <v>-0.59387613569969666</v>
      </c>
      <c r="Z210" s="21">
        <f>Z190-Baseline!Z190</f>
        <v>-0.42266309280282505</v>
      </c>
      <c r="AA210" s="21">
        <f>AA190-Baseline!AA190</f>
        <v>-0.26729865361436722</v>
      </c>
      <c r="AB210" s="21">
        <f>AB190-Baseline!AB190</f>
        <v>-0.12673939544906718</v>
      </c>
      <c r="AC210" s="21">
        <f>AC190-Baseline!AC190</f>
        <v>2.0383797135465393E-16</v>
      </c>
      <c r="AD210" s="21">
        <f>AD190-Baseline!AD190</f>
        <v>1.9694489985956903E-16</v>
      </c>
      <c r="AE210" s="21">
        <f>AE190-Baseline!AE190</f>
        <v>1.9028492740054979E-16</v>
      </c>
      <c r="AF210" s="21">
        <f>AF190-Baseline!AF190</f>
        <v>1.8385017140149737E-16</v>
      </c>
      <c r="AG210" s="21">
        <f>AG190-Baseline!AG190</f>
        <v>1.7763301584685738E-16</v>
      </c>
      <c r="AH210" s="21">
        <f>AH190-Baseline!AH190</f>
        <v>1.7162610226749511E-16</v>
      </c>
      <c r="AI210" s="21">
        <f>AI190-Baseline!AI190</f>
        <v>1.6582232103139622E-16</v>
      </c>
      <c r="AJ210" s="21">
        <f>AJ190-Baseline!AJ190</f>
        <v>1.6099254469067594E-16</v>
      </c>
      <c r="AK210" s="21">
        <f>AK190-Baseline!AK190</f>
        <v>1.5630344144725819E-16</v>
      </c>
      <c r="AL210" s="21">
        <f>AL190-Baseline!AL190</f>
        <v>1.5175091402646425E-16</v>
      </c>
      <c r="AM210" s="21">
        <f>AM190-Baseline!AM190</f>
        <v>1.4733098449171287E-16</v>
      </c>
      <c r="AN210" s="21">
        <f>AN190-Baseline!AN190</f>
        <v>1.4303979076865326E-16</v>
      </c>
      <c r="AO210" s="21">
        <f>AO190-Baseline!AO190</f>
        <v>1.3887358327053714E-16</v>
      </c>
      <c r="AP210" s="21">
        <f>AP190-Baseline!AP190</f>
        <v>1.3482872162188071E-16</v>
      </c>
      <c r="AQ210" s="21">
        <f>AQ190-Baseline!AQ190</f>
        <v>1.3090167147755411E-16</v>
      </c>
      <c r="AR210" s="21">
        <f>AR190-Baseline!AR190</f>
        <v>1.2708900143451855E-16</v>
      </c>
      <c r="AS210" s="21">
        <f>AS190-Baseline!AS190</f>
        <v>1.2338738003351315E-16</v>
      </c>
      <c r="AT210" s="21">
        <f>AT190-Baseline!AT190</f>
        <v>1.1979357284807104E-16</v>
      </c>
      <c r="AU210" s="21">
        <f>AU190-Baseline!AU190</f>
        <v>1.1630443965832139E-16</v>
      </c>
      <c r="AV210" s="21">
        <f>AV190-Baseline!AV190</f>
        <v>1.1291693170710814E-16</v>
      </c>
      <c r="AW210" s="21">
        <f>AW190-Baseline!AW190</f>
        <v>1.0962808903602732E-16</v>
      </c>
      <c r="AX210" s="21">
        <f>AX190-Baseline!AX190</f>
        <v>1.0643503789905565E-16</v>
      </c>
      <c r="AY210" s="21">
        <f>AY190-Baseline!AY190</f>
        <v>1.0333498825151033E-16</v>
      </c>
      <c r="AZ210" s="21">
        <f>AZ190-Baseline!AZ190</f>
        <v>1.0032523131214596E-16</v>
      </c>
      <c r="BA210" s="21">
        <f>BA190-Baseline!BA190</f>
        <v>9.740313719625821E-17</v>
      </c>
      <c r="BB210" s="21">
        <f>BB190-Baseline!BB190</f>
        <v>9.4566152617726413E-17</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0</v>
      </c>
      <c r="F212" s="21">
        <f>F77*F186-Baseline!F77*Baseline!F186</f>
        <v>4.4978497583409105E-2</v>
      </c>
      <c r="G212" s="21">
        <f>G77*G186-Baseline!G77*Baseline!G186</f>
        <v>8.8142333226452596E-2</v>
      </c>
      <c r="H212" s="21">
        <f>H77*H186-Baseline!H77*Baseline!H186</f>
        <v>0.12955638082860332</v>
      </c>
      <c r="I212" s="21">
        <f>I77*I186-Baseline!I77*Baseline!I186</f>
        <v>0.16928348176740604</v>
      </c>
      <c r="J212" s="21">
        <f>J77*J186-Baseline!J77*Baseline!J186</f>
        <v>0.2073845220298578</v>
      </c>
      <c r="K212" s="21">
        <f>K77*K186-Baseline!K77*Baseline!K186</f>
        <v>0.20326540360119916</v>
      </c>
      <c r="L212" s="21">
        <f>L77*L186-Baseline!L77*Baseline!L186</f>
        <v>0.19924465175790118</v>
      </c>
      <c r="M212" s="21">
        <f>M77*M186-Baseline!M77*Baseline!M186</f>
        <v>0.1953199734825648</v>
      </c>
      <c r="N212" s="21">
        <f>N77*N186-Baseline!N77*Baseline!N186</f>
        <v>0.19148913649491917</v>
      </c>
      <c r="O212" s="21">
        <f>O77*O186-Baseline!O77*Baseline!O186</f>
        <v>0.18774995906843994</v>
      </c>
      <c r="P212" s="21">
        <f>P77*P186-Baseline!P77*Baseline!P186</f>
        <v>0.18410031539186722</v>
      </c>
      <c r="Q212" s="21">
        <f>Q77*Q186-Baseline!Q77*Baseline!Q186</f>
        <v>0.18053813013402897</v>
      </c>
      <c r="R212" s="21">
        <f>R77*R186-Baseline!R77*Baseline!R186</f>
        <v>0.1770613780656749</v>
      </c>
      <c r="S212" s="21">
        <f>S77*S186-Baseline!S77*Baseline!S186</f>
        <v>0.17366808346267359</v>
      </c>
      <c r="T212" s="21">
        <f>T77*T186-Baseline!T77*Baseline!T186</f>
        <v>0.17035631977392418</v>
      </c>
      <c r="U212" s="21">
        <f>U77*U186-Baseline!U77*Baseline!U186</f>
        <v>0.16712420731279654</v>
      </c>
      <c r="V212" s="21">
        <f>V77*V186-Baseline!V77*Baseline!V186</f>
        <v>0.16396991109557879</v>
      </c>
      <c r="W212" s="21">
        <f>W77*W186-Baseline!W77*Baseline!W186</f>
        <v>0.16089164246023069</v>
      </c>
      <c r="X212" s="21">
        <f>X77*X186-Baseline!X77*Baseline!X186</f>
        <v>0.15788765539057303</v>
      </c>
      <c r="Y212" s="21">
        <f>Y77*Y186-Baseline!Y77*Baseline!Y186</f>
        <v>0.15495624742076775</v>
      </c>
      <c r="Z212" s="21">
        <f>Z77*Z186-Baseline!Z77*Baseline!Z186</f>
        <v>0.15209575716616763</v>
      </c>
      <c r="AA212" s="21">
        <f>AA77*AA186-Baseline!AA77*Baseline!AA186</f>
        <v>0.14930456522637447</v>
      </c>
      <c r="AB212" s="21">
        <f>AB77*AB186-Baseline!AB77*Baseline!AB186</f>
        <v>0.14658109020450372</v>
      </c>
      <c r="AC212" s="21">
        <f>AC77*AC186-Baseline!AC77*Baseline!AC186</f>
        <v>0.14392379082516493</v>
      </c>
      <c r="AD212" s="21">
        <f>AD77*AD186-Baseline!AD77*Baseline!AD186</f>
        <v>0.14133116260535128</v>
      </c>
      <c r="AE212" s="21">
        <f>AE77*AE186-Baseline!AE77*Baseline!AE186</f>
        <v>0.13880174012516955</v>
      </c>
      <c r="AF212" s="21">
        <f>AF77*AF186-Baseline!AF77*Baseline!AF186</f>
        <v>0.1363340914612563</v>
      </c>
      <c r="AG212" s="21">
        <f>AG77*AG186-Baseline!AG77*Baseline!AG186</f>
        <v>0.13392682175960036</v>
      </c>
      <c r="AH212" s="21">
        <f>AH77*AH186-Baseline!AH77*Baseline!AH186</f>
        <v>0.13157857031888898</v>
      </c>
      <c r="AI212" s="21">
        <f>AI77*AI186-Baseline!AI77*Baseline!AI186</f>
        <v>0.12928800930843298</v>
      </c>
      <c r="AJ212" s="21">
        <f>AJ77*AJ186-Baseline!AJ77*Baseline!AJ186</f>
        <v>0.12767061131160462</v>
      </c>
      <c r="AK212" s="21">
        <f>AK77*AK186-Baseline!AK77*Baseline!AK186</f>
        <v>0.12609013468710195</v>
      </c>
      <c r="AL212" s="21">
        <f>AL77*AL186-Baseline!AL77*Baseline!AL186</f>
        <v>0.12454599679501177</v>
      </c>
      <c r="AM212" s="21">
        <f>AM77*AM186-Baseline!AM77*Baseline!AM186</f>
        <v>0.12303763000946688</v>
      </c>
      <c r="AN212" s="21">
        <f>AN77*AN186-Baseline!AN77*Baseline!AN186</f>
        <v>0.12156447938554993</v>
      </c>
      <c r="AO212" s="21">
        <f>AO77*AO186-Baseline!AO77*Baseline!AO186</f>
        <v>0.1201260034708469</v>
      </c>
      <c r="AP212" s="21">
        <f>AP77*AP186-Baseline!AP77*Baseline!AP186</f>
        <v>0.11872167416996549</v>
      </c>
      <c r="AQ212" s="21">
        <f>AQ77*AQ186-Baseline!AQ77*Baseline!AQ186</f>
        <v>0.11735097688893226</v>
      </c>
      <c r="AR212" s="21">
        <f>AR77*AR186-Baseline!AR77*Baseline!AR186</f>
        <v>0.11601340945975558</v>
      </c>
      <c r="AS212" s="21">
        <f>AS77*AS186-Baseline!AS77*Baseline!AS186</f>
        <v>0.11470848227293784</v>
      </c>
      <c r="AT212" s="21">
        <f>AT77*AT186-Baseline!AT77*Baseline!AT186</f>
        <v>0.11343571822109255</v>
      </c>
      <c r="AU212" s="21">
        <f>AU77*AU186-Baseline!AU77*Baseline!AU186</f>
        <v>0.11219465266871764</v>
      </c>
      <c r="AV212" s="21">
        <f>AV77*AV186-Baseline!AV77*Baseline!AV186</f>
        <v>0.11098483288785022</v>
      </c>
      <c r="AW212" s="21">
        <f>AW77*AW186-Baseline!AW77*Baseline!AW186</f>
        <v>0.10980581812146739</v>
      </c>
      <c r="AX212" s="21">
        <f>AX77*AX186-Baseline!AX77*Baseline!AX186</f>
        <v>0.1086571794599811</v>
      </c>
      <c r="AY212" s="21">
        <f>AY77*AY186-Baseline!AY77*Baseline!AY186</f>
        <v>0.10753849939176385</v>
      </c>
      <c r="AZ212" s="21">
        <f>AZ77*AZ186-Baseline!AZ77*Baseline!AZ186</f>
        <v>0.10644937238239915</v>
      </c>
      <c r="BA212" s="21">
        <f>BA77*BA186-Baseline!BA77*Baseline!BA186</f>
        <v>0.10538940359848548</v>
      </c>
      <c r="BB212" s="21">
        <f>BB77*BB186-Baseline!BB77*Baseline!BB186</f>
        <v>0.10433998910019215</v>
      </c>
    </row>
    <row r="213" spans="1:54" outlineLevel="2">
      <c r="A213" s="479"/>
      <c r="B213" s="150" t="s">
        <v>496</v>
      </c>
      <c r="C213" s="19"/>
      <c r="D213" s="135" t="s">
        <v>391</v>
      </c>
      <c r="E213" s="21">
        <f>E193-Baseline!E193</f>
        <v>0</v>
      </c>
      <c r="F213" s="21">
        <f>F193-Baseline!F193</f>
        <v>0.75337153505303611</v>
      </c>
      <c r="G213" s="21">
        <f>G193-Baseline!G193</f>
        <v>1.496996447764559</v>
      </c>
      <c r="H213" s="21">
        <f>H193-Baseline!H193</f>
        <v>2.2307164359235614</v>
      </c>
      <c r="I213" s="21">
        <f>I193-Baseline!I193</f>
        <v>2.9643126034125569</v>
      </c>
      <c r="J213" s="21">
        <f>J193-Baseline!J193</f>
        <v>3.6922249524700064</v>
      </c>
      <c r="K213" s="21">
        <f>K193-Baseline!K193</f>
        <v>3.6665061051642933</v>
      </c>
      <c r="L213" s="21">
        <f>L193-Baseline!L193</f>
        <v>3.6523235154830029</v>
      </c>
      <c r="M213" s="21">
        <f>M193-Baseline!M193</f>
        <v>3.6375754148037416</v>
      </c>
      <c r="N213" s="21">
        <f>N193-Baseline!N193</f>
        <v>3.6110894110551364</v>
      </c>
      <c r="O213" s="21">
        <f>O193-Baseline!O193</f>
        <v>3.595554143730908</v>
      </c>
      <c r="P213" s="21">
        <f>P193-Baseline!P193</f>
        <v>3.5795698836914234</v>
      </c>
      <c r="Q213" s="21">
        <f>Q193-Baseline!Q193</f>
        <v>3.5631743245282035</v>
      </c>
      <c r="R213" s="21">
        <f>R193-Baseline!R193</f>
        <v>3.5567733340569898</v>
      </c>
      <c r="S213" s="21">
        <f>S193-Baseline!S193</f>
        <v>3.5394638809811951</v>
      </c>
      <c r="T213" s="21">
        <f>T193-Baseline!T193</f>
        <v>3.5218526697360026</v>
      </c>
      <c r="U213" s="21">
        <f>U193-Baseline!U193</f>
        <v>3.5039719131799316</v>
      </c>
      <c r="V213" s="21">
        <f>V193-Baseline!V193</f>
        <v>3.4954554724876274</v>
      </c>
      <c r="W213" s="21">
        <f>W193-Baseline!W193</f>
        <v>3.4769470800524616</v>
      </c>
      <c r="X213" s="21">
        <f>X193-Baseline!X193</f>
        <v>3.4675096039958717</v>
      </c>
      <c r="Y213" s="21">
        <f>Y193-Baseline!Y193</f>
        <v>3.4485054481651556</v>
      </c>
      <c r="Z213" s="21">
        <f>Z193-Baseline!Z193</f>
        <v>3.4382910218853215</v>
      </c>
      <c r="AA213" s="21">
        <f>AA193-Baseline!AA193</f>
        <v>3.4276572148616644</v>
      </c>
      <c r="AB213" s="21">
        <f>AB193-Baseline!AB193</f>
        <v>3.4166402187311569</v>
      </c>
      <c r="AC213" s="21">
        <f>AC193-Baseline!AC193</f>
        <v>3.4033483463197509</v>
      </c>
      <c r="AD213" s="21">
        <f>AD193-Baseline!AD193</f>
        <v>3.3902504405731069</v>
      </c>
      <c r="AE213" s="21">
        <f>AE193-Baseline!AE193</f>
        <v>3.3777197228833913</v>
      </c>
      <c r="AF213" s="21">
        <f>AF193-Baseline!AF193</f>
        <v>3.3646985186837775</v>
      </c>
      <c r="AG213" s="21">
        <f>AG193-Baseline!AG193</f>
        <v>3.351322571436814</v>
      </c>
      <c r="AH213" s="21">
        <f>AH193-Baseline!AH193</f>
        <v>3.3377448803411784</v>
      </c>
      <c r="AI213" s="21">
        <f>AI193-Baseline!AI193</f>
        <v>3.3241592842768473</v>
      </c>
      <c r="AJ213" s="21">
        <f>AJ193-Baseline!AJ193</f>
        <v>3.3265524232204342</v>
      </c>
      <c r="AK213" s="21">
        <f>AK193-Baseline!AK193</f>
        <v>3.3287550720643733</v>
      </c>
      <c r="AL213" s="21">
        <f>AL193-Baseline!AL193</f>
        <v>3.3308374092153574</v>
      </c>
      <c r="AM213" s="21">
        <f>AM193-Baseline!AM193</f>
        <v>3.3328389270958088</v>
      </c>
      <c r="AN213" s="21">
        <f>AN193-Baseline!AN193</f>
        <v>3.334776419052643</v>
      </c>
      <c r="AO213" s="21">
        <f>AO193-Baseline!AO193</f>
        <v>3.3366568998580295</v>
      </c>
      <c r="AP213" s="21">
        <f>AP193-Baseline!AP193</f>
        <v>3.3385037490222693</v>
      </c>
      <c r="AQ213" s="21">
        <f>AQ193-Baseline!AQ193</f>
        <v>3.340343686590538</v>
      </c>
      <c r="AR213" s="21">
        <f>AR193-Baseline!AR193</f>
        <v>3.3421960925115588</v>
      </c>
      <c r="AS213" s="21">
        <f>AS193-Baseline!AS193</f>
        <v>3.3440789634261883</v>
      </c>
      <c r="AT213" s="21">
        <f>AT193-Baseline!AT193</f>
        <v>3.3460115760687241</v>
      </c>
      <c r="AU213" s="21">
        <f>AU193-Baseline!AU193</f>
        <v>3.34801423372482</v>
      </c>
      <c r="AV213" s="21">
        <f>AV193-Baseline!AV193</f>
        <v>3.3501062085544859</v>
      </c>
      <c r="AW213" s="21">
        <f>AW193-Baseline!AW193</f>
        <v>3.3523059212978126</v>
      </c>
      <c r="AX213" s="21">
        <f>AX193-Baseline!AX193</f>
        <v>3.3546318288881718</v>
      </c>
      <c r="AY213" s="21">
        <f>AY193-Baseline!AY193</f>
        <v>3.3571023742434889</v>
      </c>
      <c r="AZ213" s="21">
        <f>AZ193-Baseline!AZ193</f>
        <v>3.3597357622883752</v>
      </c>
      <c r="BA213" s="21">
        <f>BA193-Baseline!BA193</f>
        <v>3.3625498620592822</v>
      </c>
      <c r="BB213" s="21">
        <f>BB193-Baseline!BB193</f>
        <v>3.3649747626844366</v>
      </c>
    </row>
    <row r="214" spans="1:54" outlineLevel="2">
      <c r="A214" s="479"/>
      <c r="B214" s="150" t="s">
        <v>497</v>
      </c>
      <c r="C214" s="19"/>
      <c r="D214" s="135" t="s">
        <v>391</v>
      </c>
      <c r="E214" s="21">
        <f>E194-Baseline!E194</f>
        <v>0</v>
      </c>
      <c r="F214" s="21">
        <f>F194-Baseline!F194</f>
        <v>0.1363518303473974</v>
      </c>
      <c r="G214" s="21">
        <f>G194-Baseline!G194</f>
        <v>0.27127160665452266</v>
      </c>
      <c r="H214" s="21">
        <f>H194-Baseline!H194</f>
        <v>0.40480174309986783</v>
      </c>
      <c r="I214" s="21">
        <f>I194-Baseline!I194</f>
        <v>0.53698470869613146</v>
      </c>
      <c r="J214" s="21">
        <f>J194-Baseline!J194</f>
        <v>0.66786309479765471</v>
      </c>
      <c r="K214" s="21">
        <f>K194-Baseline!K194</f>
        <v>0.66456634153796124</v>
      </c>
      <c r="L214" s="21">
        <f>L194-Baseline!L194</f>
        <v>0.6613408011000077</v>
      </c>
      <c r="M214" s="21">
        <f>M194-Baseline!M194</f>
        <v>0.65818665216104755</v>
      </c>
      <c r="N214" s="21">
        <f>N194-Baseline!N194</f>
        <v>0.65510411022957893</v>
      </c>
      <c r="O214" s="21">
        <f>O194-Baseline!O194</f>
        <v>0.65209339896142637</v>
      </c>
      <c r="P214" s="21">
        <f>P194-Baseline!P194</f>
        <v>0.6491547733951899</v>
      </c>
      <c r="Q214" s="21">
        <f>Q194-Baseline!Q194</f>
        <v>0.64628850573375196</v>
      </c>
      <c r="R214" s="21">
        <f>R194-Baseline!R194</f>
        <v>0.64349488850715364</v>
      </c>
      <c r="S214" s="21">
        <f>S194-Baseline!S194</f>
        <v>0.64063006350558993</v>
      </c>
      <c r="T214" s="21">
        <f>T194-Baseline!T194</f>
        <v>0.63783977141264359</v>
      </c>
      <c r="U214" s="21">
        <f>U194-Baseline!U194</f>
        <v>0.63512432818763109</v>
      </c>
      <c r="V214" s="21">
        <f>V194-Baseline!V194</f>
        <v>0.63248407013098173</v>
      </c>
      <c r="W214" s="21">
        <f>W194-Baseline!W194</f>
        <v>0.62991936247795444</v>
      </c>
      <c r="X214" s="21">
        <f>X194-Baseline!X194</f>
        <v>0.62743059273481716</v>
      </c>
      <c r="Y214" s="21">
        <f>Y194-Baseline!Y194</f>
        <v>0.62501817691301742</v>
      </c>
      <c r="Z214" s="21">
        <f>Z194-Baseline!Z194</f>
        <v>0.62268255501407843</v>
      </c>
      <c r="AA214" s="21">
        <f>AA194-Baseline!AA194</f>
        <v>0.62042419921784653</v>
      </c>
      <c r="AB214" s="21">
        <f>AB194-Baseline!AB194</f>
        <v>0.61824360303021031</v>
      </c>
      <c r="AC214" s="21">
        <f>AC194-Baseline!AC194</f>
        <v>0.61574508007915885</v>
      </c>
      <c r="AD214" s="21">
        <f>AD194-Baseline!AD194</f>
        <v>0.6132782510389001</v>
      </c>
      <c r="AE214" s="21">
        <f>AE194-Baseline!AE194</f>
        <v>0.61080502627756683</v>
      </c>
      <c r="AF214" s="21">
        <f>AF194-Baseline!AF194</f>
        <v>0.60830068845358465</v>
      </c>
      <c r="AG214" s="21">
        <f>AG194-Baseline!AG194</f>
        <v>0.60575418407485149</v>
      </c>
      <c r="AH214" s="21">
        <f>AH194-Baseline!AH194</f>
        <v>0.60317163006875241</v>
      </c>
      <c r="AI214" s="21">
        <f>AI194-Baseline!AI194</f>
        <v>0.60058268256935143</v>
      </c>
      <c r="AJ214" s="21">
        <f>AJ194-Baseline!AJ194</f>
        <v>0.60088248333435779</v>
      </c>
      <c r="AK214" s="21">
        <f>AK194-Baseline!AK194</f>
        <v>0.60115796176385672</v>
      </c>
      <c r="AL214" s="21">
        <f>AL194-Baseline!AL194</f>
        <v>0.60141418365266563</v>
      </c>
      <c r="AM214" s="21">
        <f>AM194-Baseline!AM194</f>
        <v>0.60165703016604244</v>
      </c>
      <c r="AN214" s="21">
        <f>AN194-Baseline!AN194</f>
        <v>0.60189075560581529</v>
      </c>
      <c r="AO214" s="21">
        <f>AO194-Baseline!AO194</f>
        <v>0.60211756649320147</v>
      </c>
      <c r="AP214" s="21">
        <f>AP194-Baseline!AP194</f>
        <v>0.60234132383206429</v>
      </c>
      <c r="AQ214" s="21">
        <f>AQ194-Baseline!AQ194</f>
        <v>0.60256602211239674</v>
      </c>
      <c r="AR214" s="21">
        <f>AR194-Baseline!AR194</f>
        <v>0.60279529624131456</v>
      </c>
      <c r="AS214" s="21">
        <f>AS194-Baseline!AS194</f>
        <v>0.60303251177599115</v>
      </c>
      <c r="AT214" s="21">
        <f>AT194-Baseline!AT194</f>
        <v>0.60328104033374075</v>
      </c>
      <c r="AU214" s="21">
        <f>AU194-Baseline!AU194</f>
        <v>0.60354436459935279</v>
      </c>
      <c r="AV214" s="21">
        <f>AV194-Baseline!AV194</f>
        <v>0.60382586264114746</v>
      </c>
      <c r="AW214" s="21">
        <f>AW194-Baseline!AW194</f>
        <v>0.60412882376322585</v>
      </c>
      <c r="AX214" s="21">
        <f>AX194-Baseline!AX194</f>
        <v>0.60445650087212766</v>
      </c>
      <c r="AY214" s="21">
        <f>AY194-Baseline!AY194</f>
        <v>0.60481212630549042</v>
      </c>
      <c r="AZ214" s="21">
        <f>AZ194-Baseline!AZ194</f>
        <v>0.60519890109729069</v>
      </c>
      <c r="BA214" s="21">
        <f>BA194-Baseline!BA194</f>
        <v>0.60561997771932496</v>
      </c>
      <c r="BB214" s="21">
        <f>BB194-Baseline!BB194</f>
        <v>0.60597265888072638</v>
      </c>
    </row>
    <row r="215" spans="1:54" outlineLevel="2">
      <c r="A215" s="479"/>
      <c r="B215" s="150" t="s">
        <v>498</v>
      </c>
      <c r="C215" s="19"/>
      <c r="D215" s="135" t="s">
        <v>391</v>
      </c>
      <c r="E215" s="21">
        <f>E195-Baseline!E195</f>
        <v>0</v>
      </c>
      <c r="F215" s="21">
        <f>F195-Baseline!F195</f>
        <v>0.40905549094675209</v>
      </c>
      <c r="G215" s="21">
        <f>G195-Baseline!G195</f>
        <v>0.81381481996356797</v>
      </c>
      <c r="H215" s="21">
        <f>H195-Baseline!H195</f>
        <v>1.2144052292996044</v>
      </c>
      <c r="I215" s="21">
        <f>I195-Baseline!I195</f>
        <v>1.6109541260883979</v>
      </c>
      <c r="J215" s="21">
        <f>J195-Baseline!J195</f>
        <v>2.0035892839529126</v>
      </c>
      <c r="K215" s="21">
        <f>K195-Baseline!K195</f>
        <v>1.9936990246138855</v>
      </c>
      <c r="L215" s="21">
        <f>L195-Baseline!L195</f>
        <v>1.9840224033000204</v>
      </c>
      <c r="M215" s="21">
        <f>M195-Baseline!M195</f>
        <v>1.9745599560686884</v>
      </c>
      <c r="N215" s="21">
        <f>N195-Baseline!N195</f>
        <v>1.9653123302824049</v>
      </c>
      <c r="O215" s="21">
        <f>O195-Baseline!O195</f>
        <v>1.9562801968842862</v>
      </c>
      <c r="P215" s="21">
        <f>P195-Baseline!P195</f>
        <v>1.9474643205762092</v>
      </c>
      <c r="Q215" s="21">
        <f>Q195-Baseline!Q195</f>
        <v>1.9388655172012506</v>
      </c>
      <c r="R215" s="21">
        <f>R195-Baseline!R195</f>
        <v>1.9304846655214618</v>
      </c>
      <c r="S215" s="21">
        <f>S195-Baseline!S195</f>
        <v>1.921890190148261</v>
      </c>
      <c r="T215" s="21">
        <f>T195-Baseline!T195</f>
        <v>1.9135193138764457</v>
      </c>
      <c r="U215" s="21">
        <f>U195-Baseline!U195</f>
        <v>1.9053729849175198</v>
      </c>
      <c r="V215" s="21">
        <f>V195-Baseline!V195</f>
        <v>1.8974522100450137</v>
      </c>
      <c r="W215" s="21">
        <f>W195-Baseline!W195</f>
        <v>1.8897580874338651</v>
      </c>
      <c r="X215" s="21">
        <f>X195-Baseline!X195</f>
        <v>1.8822917782044506</v>
      </c>
      <c r="Y215" s="21">
        <f>Y195-Baseline!Y195</f>
        <v>1.8750545307390531</v>
      </c>
      <c r="Z215" s="21">
        <f>Z195-Baseline!Z195</f>
        <v>1.8680476647195086</v>
      </c>
      <c r="AA215" s="21">
        <f>AA195-Baseline!AA195</f>
        <v>1.8612725979703555</v>
      </c>
      <c r="AB215" s="21">
        <f>AB195-Baseline!AB195</f>
        <v>1.8547308090906292</v>
      </c>
      <c r="AC215" s="21">
        <f>AC195-Baseline!AC195</f>
        <v>1.8472352402549319</v>
      </c>
      <c r="AD215" s="21">
        <f>AD195-Baseline!AD195</f>
        <v>1.8398347531534256</v>
      </c>
      <c r="AE215" s="21">
        <f>AE195-Baseline!AE195</f>
        <v>1.8324150788921862</v>
      </c>
      <c r="AF215" s="21">
        <f>AF195-Baseline!AF195</f>
        <v>1.8249020654475743</v>
      </c>
      <c r="AG215" s="21">
        <f>AG195-Baseline!AG195</f>
        <v>1.8172625522868771</v>
      </c>
      <c r="AH215" s="21">
        <f>AH195-Baseline!AH195</f>
        <v>1.8095148902826814</v>
      </c>
      <c r="AI215" s="21">
        <f>AI195-Baseline!AI195</f>
        <v>1.801748047794689</v>
      </c>
      <c r="AJ215" s="21">
        <f>AJ195-Baseline!AJ195</f>
        <v>1.8026474500971439</v>
      </c>
      <c r="AK215" s="21">
        <f>AK195-Baseline!AK195</f>
        <v>1.803473885390801</v>
      </c>
      <c r="AL215" s="21">
        <f>AL195-Baseline!AL195</f>
        <v>1.804242551061904</v>
      </c>
      <c r="AM215" s="21">
        <f>AM195-Baseline!AM195</f>
        <v>1.8049710906096621</v>
      </c>
      <c r="AN215" s="21">
        <f>AN195-Baseline!AN195</f>
        <v>1.8056722669351899</v>
      </c>
      <c r="AO215" s="21">
        <f>AO195-Baseline!AO195</f>
        <v>1.8063526996029822</v>
      </c>
      <c r="AP215" s="21">
        <f>AP195-Baseline!AP195</f>
        <v>1.8070239716251457</v>
      </c>
      <c r="AQ215" s="21">
        <f>AQ195-Baseline!AQ195</f>
        <v>1.8076980664718292</v>
      </c>
      <c r="AR215" s="21">
        <f>AR195-Baseline!AR195</f>
        <v>1.8083858888642119</v>
      </c>
      <c r="AS215" s="21">
        <f>AS195-Baseline!AS195</f>
        <v>1.8090975354735654</v>
      </c>
      <c r="AT215" s="21">
        <f>AT195-Baseline!AT195</f>
        <v>1.8098431211520349</v>
      </c>
      <c r="AU215" s="21">
        <f>AU195-Baseline!AU195</f>
        <v>1.8106330939540349</v>
      </c>
      <c r="AV215" s="21">
        <f>AV195-Baseline!AV195</f>
        <v>1.8114775880844824</v>
      </c>
      <c r="AW215" s="21">
        <f>AW195-Baseline!AW195</f>
        <v>1.8123864714556639</v>
      </c>
      <c r="AX215" s="21">
        <f>AX195-Baseline!AX195</f>
        <v>1.8133695027872143</v>
      </c>
      <c r="AY215" s="21">
        <f>AY195-Baseline!AY195</f>
        <v>1.8144363790920615</v>
      </c>
      <c r="AZ215" s="21">
        <f>AZ195-Baseline!AZ195</f>
        <v>1.815596703472135</v>
      </c>
      <c r="BA215" s="21">
        <f>BA195-Baseline!BA195</f>
        <v>1.8168599333428368</v>
      </c>
      <c r="BB215" s="21">
        <f>BB195-Baseline!BB195</f>
        <v>1.8179179768315237</v>
      </c>
    </row>
    <row r="216" spans="1:54" outlineLevel="2">
      <c r="A216" s="479"/>
      <c r="B216" s="150" t="s">
        <v>291</v>
      </c>
      <c r="C216" s="19"/>
      <c r="D216" s="135" t="s">
        <v>391</v>
      </c>
      <c r="E216" s="21">
        <f>E196-Baseline!E196</f>
        <v>0</v>
      </c>
      <c r="F216" s="21">
        <f>F196-Baseline!F196</f>
        <v>5.7682666925185089E-4</v>
      </c>
      <c r="G216" s="21">
        <f>G196-Baseline!G196</f>
        <v>1.6022699408171359E-3</v>
      </c>
      <c r="H216" s="21">
        <f>H196-Baseline!H196</f>
        <v>3.2284149846488752E-3</v>
      </c>
      <c r="I216" s="21">
        <f>I196-Baseline!I196</f>
        <v>5.6186915042995E-3</v>
      </c>
      <c r="J216" s="21">
        <f>J196-Baseline!J196</f>
        <v>8.9485511291180764E-3</v>
      </c>
      <c r="K216" s="21">
        <f>K196-Baseline!K196</f>
        <v>9.1286202798483984E-3</v>
      </c>
      <c r="L216" s="21">
        <f>L196-Baseline!L196</f>
        <v>9.3132881720359162E-3</v>
      </c>
      <c r="M216" s="21">
        <f>M196-Baseline!M196</f>
        <v>9.5028693292107391E-3</v>
      </c>
      <c r="N216" s="21">
        <f>N196-Baseline!N196</f>
        <v>9.6973816236241017E-3</v>
      </c>
      <c r="O216" s="21">
        <f>O196-Baseline!O196</f>
        <v>9.897046431043055E-3</v>
      </c>
      <c r="P216" s="21">
        <f>P196-Baseline!P196</f>
        <v>1.010201019950463E-2</v>
      </c>
      <c r="Q216" s="21">
        <f>Q196-Baseline!Q196</f>
        <v>1.0312401003725657E-2</v>
      </c>
      <c r="R216" s="21">
        <f>R196-Baseline!R196</f>
        <v>1.052843160232797E-2</v>
      </c>
      <c r="S216" s="21">
        <f>S196-Baseline!S196</f>
        <v>1.0750242427380652E-2</v>
      </c>
      <c r="T216" s="21">
        <f>T196-Baseline!T196</f>
        <v>1.0978054925713909E-2</v>
      </c>
      <c r="U216" s="21">
        <f>U196-Baseline!U196</f>
        <v>1.1212017220521009E-2</v>
      </c>
      <c r="V216" s="21">
        <f>V196-Baseline!V196</f>
        <v>1.1452306419615699E-2</v>
      </c>
      <c r="W216" s="21">
        <f>W196-Baseline!W196</f>
        <v>1.1699219528079396E-2</v>
      </c>
      <c r="X216" s="21">
        <f>X196-Baseline!X196</f>
        <v>1.1952885316838469E-2</v>
      </c>
      <c r="Y216" s="21">
        <f>Y196-Baseline!Y196</f>
        <v>1.2213505056513529E-2</v>
      </c>
      <c r="Z216" s="21">
        <f>Z196-Baseline!Z196</f>
        <v>1.2481345991649739E-2</v>
      </c>
      <c r="AA216" s="21">
        <f>AA196-Baseline!AA196</f>
        <v>1.2756558105579963E-2</v>
      </c>
      <c r="AB216" s="21">
        <f>AB196-Baseline!AB196</f>
        <v>1.3039488619639883E-2</v>
      </c>
      <c r="AC216" s="21">
        <f>AC196-Baseline!AC196</f>
        <v>1.3330323102894059E-2</v>
      </c>
      <c r="AD216" s="21">
        <f>AD196-Baseline!AD196</f>
        <v>1.362930539726559E-2</v>
      </c>
      <c r="AE216" s="21">
        <f>AE196-Baseline!AE196</f>
        <v>1.3936694271102557E-2</v>
      </c>
      <c r="AF216" s="21">
        <f>AF196-Baseline!AF196</f>
        <v>1.4252759504697732E-2</v>
      </c>
      <c r="AG216" s="21">
        <f>AG196-Baseline!AG196</f>
        <v>1.4577780992216294E-2</v>
      </c>
      <c r="AH216" s="21">
        <f>AH196-Baseline!AH196</f>
        <v>1.4912127350433124E-2</v>
      </c>
      <c r="AI216" s="21">
        <f>AI196-Baseline!AI196</f>
        <v>1.5255931147866164E-2</v>
      </c>
      <c r="AJ216" s="21">
        <f>AJ196-Baseline!AJ196</f>
        <v>1.5642632594654149E-2</v>
      </c>
      <c r="AK216" s="21">
        <f>AK196-Baseline!AK196</f>
        <v>1.6041122232048899E-2</v>
      </c>
      <c r="AL216" s="21">
        <f>AL196-Baseline!AL196</f>
        <v>1.6451776250465233E-2</v>
      </c>
      <c r="AM216" s="21">
        <f>AM196-Baseline!AM196</f>
        <v>1.6875050029037109E-2</v>
      </c>
      <c r="AN216" s="21">
        <f>AN196-Baseline!AN196</f>
        <v>1.7311324775007186E-2</v>
      </c>
      <c r="AO216" s="21">
        <f>AO196-Baseline!AO196</f>
        <v>1.7761093386982729E-2</v>
      </c>
      <c r="AP216" s="21">
        <f>AP196-Baseline!AP196</f>
        <v>1.8224771578446486E-2</v>
      </c>
      <c r="AQ216" s="21">
        <f>AQ196-Baseline!AQ196</f>
        <v>1.8702952118450966E-2</v>
      </c>
      <c r="AR216" s="21">
        <f>AR196-Baseline!AR196</f>
        <v>1.9195969484347319E-2</v>
      </c>
      <c r="AS216" s="21">
        <f>AS196-Baseline!AS196</f>
        <v>1.9704402536443677E-2</v>
      </c>
      <c r="AT216" s="21">
        <f>AT196-Baseline!AT196</f>
        <v>2.0228816828076646E-2</v>
      </c>
      <c r="AU216" s="21">
        <f>AU196-Baseline!AU196</f>
        <v>2.0769765058330059E-2</v>
      </c>
      <c r="AV216" s="21">
        <f>AV196-Baseline!AV196</f>
        <v>2.1327785914577291E-2</v>
      </c>
      <c r="AW216" s="21">
        <f>AW196-Baseline!AW196</f>
        <v>2.1903470268497038E-2</v>
      </c>
      <c r="AX216" s="21">
        <f>AX196-Baseline!AX196</f>
        <v>2.2497424145350386E-2</v>
      </c>
      <c r="AY216" s="21">
        <f>AY196-Baseline!AY196</f>
        <v>2.3110362890466973E-2</v>
      </c>
      <c r="AZ216" s="21">
        <f>AZ196-Baseline!AZ196</f>
        <v>2.3742816108645037E-2</v>
      </c>
      <c r="BA216" s="21">
        <f>BA196-Baseline!BA196</f>
        <v>2.4395546620840314E-2</v>
      </c>
      <c r="BB216" s="21">
        <f>BB196-Baseline!BB196</f>
        <v>2.506621937295872E-2</v>
      </c>
    </row>
    <row r="217" spans="1:54" outlineLevel="2">
      <c r="A217" s="479"/>
      <c r="B217" s="150" t="s">
        <v>294</v>
      </c>
      <c r="C217" s="19"/>
      <c r="D217" s="135"/>
      <c r="E217" s="21">
        <f>E197-Baseline!E197</f>
        <v>0</v>
      </c>
      <c r="F217" s="21">
        <f>F197-Baseline!F197</f>
        <v>0.73447666800001343</v>
      </c>
      <c r="G217" s="21">
        <f>G197-Baseline!G197</f>
        <v>1.4640428681481588</v>
      </c>
      <c r="H217" s="21">
        <f>H197-Baseline!H197</f>
        <v>2.1888596361486599</v>
      </c>
      <c r="I217" s="21">
        <f>I197-Baseline!I197</f>
        <v>2.9090878817120149</v>
      </c>
      <c r="J217" s="21">
        <f>J197-Baseline!J197</f>
        <v>3.6248889859878872</v>
      </c>
      <c r="K217" s="21">
        <f>K197-Baseline!K197</f>
        <v>3.6088868648405494</v>
      </c>
      <c r="L217" s="21">
        <f>L197-Baseline!L197</f>
        <v>3.5931564740647097</v>
      </c>
      <c r="M217" s="21">
        <f>M197-Baseline!M197</f>
        <v>3.5776973161028902</v>
      </c>
      <c r="N217" s="21">
        <f>N197-Baseline!N197</f>
        <v>3.5625090067865273</v>
      </c>
      <c r="O217" s="21">
        <f>O197-Baseline!O197</f>
        <v>3.5475911938477225</v>
      </c>
      <c r="P217" s="21">
        <f>P197-Baseline!P197</f>
        <v>3.5329435164154059</v>
      </c>
      <c r="Q217" s="21">
        <f>Q197-Baseline!Q197</f>
        <v>3.5185657407341058</v>
      </c>
      <c r="R217" s="21">
        <f>R197-Baseline!R197</f>
        <v>3.504457600468152</v>
      </c>
      <c r="S217" s="21">
        <f>S197-Baseline!S197</f>
        <v>3.4906189277249489</v>
      </c>
      <c r="T217" s="21">
        <f>T197-Baseline!T197</f>
        <v>3.4770495551930622</v>
      </c>
      <c r="U217" s="21">
        <f>U197-Baseline!U197</f>
        <v>3.4637494120322234</v>
      </c>
      <c r="V217" s="21">
        <f>V197-Baseline!V197</f>
        <v>3.4507184080473792</v>
      </c>
      <c r="W217" s="21">
        <f>W197-Baseline!W197</f>
        <v>3.4379565455143979</v>
      </c>
      <c r="X217" s="21">
        <f>X197-Baseline!X197</f>
        <v>3.4254638640315882</v>
      </c>
      <c r="Y217" s="21">
        <f>Y197-Baseline!Y197</f>
        <v>3.4132404151917068</v>
      </c>
      <c r="Z217" s="21">
        <f>Z197-Baseline!Z197</f>
        <v>3.4012863487159208</v>
      </c>
      <c r="AA217" s="21">
        <f>AA197-Baseline!AA197</f>
        <v>3.3896018059304627</v>
      </c>
      <c r="AB217" s="21">
        <f>AB197-Baseline!AB197</f>
        <v>3.3781870112375145</v>
      </c>
      <c r="AC217" s="21">
        <f>AC197-Baseline!AC197</f>
        <v>3.3670422076425801</v>
      </c>
      <c r="AD217" s="21">
        <f>AD197-Baseline!AD197</f>
        <v>3.3561677138047301</v>
      </c>
      <c r="AE217" s="21">
        <f>AE197-Baseline!AE197</f>
        <v>3.3455638546020197</v>
      </c>
      <c r="AF217" s="21">
        <f>AF197-Baseline!AF197</f>
        <v>3.335231037117186</v>
      </c>
      <c r="AG217" s="21">
        <f>AG197-Baseline!AG197</f>
        <v>3.3251697000760139</v>
      </c>
      <c r="AH217" s="21">
        <f>AH197-Baseline!AH197</f>
        <v>3.3153803264668262</v>
      </c>
      <c r="AI217" s="21">
        <f>AI197-Baseline!AI197</f>
        <v>3.3058634383017793</v>
      </c>
      <c r="AJ217" s="21">
        <f>AJ197-Baseline!AJ197</f>
        <v>3.3126226393387643</v>
      </c>
      <c r="AK217" s="21">
        <f>AK197-Baseline!AK197</f>
        <v>3.3196459099954758</v>
      </c>
      <c r="AL217" s="21">
        <f>AL197-Baseline!AL197</f>
        <v>3.3269376987968204</v>
      </c>
      <c r="AM217" s="21">
        <f>AM197-Baseline!AM197</f>
        <v>3.3345025230528815</v>
      </c>
      <c r="AN217" s="21">
        <f>AN197-Baseline!AN197</f>
        <v>3.342345013482209</v>
      </c>
      <c r="AO217" s="21">
        <f>AO197-Baseline!AO197</f>
        <v>3.3504699044444308</v>
      </c>
      <c r="AP217" s="21">
        <f>AP197-Baseline!AP197</f>
        <v>3.3588820136813169</v>
      </c>
      <c r="AQ217" s="21">
        <f>AQ197-Baseline!AQ197</f>
        <v>3.3675863051356618</v>
      </c>
      <c r="AR217" s="21">
        <f>AR197-Baseline!AR197</f>
        <v>3.3765878040462471</v>
      </c>
      <c r="AS217" s="21">
        <f>AS197-Baseline!AS197</f>
        <v>3.3858916998567494</v>
      </c>
      <c r="AT217" s="21">
        <f>AT197-Baseline!AT197</f>
        <v>3.3955032370463112</v>
      </c>
      <c r="AU217" s="21">
        <f>AU197-Baseline!AU197</f>
        <v>3.4054278169067835</v>
      </c>
      <c r="AV217" s="21">
        <f>AV197-Baseline!AV197</f>
        <v>3.4156709520567023</v>
      </c>
      <c r="AW217" s="21">
        <f>AW197-Baseline!AW197</f>
        <v>3.4262382542701246</v>
      </c>
      <c r="AX217" s="21">
        <f>AX197-Baseline!AX197</f>
        <v>3.4371354762788435</v>
      </c>
      <c r="AY217" s="21">
        <f>AY197-Baseline!AY197</f>
        <v>3.4483684933464236</v>
      </c>
      <c r="AZ217" s="21">
        <f>AZ197-Baseline!AZ197</f>
        <v>3.4599433046969832</v>
      </c>
      <c r="BA217" s="21">
        <f>BA197-Baseline!BA197</f>
        <v>3.4718660390208189</v>
      </c>
      <c r="BB217" s="21">
        <f>BB197-Baseline!BB197</f>
        <v>3.4838202572800707</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-0.19866487955554391</v>
      </c>
      <c r="F220" s="21">
        <f>F200-Baseline!F200</f>
        <v>0.10277944558102092</v>
      </c>
      <c r="G220" s="21">
        <f>G200-Baseline!G200</f>
        <v>0.40491498639462264</v>
      </c>
      <c r="H220" s="21">
        <f>H200-Baseline!H200</f>
        <v>0.6975790549721026</v>
      </c>
      <c r="I220" s="21">
        <f>I200-Baseline!I200</f>
        <v>0.99423433637234382</v>
      </c>
      <c r="J220" s="21">
        <f>J200-Baseline!J200</f>
        <v>1.5420013400823365</v>
      </c>
      <c r="K220" s="21">
        <f>K200-Baseline!K200</f>
        <v>2.0808457016280855</v>
      </c>
      <c r="L220" s="21">
        <f>L200-Baseline!L200</f>
        <v>2.5906310387030942</v>
      </c>
      <c r="M220" s="21">
        <f>M200-Baseline!M200</f>
        <v>3.061635944135972</v>
      </c>
      <c r="N220" s="21">
        <f>N200-Baseline!N200</f>
        <v>3.4849444781240067</v>
      </c>
      <c r="O220" s="21">
        <f>O200-Baseline!O200</f>
        <v>3.8853841994529148</v>
      </c>
      <c r="P220" s="21">
        <f>P200-Baseline!P200</f>
        <v>4.2535821465487231</v>
      </c>
      <c r="Q220" s="21">
        <f>Q200-Baseline!Q200</f>
        <v>4.5914962496049938</v>
      </c>
      <c r="R220" s="21">
        <f>R200-Baseline!R200</f>
        <v>4.9113512095716985</v>
      </c>
      <c r="S220" s="21">
        <f>S200-Baseline!S200</f>
        <v>5.1939663443319333</v>
      </c>
      <c r="T220" s="21">
        <f>T200-Baseline!T200</f>
        <v>5.4515789969017945</v>
      </c>
      <c r="U220" s="21">
        <f>U200-Baseline!U200</f>
        <v>5.6857647477607287</v>
      </c>
      <c r="V220" s="21">
        <f>V200-Baseline!V200</f>
        <v>5.907617831292729</v>
      </c>
      <c r="W220" s="21">
        <f>W200-Baseline!W200</f>
        <v>6.0991636563361951</v>
      </c>
      <c r="X220" s="21">
        <f>X200-Baseline!X200</f>
        <v>6.2807716269247464</v>
      </c>
      <c r="Y220" s="21">
        <f>Y200-Baseline!Y200</f>
        <v>6.4350394801344493</v>
      </c>
      <c r="Z220" s="21">
        <f>Z200-Baseline!Z200</f>
        <v>6.581491380956237</v>
      </c>
      <c r="AA220" s="21">
        <f>AA200-Baseline!AA200</f>
        <v>6.7120214905097164</v>
      </c>
      <c r="AB220" s="21">
        <f>AB200-Baseline!AB200</f>
        <v>6.8277084133437498</v>
      </c>
      <c r="AC220" s="21">
        <f>AC200-Baseline!AC200</f>
        <v>6.9276446678903945</v>
      </c>
      <c r="AD220" s="21">
        <f>AD200-Baseline!AD200</f>
        <v>6.9013786223804559</v>
      </c>
      <c r="AE220" s="21">
        <f>AE200-Baseline!AE200</f>
        <v>6.8760220118816804</v>
      </c>
      <c r="AF220" s="21">
        <f>AF200-Baseline!AF200</f>
        <v>6.8505164067669213</v>
      </c>
      <c r="AG220" s="21">
        <f>AG200-Baseline!AG200</f>
        <v>6.8249968742646416</v>
      </c>
      <c r="AH220" s="21">
        <f>AH200-Baseline!AH200</f>
        <v>6.7996159044773243</v>
      </c>
      <c r="AI220" s="21">
        <f>AI200-Baseline!AI200</f>
        <v>6.7745666630349248</v>
      </c>
      <c r="AJ220" s="21">
        <f>AJ200-Baseline!AJ200</f>
        <v>6.7824883064654529</v>
      </c>
      <c r="AK220" s="21">
        <f>AK200-Baseline!AK200</f>
        <v>6.7905322389789973</v>
      </c>
      <c r="AL220" s="21">
        <f>AL200-Baseline!AL200</f>
        <v>6.7987728810576513</v>
      </c>
      <c r="AM220" s="21">
        <f>AM200-Baseline!AM200</f>
        <v>6.8072541301871965</v>
      </c>
      <c r="AN220" s="21">
        <f>AN200-Baseline!AN200</f>
        <v>6.8159972366954094</v>
      </c>
      <c r="AO220" s="21">
        <f>AO200-Baseline!AO200</f>
        <v>6.8250139011602862</v>
      </c>
      <c r="AP220" s="21">
        <f>AP200-Baseline!AP200</f>
        <v>6.8343322084520004</v>
      </c>
      <c r="AQ220" s="21">
        <f>AQ200-Baseline!AQ200</f>
        <v>6.8439839207335851</v>
      </c>
      <c r="AR220" s="21">
        <f>AR200-Baseline!AR200</f>
        <v>6.8539932755019137</v>
      </c>
      <c r="AS220" s="21">
        <f>AS200-Baseline!AS200</f>
        <v>6.8643835480923201</v>
      </c>
      <c r="AT220" s="21">
        <f>AT200-Baseline!AT200</f>
        <v>6.8751793481642096</v>
      </c>
      <c r="AU220" s="21">
        <f>AU200-Baseline!AU200</f>
        <v>6.8864064683586541</v>
      </c>
      <c r="AV220" s="21">
        <f>AV200-Baseline!AV200</f>
        <v>6.8980897794136098</v>
      </c>
      <c r="AW220" s="21">
        <f>AW200-Baseline!AW200</f>
        <v>6.9102534639579041</v>
      </c>
      <c r="AX220" s="21">
        <f>AX200-Baseline!AX200</f>
        <v>6.922921908772345</v>
      </c>
      <c r="AY220" s="21">
        <f>AY200-Baseline!AY200</f>
        <v>6.9361197298721464</v>
      </c>
      <c r="AZ220" s="21">
        <f>AZ200-Baseline!AZ200</f>
        <v>6.9498712554764026</v>
      </c>
      <c r="BA220" s="21">
        <f>BA200-Baseline!BA200</f>
        <v>6.9642008512994309</v>
      </c>
      <c r="BB220" s="21">
        <f>BB200-Baseline!BB200</f>
        <v>6.9782012284376549</v>
      </c>
    </row>
    <row r="221" spans="1:54" outlineLevel="2">
      <c r="A221" s="479"/>
      <c r="B221" s="150" t="s">
        <v>501</v>
      </c>
      <c r="C221" s="19"/>
      <c r="D221" s="135" t="s">
        <v>391</v>
      </c>
      <c r="E221" s="21">
        <f>E201-Baseline!E201</f>
        <v>-0.19866487955554391</v>
      </c>
      <c r="F221" s="21">
        <f>F201-Baseline!F201</f>
        <v>-0.51424025912461957</v>
      </c>
      <c r="G221" s="21">
        <f>G201-Baseline!G201</f>
        <v>-0.82080985471540657</v>
      </c>
      <c r="H221" s="21">
        <f>H201-Baseline!H201</f>
        <v>-1.1283356378515919</v>
      </c>
      <c r="I221" s="21">
        <f>I201-Baseline!I201</f>
        <v>-1.4330935583440692</v>
      </c>
      <c r="J221" s="21">
        <f>J201-Baseline!J201</f>
        <v>-1.482360517590017</v>
      </c>
      <c r="K221" s="21">
        <f>K201-Baseline!K201</f>
        <v>-0.92109406199825727</v>
      </c>
      <c r="L221" s="21">
        <f>L201-Baseline!L201</f>
        <v>-0.4003516756798966</v>
      </c>
      <c r="M221" s="21">
        <f>M201-Baseline!M201</f>
        <v>8.2247181493272592E-2</v>
      </c>
      <c r="N221" s="21">
        <f>N201-Baseline!N201</f>
        <v>0.52895917729844655</v>
      </c>
      <c r="O221" s="21">
        <f>O201-Baseline!O201</f>
        <v>0.94192345468343319</v>
      </c>
      <c r="P221" s="21">
        <f>P201-Baseline!P201</f>
        <v>1.3231670362524888</v>
      </c>
      <c r="Q221" s="21">
        <f>Q201-Baseline!Q201</f>
        <v>1.6746104308105387</v>
      </c>
      <c r="R221" s="21">
        <f>R201-Baseline!R201</f>
        <v>1.9980727640218596</v>
      </c>
      <c r="S221" s="21">
        <f>S201-Baseline!S201</f>
        <v>2.2951325268563281</v>
      </c>
      <c r="T221" s="21">
        <f>T201-Baseline!T201</f>
        <v>2.5675660985784319</v>
      </c>
      <c r="U221" s="21">
        <f>U201-Baseline!U201</f>
        <v>2.8169171627684264</v>
      </c>
      <c r="V221" s="21">
        <f>V201-Baseline!V201</f>
        <v>3.0446464289360833</v>
      </c>
      <c r="W221" s="21">
        <f>W201-Baseline!W201</f>
        <v>3.2521359387616862</v>
      </c>
      <c r="X221" s="21">
        <f>X201-Baseline!X201</f>
        <v>3.4406926156636928</v>
      </c>
      <c r="Y221" s="21">
        <f>Y201-Baseline!Y201</f>
        <v>3.6115522088823084</v>
      </c>
      <c r="Z221" s="21">
        <f>Z201-Baseline!Z201</f>
        <v>3.7658829140849939</v>
      </c>
      <c r="AA221" s="21">
        <f>AA201-Baseline!AA201</f>
        <v>3.9047884748658959</v>
      </c>
      <c r="AB221" s="21">
        <f>AB201-Baseline!AB201</f>
        <v>4.0293117976427979</v>
      </c>
      <c r="AC221" s="21">
        <f>AC201-Baseline!AC201</f>
        <v>4.1400414016497997</v>
      </c>
      <c r="AD221" s="21">
        <f>AD201-Baseline!AD201</f>
        <v>4.1244064328462464</v>
      </c>
      <c r="AE221" s="21">
        <f>AE201-Baseline!AE201</f>
        <v>4.1091073152758604</v>
      </c>
      <c r="AF221" s="21">
        <f>AF201-Baseline!AF201</f>
        <v>4.0941185765367258</v>
      </c>
      <c r="AG221" s="21">
        <f>AG201-Baseline!AG201</f>
        <v>4.0794284869026853</v>
      </c>
      <c r="AH221" s="21">
        <f>AH201-Baseline!AH201</f>
        <v>4.0650426542049019</v>
      </c>
      <c r="AI221" s="21">
        <f>AI201-Baseline!AI201</f>
        <v>4.050990061327429</v>
      </c>
      <c r="AJ221" s="21">
        <f>AJ201-Baseline!AJ201</f>
        <v>4.0568183665793782</v>
      </c>
      <c r="AK221" s="21">
        <f>AK201-Baseline!AK201</f>
        <v>4.0629351286784825</v>
      </c>
      <c r="AL221" s="21">
        <f>AL201-Baseline!AL201</f>
        <v>4.0693496554949604</v>
      </c>
      <c r="AM221" s="21">
        <f>AM201-Baseline!AM201</f>
        <v>4.0760722332574275</v>
      </c>
      <c r="AN221" s="21">
        <f>AN201-Baseline!AN201</f>
        <v>4.0831115732485799</v>
      </c>
      <c r="AO221" s="21">
        <f>AO201-Baseline!AO201</f>
        <v>4.0904745677954608</v>
      </c>
      <c r="AP221" s="21">
        <f>AP201-Baseline!AP201</f>
        <v>4.0981697832617918</v>
      </c>
      <c r="AQ221" s="21">
        <f>AQ201-Baseline!AQ201</f>
        <v>4.1062062562554438</v>
      </c>
      <c r="AR221" s="21">
        <f>AR201-Baseline!AR201</f>
        <v>4.1145924792316677</v>
      </c>
      <c r="AS221" s="21">
        <f>AS201-Baseline!AS201</f>
        <v>4.1233370964421212</v>
      </c>
      <c r="AT221" s="21">
        <f>AT201-Baseline!AT201</f>
        <v>4.1324488124292209</v>
      </c>
      <c r="AU221" s="21">
        <f>AU201-Baseline!AU201</f>
        <v>4.1419365992331834</v>
      </c>
      <c r="AV221" s="21">
        <f>AV201-Baseline!AV201</f>
        <v>4.1518094335002793</v>
      </c>
      <c r="AW221" s="21">
        <f>AW201-Baseline!AW201</f>
        <v>4.1620763664233174</v>
      </c>
      <c r="AX221" s="21">
        <f>AX201-Baseline!AX201</f>
        <v>4.1727465807563036</v>
      </c>
      <c r="AY221" s="21">
        <f>AY201-Baseline!AY201</f>
        <v>4.1838294819341435</v>
      </c>
      <c r="AZ221" s="21">
        <f>AZ201-Baseline!AZ201</f>
        <v>4.1953343942853181</v>
      </c>
      <c r="BA221" s="21">
        <f>BA201-Baseline!BA201</f>
        <v>4.2072709669594701</v>
      </c>
      <c r="BB221" s="21">
        <f>BB201-Baseline!BB201</f>
        <v>4.2191991246339491</v>
      </c>
    </row>
    <row r="222" spans="1:54" outlineLevel="2">
      <c r="A222" s="480"/>
      <c r="B222" s="150" t="s">
        <v>502</v>
      </c>
      <c r="C222" s="19"/>
      <c r="D222" s="135" t="s">
        <v>391</v>
      </c>
      <c r="E222" s="21">
        <f>E202-Baseline!E202</f>
        <v>-0.1986648795555368</v>
      </c>
      <c r="F222" s="21">
        <f>F202-Baseline!F202</f>
        <v>-0.24153659852525777</v>
      </c>
      <c r="G222" s="21">
        <f>G202-Baseline!G202</f>
        <v>-0.27826664140636126</v>
      </c>
      <c r="H222" s="21">
        <f>H202-Baseline!H202</f>
        <v>-0.31873215165185087</v>
      </c>
      <c r="I222" s="21">
        <f>I202-Baseline!I202</f>
        <v>-0.35912414095180623</v>
      </c>
      <c r="J222" s="21">
        <f>J202-Baseline!J202</f>
        <v>-0.14663432843475732</v>
      </c>
      <c r="K222" s="21">
        <f>K202-Baseline!K202</f>
        <v>0.4080386210776652</v>
      </c>
      <c r="L222" s="21">
        <f>L202-Baseline!L202</f>
        <v>0.92232992652011347</v>
      </c>
      <c r="M222" s="21">
        <f>M202-Baseline!M202</f>
        <v>1.3986204854009188</v>
      </c>
      <c r="N222" s="21">
        <f>N202-Baseline!N202</f>
        <v>1.8391673973512752</v>
      </c>
      <c r="O222" s="21">
        <f>O202-Baseline!O202</f>
        <v>2.2461102526063002</v>
      </c>
      <c r="P222" s="21">
        <f>P202-Baseline!P202</f>
        <v>2.6214765834335125</v>
      </c>
      <c r="Q222" s="21">
        <f>Q202-Baseline!Q202</f>
        <v>2.9671874422780391</v>
      </c>
      <c r="R222" s="21">
        <f>R202-Baseline!R202</f>
        <v>3.2850625410361687</v>
      </c>
      <c r="S222" s="21">
        <f>S202-Baseline!S202</f>
        <v>3.5763926534990063</v>
      </c>
      <c r="T222" s="21">
        <f>T202-Baseline!T202</f>
        <v>3.8432456410422304</v>
      </c>
      <c r="U222" s="21">
        <f>U202-Baseline!U202</f>
        <v>4.0871658194983169</v>
      </c>
      <c r="V222" s="21">
        <f>V202-Baseline!V202</f>
        <v>4.3096145688501153</v>
      </c>
      <c r="W222" s="21">
        <f>W202-Baseline!W202</f>
        <v>4.511974663717595</v>
      </c>
      <c r="X222" s="21">
        <f>X202-Baseline!X202</f>
        <v>4.6955538011333289</v>
      </c>
      <c r="Y222" s="21">
        <f>Y202-Baseline!Y202</f>
        <v>4.8615885627083415</v>
      </c>
      <c r="Z222" s="21">
        <f>Z202-Baseline!Z202</f>
        <v>5.0112480237904151</v>
      </c>
      <c r="AA222" s="21">
        <f>AA202-Baseline!AA202</f>
        <v>5.1456368736184075</v>
      </c>
      <c r="AB222" s="21">
        <f>AB202-Baseline!AB202</f>
        <v>5.2657990037032221</v>
      </c>
      <c r="AC222" s="21">
        <f>AC202-Baseline!AC202</f>
        <v>5.3715315618255701</v>
      </c>
      <c r="AD222" s="21">
        <f>AD202-Baseline!AD202</f>
        <v>5.3509629349607764</v>
      </c>
      <c r="AE222" s="21">
        <f>AE202-Baseline!AE202</f>
        <v>5.3307173678904718</v>
      </c>
      <c r="AF222" s="21">
        <f>AF202-Baseline!AF202</f>
        <v>5.3107199535307146</v>
      </c>
      <c r="AG222" s="21">
        <f>AG202-Baseline!AG202</f>
        <v>5.2909368551147082</v>
      </c>
      <c r="AH222" s="21">
        <f>AH202-Baseline!AH202</f>
        <v>5.2713859144188291</v>
      </c>
      <c r="AI222" s="21">
        <f>AI202-Baseline!AI202</f>
        <v>5.2521554265527683</v>
      </c>
      <c r="AJ222" s="21">
        <f>AJ202-Baseline!AJ202</f>
        <v>5.2585833333421732</v>
      </c>
      <c r="AK222" s="21">
        <f>AK202-Baseline!AK202</f>
        <v>5.2652510523054303</v>
      </c>
      <c r="AL222" s="21">
        <f>AL202-Baseline!AL202</f>
        <v>5.2721780229041997</v>
      </c>
      <c r="AM222" s="21">
        <f>AM202-Baseline!AM202</f>
        <v>5.2793862937010516</v>
      </c>
      <c r="AN222" s="21">
        <f>AN202-Baseline!AN202</f>
        <v>5.2868930845779545</v>
      </c>
      <c r="AO222" s="21">
        <f>AO202-Baseline!AO202</f>
        <v>5.2947097009052442</v>
      </c>
      <c r="AP222" s="21">
        <f>AP202-Baseline!AP202</f>
        <v>5.3028524310548733</v>
      </c>
      <c r="AQ222" s="21">
        <f>AQ202-Baseline!AQ202</f>
        <v>5.3113383006148709</v>
      </c>
      <c r="AR222" s="21">
        <f>AR202-Baseline!AR202</f>
        <v>5.3201830718545651</v>
      </c>
      <c r="AS222" s="21">
        <f>AS202-Baseline!AS202</f>
        <v>5.3294021201396902</v>
      </c>
      <c r="AT222" s="21">
        <f>AT202-Baseline!AT202</f>
        <v>5.3390108932475187</v>
      </c>
      <c r="AU222" s="21">
        <f>AU202-Baseline!AU202</f>
        <v>5.3490253285878637</v>
      </c>
      <c r="AV222" s="21">
        <f>AV202-Baseline!AV202</f>
        <v>5.3594611589436099</v>
      </c>
      <c r="AW222" s="21">
        <f>AW202-Baseline!AW202</f>
        <v>5.3703340141157554</v>
      </c>
      <c r="AX222" s="21">
        <f>AX202-Baseline!AX202</f>
        <v>5.3816595826713893</v>
      </c>
      <c r="AY222" s="21">
        <f>AY202-Baseline!AY202</f>
        <v>5.3934537347207225</v>
      </c>
      <c r="AZ222" s="21">
        <f>AZ202-Baseline!AZ202</f>
        <v>5.4057321966601606</v>
      </c>
      <c r="BA222" s="21">
        <f>BA202-Baseline!BA202</f>
        <v>5.4185109225829819</v>
      </c>
      <c r="BB222" s="21">
        <f>BB202-Baseline!BB202</f>
        <v>5.4311444425847455</v>
      </c>
    </row>
    <row r="223" spans="1:54" outlineLevel="2">
      <c r="B223" s="19"/>
      <c r="C223" s="19"/>
      <c r="D223" s="19"/>
      <c r="E223" s="15"/>
    </row>
    <row r="224" spans="1:54" outlineLevel="2">
      <c r="A224" s="478" t="s">
        <v>503</v>
      </c>
      <c r="B224" s="150" t="s">
        <v>500</v>
      </c>
      <c r="C224" s="19"/>
      <c r="D224" s="135" t="s">
        <v>391</v>
      </c>
      <c r="E224" s="21">
        <f>E204-Baseline!E204</f>
        <v>-0.19866487955554391</v>
      </c>
      <c r="F224" s="21">
        <f>F204-Baseline!F204</f>
        <v>-9.5885433974530088E-2</v>
      </c>
      <c r="G224" s="21">
        <f>G204-Baseline!G204</f>
        <v>0.30902955242008545</v>
      </c>
      <c r="H224" s="21">
        <f>H204-Baseline!H204</f>
        <v>1.0066086073921952</v>
      </c>
      <c r="I224" s="21">
        <f>I204-Baseline!I204</f>
        <v>2.0008429437645248</v>
      </c>
      <c r="J224" s="21">
        <f>J204-Baseline!J204</f>
        <v>3.542844283846847</v>
      </c>
      <c r="K224" s="21">
        <f>K204-Baseline!K204</f>
        <v>5.6236899854749822</v>
      </c>
      <c r="L224" s="21">
        <f>L204-Baseline!L204</f>
        <v>8.2143210241781048</v>
      </c>
      <c r="M224" s="21">
        <f>M204-Baseline!M204</f>
        <v>11.275956968314063</v>
      </c>
      <c r="N224" s="21">
        <f>N204-Baseline!N204</f>
        <v>14.760901446438083</v>
      </c>
      <c r="O224" s="21">
        <f>O204-Baseline!O204</f>
        <v>18.646285645890998</v>
      </c>
      <c r="P224" s="21">
        <f>P204-Baseline!P204</f>
        <v>22.899867792439693</v>
      </c>
      <c r="Q224" s="21">
        <f>Q204-Baseline!Q204</f>
        <v>27.491364042044665</v>
      </c>
      <c r="R224" s="21">
        <f>R204-Baseline!R204</f>
        <v>32.402715251616428</v>
      </c>
      <c r="S224" s="21">
        <f>S204-Baseline!S204</f>
        <v>37.596681595948326</v>
      </c>
      <c r="T224" s="21">
        <f>T204-Baseline!T204</f>
        <v>43.04826059285017</v>
      </c>
      <c r="U224" s="21">
        <f>U204-Baseline!U204</f>
        <v>48.734025340610856</v>
      </c>
      <c r="V224" s="21">
        <f>V204-Baseline!V204</f>
        <v>54.641643171903638</v>
      </c>
      <c r="W224" s="21">
        <f>W204-Baseline!W204</f>
        <v>60.740806828239897</v>
      </c>
      <c r="X224" s="21">
        <f>X204-Baseline!X204</f>
        <v>67.021578455164558</v>
      </c>
      <c r="Y224" s="21">
        <f>Y204-Baseline!Y204</f>
        <v>73.45661793529905</v>
      </c>
      <c r="Z224" s="21">
        <f>Z204-Baseline!Z204</f>
        <v>80.038109316255259</v>
      </c>
      <c r="AA224" s="21">
        <f>AA204-Baseline!AA204</f>
        <v>86.750130806764901</v>
      </c>
      <c r="AB224" s="21">
        <f>AB204-Baseline!AB204</f>
        <v>93.577839220108672</v>
      </c>
      <c r="AC224" s="21">
        <f>AC204-Baseline!AC204</f>
        <v>100.50548388799905</v>
      </c>
      <c r="AD224" s="21">
        <f>AD204-Baseline!AD204</f>
        <v>107.4068625103796</v>
      </c>
      <c r="AE224" s="21">
        <f>AE204-Baseline!AE204</f>
        <v>114.28288452226116</v>
      </c>
      <c r="AF224" s="21">
        <f>AF204-Baseline!AF204</f>
        <v>121.1334009290282</v>
      </c>
      <c r="AG224" s="21">
        <f>AG204-Baseline!AG204</f>
        <v>127.95839780329288</v>
      </c>
      <c r="AH224" s="21">
        <f>AH204-Baseline!AH204</f>
        <v>134.75801370777026</v>
      </c>
      <c r="AI224" s="21">
        <f>AI204-Baseline!AI204</f>
        <v>141.53258037080514</v>
      </c>
      <c r="AJ224" s="21">
        <f>AJ204-Baseline!AJ204</f>
        <v>148.31506867727057</v>
      </c>
      <c r="AK224" s="21">
        <f>AK204-Baseline!AK204</f>
        <v>155.10560091624961</v>
      </c>
      <c r="AL224" s="21">
        <f>AL204-Baseline!AL204</f>
        <v>161.90437379730724</v>
      </c>
      <c r="AM224" s="21">
        <f>AM204-Baseline!AM204</f>
        <v>168.71162792749465</v>
      </c>
      <c r="AN224" s="21">
        <f>AN204-Baseline!AN204</f>
        <v>175.52762516419011</v>
      </c>
      <c r="AO224" s="21">
        <f>AO204-Baseline!AO204</f>
        <v>182.35263906535056</v>
      </c>
      <c r="AP224" s="21">
        <f>AP204-Baseline!AP204</f>
        <v>189.18697127380256</v>
      </c>
      <c r="AQ224" s="21">
        <f>AQ204-Baseline!AQ204</f>
        <v>196.03095519453609</v>
      </c>
      <c r="AR224" s="21">
        <f>AR204-Baseline!AR204</f>
        <v>202.88494847003813</v>
      </c>
      <c r="AS224" s="21">
        <f>AS204-Baseline!AS204</f>
        <v>209.74933201813064</v>
      </c>
      <c r="AT224" s="21">
        <f>AT204-Baseline!AT204</f>
        <v>216.62451136629488</v>
      </c>
      <c r="AU224" s="21">
        <f>AU204-Baseline!AU204</f>
        <v>223.51091783465358</v>
      </c>
      <c r="AV224" s="21">
        <f>AV204-Baseline!AV204</f>
        <v>230.40900761406715</v>
      </c>
      <c r="AW224" s="21">
        <f>AW204-Baseline!AW204</f>
        <v>237.31926107802497</v>
      </c>
      <c r="AX224" s="21">
        <f>AX204-Baseline!AX204</f>
        <v>244.24218298679739</v>
      </c>
      <c r="AY224" s="21">
        <f>AY204-Baseline!AY204</f>
        <v>251.17830271666958</v>
      </c>
      <c r="AZ224" s="21">
        <f>AZ204-Baseline!AZ204</f>
        <v>258.12817397214599</v>
      </c>
      <c r="BA224" s="21">
        <f>BA204-Baseline!BA204</f>
        <v>265.09237482344543</v>
      </c>
      <c r="BB224" s="21">
        <f>BB204-Baseline!BB204</f>
        <v>272.07057605188311</v>
      </c>
    </row>
    <row r="225" spans="1:54" outlineLevel="2">
      <c r="A225" s="479"/>
      <c r="B225" s="150" t="s">
        <v>501</v>
      </c>
      <c r="C225" s="19"/>
      <c r="D225" s="135" t="s">
        <v>391</v>
      </c>
      <c r="E225" s="21">
        <f>E205-Baseline!E205</f>
        <v>-0.19866487955554391</v>
      </c>
      <c r="F225" s="21">
        <f>F205-Baseline!F205</f>
        <v>-0.71290513868017058</v>
      </c>
      <c r="G225" s="21">
        <f>G205-Baseline!G205</f>
        <v>-1.5337149933955772</v>
      </c>
      <c r="H225" s="21">
        <f>H205-Baseline!H205</f>
        <v>-2.6620506312471548</v>
      </c>
      <c r="I225" s="21">
        <f>I205-Baseline!I205</f>
        <v>-4.0951441895912239</v>
      </c>
      <c r="J225" s="21">
        <f>J205-Baseline!J205</f>
        <v>-5.577504707181248</v>
      </c>
      <c r="K225" s="21">
        <f>K205-Baseline!K205</f>
        <v>-6.4985987691794946</v>
      </c>
      <c r="L225" s="21">
        <f>L205-Baseline!L205</f>
        <v>-6.8989504448593948</v>
      </c>
      <c r="M225" s="21">
        <f>M205-Baseline!M205</f>
        <v>-6.8167032633660938</v>
      </c>
      <c r="N225" s="21">
        <f>N205-Baseline!N205</f>
        <v>-6.2877440860676757</v>
      </c>
      <c r="O225" s="21">
        <f>O205-Baseline!O205</f>
        <v>-5.3458206313842425</v>
      </c>
      <c r="P225" s="21">
        <f>P205-Baseline!P205</f>
        <v>-4.0226535951317715</v>
      </c>
      <c r="Q225" s="21">
        <f>Q205-Baseline!Q205</f>
        <v>-2.3480431643212683</v>
      </c>
      <c r="R225" s="21">
        <f>R205-Baseline!R205</f>
        <v>-0.34997040029941218</v>
      </c>
      <c r="S225" s="21">
        <f>S205-Baseline!S205</f>
        <v>1.9451621265569088</v>
      </c>
      <c r="T225" s="21">
        <f>T205-Baseline!T205</f>
        <v>4.5127282251353336</v>
      </c>
      <c r="U225" s="21">
        <f>U205-Baseline!U205</f>
        <v>7.3296453879037244</v>
      </c>
      <c r="V225" s="21">
        <f>V205-Baseline!V205</f>
        <v>10.374291816839786</v>
      </c>
      <c r="W225" s="21">
        <f>W205-Baseline!W205</f>
        <v>13.626427755601526</v>
      </c>
      <c r="X225" s="21">
        <f>X205-Baseline!X205</f>
        <v>17.067120371265219</v>
      </c>
      <c r="Y225" s="21">
        <f>Y205-Baseline!Y205</f>
        <v>20.678672580147577</v>
      </c>
      <c r="Z225" s="21">
        <f>Z205-Baseline!Z205</f>
        <v>24.444555494232645</v>
      </c>
      <c r="AA225" s="21">
        <f>AA205-Baseline!AA205</f>
        <v>28.349343969098527</v>
      </c>
      <c r="AB225" s="21">
        <f>AB205-Baseline!AB205</f>
        <v>32.378655766741417</v>
      </c>
      <c r="AC225" s="21">
        <f>AC205-Baseline!AC205</f>
        <v>36.518697168391213</v>
      </c>
      <c r="AD225" s="21">
        <f>AD205-Baseline!AD205</f>
        <v>40.643103601237499</v>
      </c>
      <c r="AE225" s="21">
        <f>AE205-Baseline!AE205</f>
        <v>44.752210916513377</v>
      </c>
      <c r="AF225" s="21">
        <f>AF205-Baseline!AF205</f>
        <v>48.846329493050121</v>
      </c>
      <c r="AG225" s="21">
        <f>AG205-Baseline!AG205</f>
        <v>52.925757979952778</v>
      </c>
      <c r="AH225" s="21">
        <f>AH205-Baseline!AH205</f>
        <v>56.990800634157608</v>
      </c>
      <c r="AI225" s="21">
        <f>AI205-Baseline!AI205</f>
        <v>61.04179069548502</v>
      </c>
      <c r="AJ225" s="21">
        <f>AJ205-Baseline!AJ205</f>
        <v>65.098609062064384</v>
      </c>
      <c r="AK225" s="21">
        <f>AK205-Baseline!AK205</f>
        <v>69.161544190742802</v>
      </c>
      <c r="AL225" s="21">
        <f>AL205-Baseline!AL205</f>
        <v>73.230893846237791</v>
      </c>
      <c r="AM225" s="21">
        <f>AM205-Baseline!AM205</f>
        <v>77.306966079495282</v>
      </c>
      <c r="AN225" s="21">
        <f>AN205-Baseline!AN205</f>
        <v>81.390077652743912</v>
      </c>
      <c r="AO225" s="21">
        <f>AO205-Baseline!AO205</f>
        <v>85.48055222053938</v>
      </c>
      <c r="AP225" s="21">
        <f>AP205-Baseline!AP205</f>
        <v>89.578722003801204</v>
      </c>
      <c r="AQ225" s="21">
        <f>AQ205-Baseline!AQ205</f>
        <v>93.684928260056722</v>
      </c>
      <c r="AR225" s="21">
        <f>AR205-Baseline!AR205</f>
        <v>97.799520739288482</v>
      </c>
      <c r="AS225" s="21">
        <f>AS205-Baseline!AS205</f>
        <v>101.92285783573061</v>
      </c>
      <c r="AT225" s="21">
        <f>AT205-Baseline!AT205</f>
        <v>106.05530664816001</v>
      </c>
      <c r="AU225" s="21">
        <f>AU205-Baseline!AU205</f>
        <v>110.19724324739309</v>
      </c>
      <c r="AV225" s="21">
        <f>AV205-Baseline!AV205</f>
        <v>114.34905268089324</v>
      </c>
      <c r="AW225" s="21">
        <f>AW205-Baseline!AW205</f>
        <v>118.51112904731644</v>
      </c>
      <c r="AX225" s="21">
        <f>AX205-Baseline!AX205</f>
        <v>122.68387562807266</v>
      </c>
      <c r="AY225" s="21">
        <f>AY205-Baseline!AY205</f>
        <v>126.86770511000668</v>
      </c>
      <c r="AZ225" s="21">
        <f>AZ205-Baseline!AZ205</f>
        <v>131.06303950429196</v>
      </c>
      <c r="BA225" s="21">
        <f>BA205-Baseline!BA205</f>
        <v>135.27031047125138</v>
      </c>
      <c r="BB225" s="21">
        <f>BB205-Baseline!BB205</f>
        <v>139.48950959588524</v>
      </c>
    </row>
    <row r="226" spans="1:54" outlineLevel="2">
      <c r="A226" s="480"/>
      <c r="B226" s="150" t="s">
        <v>502</v>
      </c>
      <c r="C226" s="19"/>
      <c r="D226" s="135" t="s">
        <v>391</v>
      </c>
      <c r="E226" s="21">
        <f>E206-Baseline!E206</f>
        <v>-0.1986648795555368</v>
      </c>
      <c r="F226" s="21">
        <f>F206-Baseline!F206</f>
        <v>-0.44020147808079457</v>
      </c>
      <c r="G226" s="21">
        <f>G206-Baseline!G206</f>
        <v>-0.71846811948714162</v>
      </c>
      <c r="H226" s="21">
        <f>H206-Baseline!H206</f>
        <v>-1.0372002711389996</v>
      </c>
      <c r="I226" s="21">
        <f>I206-Baseline!I206</f>
        <v>-1.3963244120907916</v>
      </c>
      <c r="J226" s="21">
        <f>J206-Baseline!J206</f>
        <v>-1.5429587405255347</v>
      </c>
      <c r="K226" s="21">
        <f>K206-Baseline!K206</f>
        <v>-1.1349201194478837</v>
      </c>
      <c r="L226" s="21">
        <f>L206-Baseline!L206</f>
        <v>-0.21259019292779158</v>
      </c>
      <c r="M226" s="21">
        <f>M206-Baseline!M206</f>
        <v>1.1860302924731059</v>
      </c>
      <c r="N226" s="21">
        <f>N206-Baseline!N206</f>
        <v>3.0251976898243811</v>
      </c>
      <c r="O226" s="21">
        <f>O206-Baseline!O206</f>
        <v>5.2713079424307807</v>
      </c>
      <c r="P226" s="21">
        <f>P206-Baseline!P206</f>
        <v>7.8927845258643856</v>
      </c>
      <c r="Q226" s="21">
        <f>Q206-Baseline!Q206</f>
        <v>10.859971968142418</v>
      </c>
      <c r="R226" s="21">
        <f>R206-Baseline!R206</f>
        <v>14.145034509178572</v>
      </c>
      <c r="S226" s="21">
        <f>S206-Baseline!S206</f>
        <v>17.721427162677514</v>
      </c>
      <c r="T226" s="21">
        <f>T206-Baseline!T206</f>
        <v>21.564672803719759</v>
      </c>
      <c r="U226" s="21">
        <f>U206-Baseline!U206</f>
        <v>25.651838623218055</v>
      </c>
      <c r="V226" s="21">
        <f>V206-Baseline!V206</f>
        <v>29.961453192068234</v>
      </c>
      <c r="W226" s="21">
        <f>W206-Baseline!W206</f>
        <v>34.473427855785872</v>
      </c>
      <c r="X226" s="21">
        <f>X206-Baseline!X206</f>
        <v>39.1689816569193</v>
      </c>
      <c r="Y226" s="21">
        <f>Y206-Baseline!Y206</f>
        <v>44.030570219627634</v>
      </c>
      <c r="Z226" s="21">
        <f>Z206-Baseline!Z206</f>
        <v>49.041818243418106</v>
      </c>
      <c r="AA226" s="21">
        <f>AA206-Baseline!AA206</f>
        <v>54.187455117036507</v>
      </c>
      <c r="AB226" s="21">
        <f>AB206-Baseline!AB206</f>
        <v>59.453254120739757</v>
      </c>
      <c r="AC226" s="21">
        <f>AC206-Baseline!AC206</f>
        <v>64.824785682565334</v>
      </c>
      <c r="AD226" s="21">
        <f>AD206-Baseline!AD206</f>
        <v>70.175748617526096</v>
      </c>
      <c r="AE226" s="21">
        <f>AE206-Baseline!AE206</f>
        <v>75.506465985416526</v>
      </c>
      <c r="AF226" s="21">
        <f>AF206-Baseline!AF206</f>
        <v>80.817185938947205</v>
      </c>
      <c r="AG226" s="21">
        <f>AG206-Baseline!AG206</f>
        <v>86.108122794061728</v>
      </c>
      <c r="AH226" s="21">
        <f>AH206-Baseline!AH206</f>
        <v>91.379508708480444</v>
      </c>
      <c r="AI226" s="21">
        <f>AI206-Baseline!AI206</f>
        <v>96.631664135033134</v>
      </c>
      <c r="AJ226" s="21">
        <f>AJ206-Baseline!AJ206</f>
        <v>101.89024746837526</v>
      </c>
      <c r="AK226" s="21">
        <f>AK206-Baseline!AK206</f>
        <v>107.15549852068079</v>
      </c>
      <c r="AL226" s="21">
        <f>AL206-Baseline!AL206</f>
        <v>112.42767654358499</v>
      </c>
      <c r="AM226" s="21">
        <f>AM206-Baseline!AM206</f>
        <v>117.707062837286</v>
      </c>
      <c r="AN226" s="21">
        <f>AN206-Baseline!AN206</f>
        <v>122.99395592186397</v>
      </c>
      <c r="AO226" s="21">
        <f>AO206-Baseline!AO206</f>
        <v>128.28866562276926</v>
      </c>
      <c r="AP226" s="21">
        <f>AP206-Baseline!AP206</f>
        <v>133.59151805382407</v>
      </c>
      <c r="AQ226" s="21">
        <f>AQ206-Baseline!AQ206</f>
        <v>138.90285635443888</v>
      </c>
      <c r="AR226" s="21">
        <f>AR206-Baseline!AR206</f>
        <v>144.22303942629355</v>
      </c>
      <c r="AS226" s="21">
        <f>AS206-Baseline!AS206</f>
        <v>149.55244154643333</v>
      </c>
      <c r="AT226" s="21">
        <f>AT206-Baseline!AT206</f>
        <v>154.89145243968073</v>
      </c>
      <c r="AU226" s="21">
        <f>AU206-Baseline!AU206</f>
        <v>160.24047776826842</v>
      </c>
      <c r="AV226" s="21">
        <f>AV206-Baseline!AV206</f>
        <v>165.59993892721218</v>
      </c>
      <c r="AW226" s="21">
        <f>AW206-Baseline!AW206</f>
        <v>170.97027294132795</v>
      </c>
      <c r="AX226" s="21">
        <f>AX206-Baseline!AX206</f>
        <v>176.35193252399927</v>
      </c>
      <c r="AY226" s="21">
        <f>AY206-Baseline!AY206</f>
        <v>181.74538625871992</v>
      </c>
      <c r="AZ226" s="21">
        <f>AZ206-Baseline!AZ206</f>
        <v>187.15111845538013</v>
      </c>
      <c r="BA226" s="21">
        <f>BA206-Baseline!BA206</f>
        <v>192.56962937796288</v>
      </c>
      <c r="BB226" s="21">
        <f>BB206-Baseline!BB206</f>
        <v>198.00077382054747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E56EEC0A-7D03-4734-B2C4-03E78E3145F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B154 B143 B145:B147 B149:B152 B158 B160:B162 B164:B169</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C56:C63</xm:sqref>
        </x14:dataValidation>
        <x14:dataValidation type="list" allowBlank="1" showInputMessage="1" showErrorMessage="1" xr:uid="{4450C4CF-1C4E-4CD2-9CD7-0DD9FDBAAE6A}">
          <x14:formula1>
            <xm:f>'Fixed Data'!$A$55:$A$78</xm:f>
          </x14:formula1>
          <xm:sqref>B56:B63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7"/>
  <sheetViews>
    <sheetView workbookViewId="0">
      <selection activeCell="L8" sqref="L8:P9"/>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5" spans="1:19" ht="14" thickBot="1"/>
    <row r="6" spans="1:19" ht="23.25" customHeight="1" thickBot="1">
      <c r="F6" s="4" t="s">
        <v>579</v>
      </c>
      <c r="G6" s="481" t="s">
        <v>570</v>
      </c>
      <c r="H6" s="481"/>
      <c r="I6" s="481"/>
      <c r="J6" s="481"/>
      <c r="K6" s="481"/>
      <c r="L6" s="481" t="s">
        <v>580</v>
      </c>
      <c r="M6" s="481"/>
      <c r="N6" s="481"/>
      <c r="O6" s="481"/>
      <c r="P6" s="481"/>
    </row>
    <row r="7" spans="1:19" ht="14.5">
      <c r="G7" s="316">
        <v>2027</v>
      </c>
      <c r="H7" s="317">
        <v>2028</v>
      </c>
      <c r="I7" s="317">
        <v>2029</v>
      </c>
      <c r="J7" s="317">
        <v>2030</v>
      </c>
      <c r="K7" s="320">
        <v>2031</v>
      </c>
      <c r="L7" s="316">
        <v>2027</v>
      </c>
      <c r="M7" s="317">
        <v>2028</v>
      </c>
      <c r="N7" s="317">
        <v>2029</v>
      </c>
      <c r="O7" s="317">
        <v>2030</v>
      </c>
      <c r="P7" s="320">
        <v>2031</v>
      </c>
    </row>
    <row r="8" spans="1:19">
      <c r="B8" s="319" t="s">
        <v>571</v>
      </c>
      <c r="C8" s="319" t="s">
        <v>575</v>
      </c>
      <c r="D8" s="319" t="s">
        <v>573</v>
      </c>
      <c r="E8" s="319" t="s">
        <v>574</v>
      </c>
      <c r="F8" s="319" t="s">
        <v>391</v>
      </c>
      <c r="G8" s="319">
        <v>10.081588200937594</v>
      </c>
      <c r="H8" s="319">
        <v>10.865754292287573</v>
      </c>
      <c r="I8" s="319">
        <v>11.769153275554228</v>
      </c>
      <c r="J8" s="319">
        <v>12.688319366904203</v>
      </c>
      <c r="K8" s="319">
        <v>13.494667725980324</v>
      </c>
      <c r="L8" s="330">
        <f t="shared" ref="L8:P9" si="0">SUM(G8)/SUM(G10)</f>
        <v>0.46245817435493525</v>
      </c>
      <c r="M8" s="330">
        <f t="shared" si="0"/>
        <v>0.49842909597649382</v>
      </c>
      <c r="N8" s="330">
        <f t="shared" si="0"/>
        <v>0.53986941630982654</v>
      </c>
      <c r="O8" s="330">
        <f t="shared" si="0"/>
        <v>0.58203299848184376</v>
      </c>
      <c r="P8" s="330">
        <f t="shared" si="0"/>
        <v>0.61902145532019792</v>
      </c>
    </row>
    <row r="9" spans="1:19">
      <c r="B9" s="319" t="s">
        <v>307</v>
      </c>
      <c r="C9" s="319" t="s">
        <v>575</v>
      </c>
      <c r="D9" s="319" t="s">
        <v>573</v>
      </c>
      <c r="E9" s="319" t="s">
        <v>574</v>
      </c>
      <c r="F9" s="319" t="s">
        <v>391</v>
      </c>
      <c r="G9" s="319">
        <v>0.45170480080322017</v>
      </c>
      <c r="H9" s="319">
        <v>0.49967346792709283</v>
      </c>
      <c r="I9" s="319">
        <v>0.55324653489572473</v>
      </c>
      <c r="J9" s="319">
        <v>0.6069534775023474</v>
      </c>
      <c r="K9" s="319">
        <v>0.65757370015280536</v>
      </c>
      <c r="L9" s="330">
        <f t="shared" si="0"/>
        <v>4.7761444312199256E-4</v>
      </c>
      <c r="M9" s="330">
        <f t="shared" si="0"/>
        <v>5.2833457758798231E-4</v>
      </c>
      <c r="N9" s="330">
        <f t="shared" si="0"/>
        <v>5.8498057847409472E-4</v>
      </c>
      <c r="O9" s="330">
        <f t="shared" si="0"/>
        <v>6.4176813406180172E-4</v>
      </c>
      <c r="P9" s="330">
        <f t="shared" si="0"/>
        <v>6.9529191642789159E-4</v>
      </c>
    </row>
    <row r="10" spans="1:19">
      <c r="B10" s="319" t="s">
        <v>571</v>
      </c>
      <c r="C10" s="319" t="s">
        <v>575</v>
      </c>
      <c r="D10" s="319" t="s">
        <v>576</v>
      </c>
      <c r="E10" s="319"/>
      <c r="F10" s="319" t="s">
        <v>577</v>
      </c>
      <c r="G10" s="321">
        <v>21.800000000000011</v>
      </c>
      <c r="H10" s="321">
        <v>21.800000000000015</v>
      </c>
      <c r="I10" s="321">
        <v>21.800000000000015</v>
      </c>
      <c r="J10" s="321">
        <v>21.800000000000015</v>
      </c>
      <c r="K10" s="321">
        <v>21.800000000000015</v>
      </c>
    </row>
    <row r="11" spans="1:19">
      <c r="B11" s="319" t="s">
        <v>307</v>
      </c>
      <c r="C11" s="319" t="s">
        <v>575</v>
      </c>
      <c r="D11" s="319" t="s">
        <v>576</v>
      </c>
      <c r="E11" s="319"/>
      <c r="F11" s="319" t="s">
        <v>577</v>
      </c>
      <c r="G11" s="321">
        <v>945.75197067029535</v>
      </c>
      <c r="H11" s="321">
        <v>945.75197067029637</v>
      </c>
      <c r="I11" s="321">
        <v>945.7519706702958</v>
      </c>
      <c r="J11" s="321">
        <v>945.75197067029558</v>
      </c>
      <c r="K11" s="321">
        <v>945.75197067029626</v>
      </c>
    </row>
    <row r="12" spans="1:19" ht="14" thickBot="1"/>
    <row r="13" spans="1:19" ht="16" thickBot="1">
      <c r="F13" s="4" t="s">
        <v>584</v>
      </c>
      <c r="G13" s="481" t="s">
        <v>570</v>
      </c>
      <c r="H13" s="481"/>
      <c r="I13" s="481"/>
      <c r="J13" s="481"/>
      <c r="K13" s="481"/>
    </row>
    <row r="14" spans="1:19" ht="14.5">
      <c r="G14" s="316">
        <v>2027</v>
      </c>
      <c r="H14" s="317">
        <v>2028</v>
      </c>
      <c r="I14" s="317">
        <v>2029</v>
      </c>
      <c r="J14" s="317">
        <v>2030</v>
      </c>
      <c r="K14" s="320">
        <v>2031</v>
      </c>
    </row>
    <row r="15" spans="1:19">
      <c r="B15" s="319" t="s">
        <v>571</v>
      </c>
      <c r="C15" s="319" t="s">
        <v>575</v>
      </c>
      <c r="D15" s="319" t="s">
        <v>573</v>
      </c>
      <c r="E15" s="319" t="s">
        <v>574</v>
      </c>
      <c r="F15" s="319" t="s">
        <v>391</v>
      </c>
      <c r="G15" s="322">
        <f t="shared" ref="G15:K16" si="1">G17*L8</f>
        <v>10.081588200937594</v>
      </c>
      <c r="H15" s="322">
        <f t="shared" si="1"/>
        <v>10.865754292287573</v>
      </c>
      <c r="I15" s="322">
        <f t="shared" si="1"/>
        <v>11.769153275554226</v>
      </c>
      <c r="J15" s="322">
        <f t="shared" si="1"/>
        <v>12.688319366904203</v>
      </c>
      <c r="K15" s="322">
        <f t="shared" si="1"/>
        <v>13.494667725980324</v>
      </c>
    </row>
    <row r="16" spans="1:19">
      <c r="B16" s="319" t="s">
        <v>307</v>
      </c>
      <c r="C16" s="319" t="s">
        <v>575</v>
      </c>
      <c r="D16" s="319" t="s">
        <v>573</v>
      </c>
      <c r="E16" s="319" t="s">
        <v>574</v>
      </c>
      <c r="F16" s="319" t="s">
        <v>391</v>
      </c>
      <c r="G16" s="322">
        <f t="shared" si="1"/>
        <v>0.45170480080322017</v>
      </c>
      <c r="H16" s="322">
        <f t="shared" si="1"/>
        <v>0.49967346792709288</v>
      </c>
      <c r="I16" s="322">
        <f t="shared" si="1"/>
        <v>0.55324653489572473</v>
      </c>
      <c r="J16" s="322">
        <f t="shared" si="1"/>
        <v>0.6069534775023474</v>
      </c>
      <c r="K16" s="322">
        <f t="shared" si="1"/>
        <v>0.65757370015280536</v>
      </c>
    </row>
    <row r="17" spans="1:19">
      <c r="B17" s="319" t="s">
        <v>571</v>
      </c>
      <c r="C17" s="319" t="s">
        <v>575</v>
      </c>
      <c r="D17" s="319" t="s">
        <v>576</v>
      </c>
      <c r="E17" s="319"/>
      <c r="F17" s="319" t="s">
        <v>577</v>
      </c>
      <c r="G17" s="323">
        <v>21.800000000000011</v>
      </c>
      <c r="H17" s="323">
        <v>21.800000000000015</v>
      </c>
      <c r="I17" s="323">
        <v>21.800000000000015</v>
      </c>
      <c r="J17" s="323">
        <v>21.800000000000015</v>
      </c>
      <c r="K17" s="323">
        <v>21.800000000000015</v>
      </c>
    </row>
    <row r="18" spans="1:19">
      <c r="B18" s="319" t="s">
        <v>307</v>
      </c>
      <c r="C18" s="319" t="s">
        <v>575</v>
      </c>
      <c r="D18" s="319" t="s">
        <v>576</v>
      </c>
      <c r="E18" s="319"/>
      <c r="F18" s="319" t="s">
        <v>577</v>
      </c>
      <c r="G18" s="323">
        <v>945.75197067029535</v>
      </c>
      <c r="H18" s="323">
        <v>945.75197067029637</v>
      </c>
      <c r="I18" s="323">
        <v>945.7519706702958</v>
      </c>
      <c r="J18" s="323">
        <v>945.75197067029558</v>
      </c>
      <c r="K18" s="323">
        <v>945.75197067029626</v>
      </c>
    </row>
    <row r="20" spans="1:19">
      <c r="A20" s="4" t="s">
        <v>511</v>
      </c>
    </row>
    <row r="22" spans="1:19">
      <c r="A22" s="4" t="s">
        <v>512</v>
      </c>
    </row>
    <row r="23" spans="1:19">
      <c r="A23" s="476" t="s">
        <v>513</v>
      </c>
      <c r="B23" s="476"/>
      <c r="C23" s="476"/>
      <c r="D23" s="476"/>
      <c r="E23" s="476"/>
      <c r="F23" s="476"/>
      <c r="G23" s="476"/>
      <c r="H23" s="476"/>
      <c r="I23" s="476"/>
      <c r="J23" s="476"/>
      <c r="K23" s="476"/>
      <c r="L23" s="476"/>
      <c r="M23" s="476"/>
      <c r="N23" s="476"/>
      <c r="O23" s="476"/>
      <c r="P23" s="476"/>
      <c r="Q23" s="476"/>
      <c r="R23" s="476"/>
      <c r="S23" s="476"/>
    </row>
    <row r="24" spans="1:19" ht="25.5" customHeight="1">
      <c r="A24" s="476"/>
      <c r="B24" s="476"/>
      <c r="C24" s="476"/>
      <c r="D24" s="476"/>
      <c r="E24" s="476"/>
      <c r="F24" s="476"/>
      <c r="G24" s="476"/>
      <c r="H24" s="476"/>
      <c r="I24" s="476"/>
      <c r="J24" s="476"/>
      <c r="K24" s="476"/>
      <c r="L24" s="476"/>
      <c r="M24" s="476"/>
      <c r="N24" s="476"/>
      <c r="O24" s="476"/>
      <c r="P24" s="476"/>
      <c r="Q24" s="476"/>
      <c r="R24" s="476"/>
      <c r="S24" s="476"/>
    </row>
    <row r="26" spans="1:19">
      <c r="A26" s="158" t="s">
        <v>494</v>
      </c>
      <c r="B26" s="477" t="s">
        <v>514</v>
      </c>
      <c r="C26" s="477"/>
      <c r="D26" s="477"/>
      <c r="E26" s="477"/>
      <c r="F26" s="477"/>
      <c r="G26" s="477"/>
      <c r="H26" s="477"/>
      <c r="I26" s="477"/>
      <c r="J26" s="477"/>
      <c r="K26" s="477"/>
      <c r="L26" s="477"/>
      <c r="M26" s="477"/>
      <c r="N26" s="477"/>
      <c r="O26" s="477"/>
      <c r="P26" s="477"/>
      <c r="Q26" s="477"/>
      <c r="R26" s="477"/>
      <c r="S26" s="477"/>
    </row>
    <row r="27" spans="1:19">
      <c r="A27" s="158" t="s">
        <v>495</v>
      </c>
      <c r="B27" s="477" t="s">
        <v>515</v>
      </c>
      <c r="C27" s="477"/>
      <c r="D27" s="477"/>
      <c r="E27" s="477"/>
      <c r="F27" s="477"/>
      <c r="G27" s="477"/>
      <c r="H27" s="477"/>
      <c r="I27" s="477"/>
      <c r="J27" s="477"/>
      <c r="K27" s="477"/>
      <c r="L27" s="477"/>
      <c r="M27" s="477"/>
      <c r="N27" s="477"/>
      <c r="O27" s="477"/>
      <c r="P27" s="477"/>
      <c r="Q27" s="477"/>
      <c r="R27" s="477"/>
      <c r="S27" s="477"/>
    </row>
    <row r="28" spans="1:19">
      <c r="A28" s="159" t="s">
        <v>397</v>
      </c>
      <c r="B28" s="477" t="s">
        <v>516</v>
      </c>
      <c r="C28" s="477"/>
      <c r="D28" s="477"/>
      <c r="E28" s="477"/>
      <c r="F28" s="477"/>
      <c r="G28" s="477"/>
      <c r="H28" s="477"/>
      <c r="I28" s="477"/>
      <c r="J28" s="477"/>
      <c r="K28" s="477"/>
      <c r="L28" s="477"/>
      <c r="M28" s="477"/>
      <c r="N28" s="477"/>
      <c r="O28" s="477"/>
      <c r="P28" s="477"/>
      <c r="Q28" s="477"/>
      <c r="R28" s="477"/>
      <c r="S28" s="477"/>
    </row>
    <row r="29" spans="1:19">
      <c r="A29" s="159" t="s">
        <v>473</v>
      </c>
      <c r="B29" s="477" t="s">
        <v>516</v>
      </c>
      <c r="C29" s="477"/>
      <c r="D29" s="477"/>
      <c r="E29" s="477"/>
      <c r="F29" s="477"/>
      <c r="G29" s="477"/>
      <c r="H29" s="477"/>
      <c r="I29" s="477"/>
      <c r="J29" s="477"/>
      <c r="K29" s="477"/>
      <c r="L29" s="477"/>
      <c r="M29" s="477"/>
      <c r="N29" s="477"/>
      <c r="O29" s="477"/>
      <c r="P29" s="477"/>
      <c r="Q29" s="477"/>
      <c r="R29" s="477"/>
      <c r="S29" s="477"/>
    </row>
    <row r="30" spans="1:19">
      <c r="A30" s="159" t="s">
        <v>474</v>
      </c>
      <c r="B30" s="477" t="s">
        <v>516</v>
      </c>
      <c r="C30" s="477"/>
      <c r="D30" s="477"/>
      <c r="E30" s="477"/>
      <c r="F30" s="477"/>
      <c r="G30" s="477"/>
      <c r="H30" s="477"/>
      <c r="I30" s="477"/>
      <c r="J30" s="477"/>
      <c r="K30" s="477"/>
      <c r="L30" s="477"/>
      <c r="M30" s="477"/>
      <c r="N30" s="477"/>
      <c r="O30" s="477"/>
      <c r="P30" s="477"/>
      <c r="Q30" s="477"/>
      <c r="R30" s="477"/>
      <c r="S30" s="477"/>
    </row>
    <row r="34" spans="1:1">
      <c r="A34" s="4" t="s">
        <v>517</v>
      </c>
    </row>
    <row r="35" spans="1:1">
      <c r="A35" t="s">
        <v>518</v>
      </c>
    </row>
    <row r="37" spans="1:1">
      <c r="A37" s="4" t="s">
        <v>519</v>
      </c>
    </row>
  </sheetData>
  <mergeCells count="10">
    <mergeCell ref="B29:S29"/>
    <mergeCell ref="B30:S30"/>
    <mergeCell ref="A2:S4"/>
    <mergeCell ref="A23:S24"/>
    <mergeCell ref="B26:S26"/>
    <mergeCell ref="B27:S27"/>
    <mergeCell ref="B28:S28"/>
    <mergeCell ref="G6:K6"/>
    <mergeCell ref="L6:P6"/>
    <mergeCell ref="G13:K1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topLeftCell="A148" zoomScale="70" zoomScaleNormal="70"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326" t="s">
        <v>181</v>
      </c>
      <c r="E4" s="53" t="s">
        <v>347</v>
      </c>
      <c r="F4" s="91">
        <v>45632</v>
      </c>
      <c r="G4" s="28"/>
      <c r="H4" s="10"/>
      <c r="I4" s="447"/>
      <c r="J4" s="448"/>
      <c r="K4" s="448"/>
      <c r="L4" s="448"/>
      <c r="M4" s="448"/>
      <c r="N4" s="449"/>
      <c r="P4" s="453"/>
      <c r="Q4" s="454"/>
      <c r="R4" s="454"/>
      <c r="S4" s="454"/>
      <c r="T4" s="454"/>
      <c r="U4" s="455"/>
    </row>
    <row r="5" spans="1:21" outlineLevel="1">
      <c r="A5" s="13" t="s">
        <v>348</v>
      </c>
      <c r="B5" s="88" t="s">
        <v>349</v>
      </c>
      <c r="E5" s="14"/>
      <c r="H5" s="10"/>
      <c r="I5" s="483" t="s">
        <v>182</v>
      </c>
      <c r="J5" s="468"/>
      <c r="K5" s="468"/>
      <c r="L5" s="468"/>
      <c r="M5" s="468"/>
      <c r="N5" s="469"/>
      <c r="P5" s="456" t="s">
        <v>350</v>
      </c>
      <c r="Q5" s="468"/>
      <c r="R5" s="468"/>
      <c r="S5" s="468"/>
      <c r="T5" s="468"/>
      <c r="U5" s="469"/>
    </row>
    <row r="6" spans="1:21" outlineLevel="1">
      <c r="A6" s="13" t="s">
        <v>351</v>
      </c>
      <c r="B6" s="88" t="s">
        <v>352</v>
      </c>
      <c r="E6" s="53" t="s">
        <v>353</v>
      </c>
      <c r="F6" s="90" t="s">
        <v>354</v>
      </c>
      <c r="H6" s="10"/>
      <c r="I6" s="470"/>
      <c r="J6" s="471"/>
      <c r="K6" s="471"/>
      <c r="L6" s="471"/>
      <c r="M6" s="471"/>
      <c r="N6" s="472"/>
      <c r="P6" s="470"/>
      <c r="Q6" s="471"/>
      <c r="R6" s="471"/>
      <c r="S6" s="471"/>
      <c r="T6" s="471"/>
      <c r="U6" s="472"/>
    </row>
    <row r="7" spans="1:21" outlineLevel="1">
      <c r="A7" s="13" t="s">
        <v>355</v>
      </c>
      <c r="B7" s="88" t="s">
        <v>356</v>
      </c>
      <c r="E7" s="14"/>
      <c r="H7" s="10"/>
      <c r="I7" s="470"/>
      <c r="J7" s="471"/>
      <c r="K7" s="471"/>
      <c r="L7" s="471"/>
      <c r="M7" s="471"/>
      <c r="N7" s="472"/>
      <c r="P7" s="470"/>
      <c r="Q7" s="471"/>
      <c r="R7" s="471"/>
      <c r="S7" s="471"/>
      <c r="T7" s="471"/>
      <c r="U7" s="472"/>
    </row>
    <row r="8" spans="1:21" ht="41" outlineLevel="1" thickBot="1">
      <c r="A8" s="34" t="s">
        <v>357</v>
      </c>
      <c r="B8" s="89" t="s">
        <v>358</v>
      </c>
      <c r="E8" s="14"/>
      <c r="H8" s="10"/>
      <c r="I8" s="470"/>
      <c r="J8" s="471"/>
      <c r="K8" s="471"/>
      <c r="L8" s="471"/>
      <c r="M8" s="471"/>
      <c r="N8" s="472"/>
      <c r="P8" s="470"/>
      <c r="Q8" s="471"/>
      <c r="R8" s="471"/>
      <c r="S8" s="471"/>
      <c r="T8" s="471"/>
      <c r="U8" s="472"/>
    </row>
    <row r="9" spans="1:21" outlineLevel="1">
      <c r="E9" s="14"/>
      <c r="H9" s="10"/>
      <c r="I9" s="470"/>
      <c r="J9" s="471"/>
      <c r="K9" s="471"/>
      <c r="L9" s="471"/>
      <c r="M9" s="471"/>
      <c r="N9" s="472"/>
      <c r="P9" s="470"/>
      <c r="Q9" s="471"/>
      <c r="R9" s="471"/>
      <c r="S9" s="471"/>
      <c r="T9" s="471"/>
      <c r="U9" s="472"/>
    </row>
    <row r="10" spans="1:21" ht="14" outlineLevel="1" thickBot="1">
      <c r="A10" s="32" t="s">
        <v>359</v>
      </c>
      <c r="B10" s="35">
        <f>Baseline!B10</f>
        <v>2027</v>
      </c>
      <c r="E10" s="14"/>
      <c r="H10" s="10"/>
      <c r="I10" s="470"/>
      <c r="J10" s="471"/>
      <c r="K10" s="471"/>
      <c r="L10" s="471"/>
      <c r="M10" s="471"/>
      <c r="N10" s="472"/>
      <c r="P10" s="470"/>
      <c r="Q10" s="471"/>
      <c r="R10" s="471"/>
      <c r="S10" s="471"/>
      <c r="T10" s="471"/>
      <c r="U10" s="472"/>
    </row>
    <row r="11" spans="1:21" outlineLevel="1">
      <c r="A11" s="16"/>
      <c r="H11" s="10"/>
      <c r="I11" s="470"/>
      <c r="J11" s="471"/>
      <c r="K11" s="471"/>
      <c r="L11" s="471"/>
      <c r="M11" s="471"/>
      <c r="N11" s="472"/>
      <c r="P11" s="470"/>
      <c r="Q11" s="471"/>
      <c r="R11" s="471"/>
      <c r="S11" s="471"/>
      <c r="T11" s="471"/>
      <c r="U11" s="472"/>
    </row>
    <row r="12" spans="1:21" ht="40.5" outlineLevel="1">
      <c r="A12" s="26" t="s">
        <v>360</v>
      </c>
      <c r="B12" s="26" t="s">
        <v>361</v>
      </c>
      <c r="C12" s="26" t="s">
        <v>362</v>
      </c>
      <c r="D12" s="26" t="s">
        <v>363</v>
      </c>
      <c r="E12" s="26" t="s">
        <v>364</v>
      </c>
      <c r="F12" s="26" t="s">
        <v>365</v>
      </c>
      <c r="G12" s="26" t="s">
        <v>366</v>
      </c>
      <c r="I12" s="470"/>
      <c r="J12" s="471"/>
      <c r="K12" s="471"/>
      <c r="L12" s="471"/>
      <c r="M12" s="471"/>
      <c r="N12" s="472"/>
      <c r="P12" s="470"/>
      <c r="Q12" s="471"/>
      <c r="R12" s="471"/>
      <c r="S12" s="471"/>
      <c r="T12" s="471"/>
      <c r="U12" s="472"/>
    </row>
    <row r="13" spans="1:21" outlineLevel="1">
      <c r="A13" s="58">
        <v>2035</v>
      </c>
      <c r="B13" s="21">
        <f t="shared" ref="B13:B18" si="0">INDEX($E$204:$AW$204,1,MATCH($A13,$E$53:$BB$53,0))</f>
        <v>-361.28973501081396</v>
      </c>
      <c r="C13" s="21">
        <f>B13-Baseline!B13</f>
        <v>-0.59825569594602257</v>
      </c>
      <c r="D13" s="21">
        <f t="shared" ref="D13:D18" si="1">INDEX($E$205:$AW$205,1,MATCH($A13,$E$53:$BB$53,0))</f>
        <v>-294.15036345501358</v>
      </c>
      <c r="E13" s="21">
        <f>D13-Baseline!D13</f>
        <v>-4.5106899746646718</v>
      </c>
      <c r="F13" s="21">
        <f t="shared" ref="F13:F18" si="2">INDEX($E$206:$AW$206,1,MATCH($A13,$E$53:$BB$53,0))</f>
        <v>-434.52238720450566</v>
      </c>
      <c r="G13" s="21">
        <f>F13-Baseline!F13</f>
        <v>-2.7809442754283964</v>
      </c>
      <c r="I13" s="470"/>
      <c r="J13" s="471"/>
      <c r="K13" s="471"/>
      <c r="L13" s="471"/>
      <c r="M13" s="471"/>
      <c r="N13" s="472"/>
      <c r="P13" s="470"/>
      <c r="Q13" s="471"/>
      <c r="R13" s="471"/>
      <c r="S13" s="471"/>
      <c r="T13" s="471"/>
      <c r="U13" s="472"/>
    </row>
    <row r="14" spans="1:21" outlineLevel="1">
      <c r="A14" s="58">
        <v>2040</v>
      </c>
      <c r="B14" s="21">
        <f t="shared" si="0"/>
        <v>-544.63524787190045</v>
      </c>
      <c r="C14" s="21">
        <f>B14-Baseline!B14</f>
        <v>7.6149999705484106</v>
      </c>
      <c r="D14" s="21">
        <f t="shared" si="1"/>
        <v>-454.76492136776812</v>
      </c>
      <c r="E14" s="21">
        <f>D14-Baseline!D14</f>
        <v>-11.653741204165044</v>
      </c>
      <c r="F14" s="21">
        <f t="shared" si="2"/>
        <v>-664.61760093358441</v>
      </c>
      <c r="G14" s="21">
        <f>F14-Baseline!F14</f>
        <v>-3.1236197376612154</v>
      </c>
      <c r="I14" s="470"/>
      <c r="J14" s="471"/>
      <c r="K14" s="471"/>
      <c r="L14" s="471"/>
      <c r="M14" s="471"/>
      <c r="N14" s="472"/>
      <c r="P14" s="470"/>
      <c r="Q14" s="471"/>
      <c r="R14" s="471"/>
      <c r="S14" s="471"/>
      <c r="T14" s="471"/>
      <c r="U14" s="472"/>
    </row>
    <row r="15" spans="1:21" outlineLevel="1">
      <c r="A15" s="58">
        <v>2045</v>
      </c>
      <c r="B15" s="21">
        <f t="shared" si="0"/>
        <v>-707.55231882753685</v>
      </c>
      <c r="C15" s="21">
        <f>B15-Baseline!B15</f>
        <v>31.27528651688533</v>
      </c>
      <c r="D15" s="21">
        <f t="shared" si="1"/>
        <v>-596.03139369241649</v>
      </c>
      <c r="E15" s="21">
        <f>D15-Baseline!D15</f>
        <v>-3.6694275168113109</v>
      </c>
      <c r="F15" s="21">
        <f t="shared" si="2"/>
        <v>-873.55129822244464</v>
      </c>
      <c r="G15" s="21">
        <f>F15-Baseline!F15</f>
        <v>11.793978298059073</v>
      </c>
      <c r="I15" s="470"/>
      <c r="J15" s="471"/>
      <c r="K15" s="471"/>
      <c r="L15" s="471"/>
      <c r="M15" s="471"/>
      <c r="N15" s="472"/>
      <c r="P15" s="470"/>
      <c r="Q15" s="471"/>
      <c r="R15" s="471"/>
      <c r="S15" s="471"/>
      <c r="T15" s="471"/>
      <c r="U15" s="472"/>
    </row>
    <row r="16" spans="1:21" outlineLevel="1">
      <c r="A16" s="58">
        <v>2050</v>
      </c>
      <c r="B16" s="21">
        <f t="shared" si="0"/>
        <v>-856.29284936416934</v>
      </c>
      <c r="C16" s="21">
        <f>B16-Baseline!B16</f>
        <v>64.979314788120746</v>
      </c>
      <c r="D16" s="21">
        <f t="shared" si="1"/>
        <v>-723.54654239240597</v>
      </c>
      <c r="E16" s="21">
        <f>D16-Baseline!D16</f>
        <v>14.660855828381727</v>
      </c>
      <c r="F16" s="21">
        <f t="shared" si="2"/>
        <v>-1067.3784524526184</v>
      </c>
      <c r="G16" s="21">
        <f>F16-Baseline!F16</f>
        <v>36.921765141916012</v>
      </c>
      <c r="I16" s="470"/>
      <c r="J16" s="471"/>
      <c r="K16" s="471"/>
      <c r="L16" s="471"/>
      <c r="M16" s="471"/>
      <c r="N16" s="472"/>
      <c r="P16" s="470"/>
      <c r="Q16" s="471"/>
      <c r="R16" s="471"/>
      <c r="S16" s="471"/>
      <c r="T16" s="471"/>
      <c r="U16" s="472"/>
    </row>
    <row r="17" spans="1:21" outlineLevel="1">
      <c r="A17" s="58">
        <v>2060</v>
      </c>
      <c r="B17" s="21">
        <f t="shared" si="0"/>
        <v>-1138.1534075158868</v>
      </c>
      <c r="C17" s="21">
        <f>B17-Baseline!B17</f>
        <v>139.59725417047525</v>
      </c>
      <c r="D17" s="21">
        <f t="shared" si="1"/>
        <v>-963.94907259581328</v>
      </c>
      <c r="E17" s="21">
        <f>D17-Baseline!D17</f>
        <v>59.290247635934179</v>
      </c>
      <c r="F17" s="21">
        <f t="shared" si="2"/>
        <v>-1436.7781282098567</v>
      </c>
      <c r="G17" s="21">
        <f>F17-Baseline!F17</f>
        <v>94.78267688743631</v>
      </c>
      <c r="I17" s="470"/>
      <c r="J17" s="471"/>
      <c r="K17" s="471"/>
      <c r="L17" s="471"/>
      <c r="M17" s="471"/>
      <c r="N17" s="472"/>
      <c r="P17" s="470"/>
      <c r="Q17" s="471"/>
      <c r="R17" s="471"/>
      <c r="S17" s="471"/>
      <c r="T17" s="471"/>
      <c r="U17" s="472"/>
    </row>
    <row r="18" spans="1:21" outlineLevel="1">
      <c r="A18" s="58">
        <v>2070</v>
      </c>
      <c r="B18" s="21">
        <f t="shared" si="0"/>
        <v>-1424.1352874677236</v>
      </c>
      <c r="C18" s="21">
        <f>B18-Baseline!B18</f>
        <v>214.41472076507034</v>
      </c>
      <c r="D18" s="21">
        <f t="shared" si="1"/>
        <v>-1208.5445292978386</v>
      </c>
      <c r="E18" s="21">
        <f>D18-Baseline!D18</f>
        <v>104.21502497115807</v>
      </c>
      <c r="F18" s="21">
        <f t="shared" si="2"/>
        <v>-1809.5494524555977</v>
      </c>
      <c r="G18" s="21">
        <f>F18-Baseline!F18</f>
        <v>152.8646630976657</v>
      </c>
      <c r="I18" s="473"/>
      <c r="J18" s="474"/>
      <c r="K18" s="474"/>
      <c r="L18" s="474"/>
      <c r="M18" s="474"/>
      <c r="N18" s="475"/>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f>Baseline!B20</f>
        <v>1</v>
      </c>
      <c r="E20" s="154"/>
      <c r="I20" s="465" t="s">
        <v>368</v>
      </c>
      <c r="J20" s="466"/>
      <c r="K20" s="466"/>
      <c r="L20" s="466"/>
      <c r="M20" s="466"/>
      <c r="N20" s="467"/>
      <c r="P20" s="465" t="s">
        <v>369</v>
      </c>
      <c r="Q20" s="466"/>
      <c r="R20" s="466"/>
      <c r="S20" s="466"/>
      <c r="T20" s="466"/>
      <c r="U20" s="467"/>
    </row>
    <row r="21" spans="1:21" ht="12.75" customHeight="1" outlineLevel="1">
      <c r="A21" s="154"/>
      <c r="B21" s="155"/>
      <c r="I21" s="456" t="s">
        <v>370</v>
      </c>
      <c r="J21" s="468"/>
      <c r="K21" s="468"/>
      <c r="L21" s="468"/>
      <c r="M21" s="468"/>
      <c r="N21" s="469"/>
      <c r="P21" s="456" t="s">
        <v>183</v>
      </c>
      <c r="Q21" s="457"/>
      <c r="R21" s="457"/>
      <c r="S21" s="457"/>
      <c r="T21" s="457"/>
      <c r="U21" s="458"/>
    </row>
    <row r="22" spans="1:21" ht="12.75" customHeight="1" outlineLevel="1">
      <c r="A22" s="154"/>
      <c r="B22" s="155"/>
      <c r="I22" s="470"/>
      <c r="J22" s="471"/>
      <c r="K22" s="471"/>
      <c r="L22" s="471"/>
      <c r="M22" s="471"/>
      <c r="N22" s="472"/>
      <c r="P22" s="459"/>
      <c r="Q22" s="460"/>
      <c r="R22" s="460"/>
      <c r="S22" s="460"/>
      <c r="T22" s="460"/>
      <c r="U22" s="461"/>
    </row>
    <row r="23" spans="1:21" outlineLevel="1">
      <c r="A23" s="154"/>
      <c r="B23" s="410" t="s">
        <v>371</v>
      </c>
      <c r="C23" s="411"/>
      <c r="D23" s="411"/>
      <c r="E23" s="411"/>
      <c r="F23" s="411"/>
      <c r="G23" s="412"/>
      <c r="I23" s="470"/>
      <c r="J23" s="471"/>
      <c r="K23" s="471"/>
      <c r="L23" s="471"/>
      <c r="M23" s="471"/>
      <c r="N23" s="472"/>
      <c r="P23" s="459"/>
      <c r="Q23" s="460"/>
      <c r="R23" s="460"/>
      <c r="S23" s="460"/>
      <c r="T23" s="460"/>
      <c r="U23" s="461"/>
    </row>
    <row r="24" spans="1:21" outlineLevel="1">
      <c r="B24" s="17">
        <v>2027</v>
      </c>
      <c r="C24" s="17">
        <v>2028</v>
      </c>
      <c r="D24" s="17">
        <v>2029</v>
      </c>
      <c r="E24" s="17">
        <v>2030</v>
      </c>
      <c r="F24" s="17">
        <v>2031</v>
      </c>
      <c r="G24" s="17" t="s">
        <v>372</v>
      </c>
      <c r="I24" s="470"/>
      <c r="J24" s="471"/>
      <c r="K24" s="471"/>
      <c r="L24" s="471"/>
      <c r="M24" s="471"/>
      <c r="N24" s="472"/>
      <c r="P24" s="459"/>
      <c r="Q24" s="460"/>
      <c r="R24" s="460"/>
      <c r="S24" s="460"/>
      <c r="T24" s="460"/>
      <c r="U24" s="461"/>
    </row>
    <row r="25" spans="1:21" ht="14" outlineLevel="1" thickBot="1">
      <c r="B25" s="30" t="s">
        <v>373</v>
      </c>
      <c r="C25" s="30" t="s">
        <v>373</v>
      </c>
      <c r="D25" s="30" t="s">
        <v>373</v>
      </c>
      <c r="E25" s="30" t="s">
        <v>373</v>
      </c>
      <c r="F25" s="30" t="s">
        <v>373</v>
      </c>
      <c r="G25" s="30" t="s">
        <v>373</v>
      </c>
      <c r="I25" s="470"/>
      <c r="J25" s="471"/>
      <c r="K25" s="471"/>
      <c r="L25" s="471"/>
      <c r="M25" s="471"/>
      <c r="N25" s="472"/>
      <c r="P25" s="459"/>
      <c r="Q25" s="460"/>
      <c r="R25" s="460"/>
      <c r="S25" s="460"/>
      <c r="T25" s="460"/>
      <c r="U25" s="461"/>
    </row>
    <row r="26" spans="1:21" outlineLevel="1">
      <c r="A26" s="54" t="s">
        <v>374</v>
      </c>
      <c r="B26" s="21">
        <f>E64</f>
        <v>0</v>
      </c>
      <c r="C26" s="21">
        <f>F64</f>
        <v>0</v>
      </c>
      <c r="D26" s="21">
        <f>G64</f>
        <v>0</v>
      </c>
      <c r="E26" s="21">
        <f>H64</f>
        <v>0</v>
      </c>
      <c r="F26" s="21">
        <f>I64</f>
        <v>0</v>
      </c>
      <c r="G26" s="21">
        <f>SUM(J64:BB64)</f>
        <v>-75.210946812368491</v>
      </c>
      <c r="I26" s="470"/>
      <c r="J26" s="471"/>
      <c r="K26" s="471"/>
      <c r="L26" s="471"/>
      <c r="M26" s="471"/>
      <c r="N26" s="472"/>
      <c r="P26" s="459"/>
      <c r="Q26" s="460"/>
      <c r="R26" s="460"/>
      <c r="S26" s="460"/>
      <c r="T26" s="460"/>
      <c r="U26" s="461"/>
    </row>
    <row r="27" spans="1:21" outlineLevel="1">
      <c r="A27" s="54" t="s">
        <v>375</v>
      </c>
      <c r="B27" s="21">
        <f>E71+E77</f>
        <v>-2.6997677291592925</v>
      </c>
      <c r="C27" s="21">
        <f>F71+F77</f>
        <v>-2.7374159337234305</v>
      </c>
      <c r="D27" s="21">
        <f>G71+G77</f>
        <v>-2.7758009506602148</v>
      </c>
      <c r="E27" s="21">
        <f>H71+H77</f>
        <v>-2.8149431824742819</v>
      </c>
      <c r="F27" s="21">
        <f>I71+I77</f>
        <v>-2.854863744634764</v>
      </c>
      <c r="G27" s="21">
        <f>SUM(J71:BB71)+SUM(J77:BB77)</f>
        <v>-166.33760487373237</v>
      </c>
      <c r="I27" s="470"/>
      <c r="J27" s="471"/>
      <c r="K27" s="471"/>
      <c r="L27" s="471"/>
      <c r="M27" s="471"/>
      <c r="N27" s="472"/>
      <c r="P27" s="459"/>
      <c r="Q27" s="460"/>
      <c r="R27" s="460"/>
      <c r="S27" s="460"/>
      <c r="T27" s="460"/>
      <c r="U27" s="461"/>
    </row>
    <row r="28" spans="1:21" outlineLevel="1">
      <c r="A28" s="154"/>
      <c r="B28" s="248"/>
      <c r="C28" s="248"/>
      <c r="D28" s="248"/>
      <c r="E28" s="248"/>
      <c r="F28" s="248"/>
      <c r="G28" s="248"/>
      <c r="I28" s="470"/>
      <c r="J28" s="471"/>
      <c r="K28" s="471"/>
      <c r="L28" s="471"/>
      <c r="M28" s="471"/>
      <c r="N28" s="472"/>
      <c r="P28" s="459"/>
      <c r="Q28" s="460"/>
      <c r="R28" s="460"/>
      <c r="S28" s="460"/>
      <c r="T28" s="460"/>
      <c r="U28" s="461"/>
    </row>
    <row r="29" spans="1:21" ht="14" outlineLevel="1" thickBot="1">
      <c r="A29" s="154"/>
      <c r="B29" s="248"/>
      <c r="C29" s="248"/>
      <c r="D29" s="248"/>
      <c r="E29" s="248"/>
      <c r="F29" s="248"/>
      <c r="G29" s="248"/>
      <c r="I29" s="470"/>
      <c r="J29" s="471"/>
      <c r="K29" s="471"/>
      <c r="L29" s="471"/>
      <c r="M29" s="471"/>
      <c r="N29" s="472"/>
      <c r="P29" s="459"/>
      <c r="Q29" s="460"/>
      <c r="R29" s="460"/>
      <c r="S29" s="460"/>
      <c r="T29" s="460"/>
      <c r="U29" s="461"/>
    </row>
    <row r="30" spans="1:21" ht="14" outlineLevel="1" thickBot="1">
      <c r="A30" s="308"/>
      <c r="B30" s="309" t="s">
        <v>376</v>
      </c>
      <c r="C30" s="310" t="s">
        <v>377</v>
      </c>
      <c r="D30" s="414" t="s">
        <v>329</v>
      </c>
      <c r="E30" s="415"/>
      <c r="F30" s="415"/>
      <c r="G30" s="416"/>
      <c r="I30" s="470"/>
      <c r="J30" s="471"/>
      <c r="K30" s="471"/>
      <c r="L30" s="471"/>
      <c r="M30" s="471"/>
      <c r="N30" s="472"/>
      <c r="P30" s="459"/>
      <c r="Q30" s="460"/>
      <c r="R30" s="460"/>
      <c r="S30" s="460"/>
      <c r="T30" s="460"/>
      <c r="U30" s="461"/>
    </row>
    <row r="31" spans="1:21" outlineLevel="1">
      <c r="A31" s="434" t="s">
        <v>378</v>
      </c>
      <c r="B31" s="327" t="s">
        <v>379</v>
      </c>
      <c r="C31" s="307">
        <v>0</v>
      </c>
      <c r="D31" s="439" t="s">
        <v>521</v>
      </c>
      <c r="E31" s="439"/>
      <c r="F31" s="439"/>
      <c r="G31" s="440"/>
      <c r="I31" s="470"/>
      <c r="J31" s="471"/>
      <c r="K31" s="471"/>
      <c r="L31" s="471"/>
      <c r="M31" s="471"/>
      <c r="N31" s="472"/>
      <c r="P31" s="459"/>
      <c r="Q31" s="460"/>
      <c r="R31" s="460"/>
      <c r="S31" s="460"/>
      <c r="T31" s="460"/>
      <c r="U31" s="461"/>
    </row>
    <row r="32" spans="1:21" outlineLevel="1">
      <c r="A32" s="434"/>
      <c r="B32" s="312"/>
      <c r="C32" s="252"/>
      <c r="D32" s="419"/>
      <c r="E32" s="419"/>
      <c r="F32" s="419"/>
      <c r="G32" s="420"/>
      <c r="I32" s="470"/>
      <c r="J32" s="471"/>
      <c r="K32" s="471"/>
      <c r="L32" s="471"/>
      <c r="M32" s="471"/>
      <c r="N32" s="472"/>
      <c r="P32" s="459"/>
      <c r="Q32" s="460"/>
      <c r="R32" s="460"/>
      <c r="S32" s="460"/>
      <c r="T32" s="460"/>
      <c r="U32" s="461"/>
    </row>
    <row r="33" spans="1:21" outlineLevel="1">
      <c r="A33" s="434"/>
      <c r="B33" s="312"/>
      <c r="C33" s="252"/>
      <c r="D33" s="419"/>
      <c r="E33" s="419"/>
      <c r="F33" s="419"/>
      <c r="G33" s="420"/>
      <c r="I33" s="470"/>
      <c r="J33" s="471"/>
      <c r="K33" s="471"/>
      <c r="L33" s="471"/>
      <c r="M33" s="471"/>
      <c r="N33" s="472"/>
      <c r="P33" s="459"/>
      <c r="Q33" s="460"/>
      <c r="R33" s="460"/>
      <c r="S33" s="460"/>
      <c r="T33" s="460"/>
      <c r="U33" s="461"/>
    </row>
    <row r="34" spans="1:21" outlineLevel="1">
      <c r="A34" s="434"/>
      <c r="B34" s="312"/>
      <c r="C34" s="252"/>
      <c r="D34" s="419"/>
      <c r="E34" s="419"/>
      <c r="F34" s="419"/>
      <c r="G34" s="420"/>
      <c r="I34" s="470"/>
      <c r="J34" s="471"/>
      <c r="K34" s="471"/>
      <c r="L34" s="471"/>
      <c r="M34" s="471"/>
      <c r="N34" s="472"/>
      <c r="P34" s="459"/>
      <c r="Q34" s="460"/>
      <c r="R34" s="460"/>
      <c r="S34" s="460"/>
      <c r="T34" s="460"/>
      <c r="U34" s="461"/>
    </row>
    <row r="35" spans="1:21" outlineLevel="1">
      <c r="A35" s="434"/>
      <c r="B35" s="312"/>
      <c r="C35" s="252"/>
      <c r="D35" s="419"/>
      <c r="E35" s="419"/>
      <c r="F35" s="419"/>
      <c r="G35" s="420"/>
      <c r="I35" s="470"/>
      <c r="J35" s="471"/>
      <c r="K35" s="471"/>
      <c r="L35" s="471"/>
      <c r="M35" s="471"/>
      <c r="N35" s="472"/>
      <c r="P35" s="459"/>
      <c r="Q35" s="460"/>
      <c r="R35" s="460"/>
      <c r="S35" s="460"/>
      <c r="T35" s="460"/>
      <c r="U35" s="461"/>
    </row>
    <row r="36" spans="1:21" outlineLevel="1">
      <c r="A36" s="434"/>
      <c r="B36" s="312"/>
      <c r="C36" s="252"/>
      <c r="D36" s="419"/>
      <c r="E36" s="419"/>
      <c r="F36" s="419"/>
      <c r="G36" s="420"/>
      <c r="I36" s="470"/>
      <c r="J36" s="471"/>
      <c r="K36" s="471"/>
      <c r="L36" s="471"/>
      <c r="M36" s="471"/>
      <c r="N36" s="472"/>
      <c r="P36" s="459"/>
      <c r="Q36" s="460"/>
      <c r="R36" s="460"/>
      <c r="S36" s="460"/>
      <c r="T36" s="460"/>
      <c r="U36" s="461"/>
    </row>
    <row r="37" spans="1:21" outlineLevel="1">
      <c r="A37" s="434"/>
      <c r="B37" s="312"/>
      <c r="C37" s="252"/>
      <c r="D37" s="419"/>
      <c r="E37" s="419"/>
      <c r="F37" s="419"/>
      <c r="G37" s="420"/>
      <c r="I37" s="470"/>
      <c r="J37" s="471"/>
      <c r="K37" s="471"/>
      <c r="L37" s="471"/>
      <c r="M37" s="471"/>
      <c r="N37" s="472"/>
      <c r="P37" s="459"/>
      <c r="Q37" s="460"/>
      <c r="R37" s="460"/>
      <c r="S37" s="460"/>
      <c r="T37" s="460"/>
      <c r="U37" s="461"/>
    </row>
    <row r="38" spans="1:21" outlineLevel="1">
      <c r="A38" s="434"/>
      <c r="B38" s="312"/>
      <c r="C38" s="252"/>
      <c r="D38" s="419"/>
      <c r="E38" s="419"/>
      <c r="F38" s="419"/>
      <c r="G38" s="420"/>
      <c r="I38" s="470"/>
      <c r="J38" s="471"/>
      <c r="K38" s="471"/>
      <c r="L38" s="471"/>
      <c r="M38" s="471"/>
      <c r="N38" s="472"/>
      <c r="P38" s="459"/>
      <c r="Q38" s="460"/>
      <c r="R38" s="460"/>
      <c r="S38" s="460"/>
      <c r="T38" s="460"/>
      <c r="U38" s="461"/>
    </row>
    <row r="39" spans="1:21" outlineLevel="1">
      <c r="A39" s="434"/>
      <c r="B39" s="312"/>
      <c r="C39" s="252"/>
      <c r="D39" s="419"/>
      <c r="E39" s="419"/>
      <c r="F39" s="419"/>
      <c r="G39" s="420"/>
      <c r="I39" s="470"/>
      <c r="J39" s="471"/>
      <c r="K39" s="471"/>
      <c r="L39" s="471"/>
      <c r="M39" s="471"/>
      <c r="N39" s="472"/>
      <c r="P39" s="459"/>
      <c r="Q39" s="460"/>
      <c r="R39" s="460"/>
      <c r="S39" s="460"/>
      <c r="T39" s="460"/>
      <c r="U39" s="461"/>
    </row>
    <row r="40" spans="1:21" ht="14" outlineLevel="1" thickBot="1">
      <c r="A40" s="435"/>
      <c r="B40" s="313"/>
      <c r="C40" s="314"/>
      <c r="D40" s="417"/>
      <c r="E40" s="417"/>
      <c r="F40" s="417"/>
      <c r="G40" s="418"/>
      <c r="I40" s="470"/>
      <c r="J40" s="471"/>
      <c r="K40" s="471"/>
      <c r="L40" s="471"/>
      <c r="M40" s="471"/>
      <c r="N40" s="472"/>
      <c r="P40" s="459"/>
      <c r="Q40" s="460"/>
      <c r="R40" s="460"/>
      <c r="S40" s="460"/>
      <c r="T40" s="460"/>
      <c r="U40" s="461"/>
    </row>
    <row r="41" spans="1:21" outlineLevel="1">
      <c r="A41" s="154"/>
      <c r="B41" s="248"/>
      <c r="C41" s="248"/>
      <c r="D41" s="248"/>
      <c r="E41" s="248"/>
      <c r="F41" s="248"/>
      <c r="G41" s="248"/>
      <c r="I41" s="470"/>
      <c r="J41" s="471"/>
      <c r="K41" s="471"/>
      <c r="L41" s="471"/>
      <c r="M41" s="471"/>
      <c r="N41" s="472"/>
      <c r="P41" s="459"/>
      <c r="Q41" s="460"/>
      <c r="R41" s="460"/>
      <c r="S41" s="460"/>
      <c r="T41" s="460"/>
      <c r="U41" s="461"/>
    </row>
    <row r="42" spans="1:21" outlineLevel="1">
      <c r="A42" s="154"/>
      <c r="B42" s="248"/>
      <c r="C42" s="248"/>
      <c r="D42" s="248"/>
      <c r="E42" s="248"/>
      <c r="F42" s="248"/>
      <c r="G42" s="248"/>
      <c r="I42" s="470"/>
      <c r="J42" s="471"/>
      <c r="K42" s="471"/>
      <c r="L42" s="471"/>
      <c r="M42" s="471"/>
      <c r="N42" s="472"/>
      <c r="P42" s="459"/>
      <c r="Q42" s="460"/>
      <c r="R42" s="460"/>
      <c r="S42" s="460"/>
      <c r="T42" s="460"/>
      <c r="U42" s="461"/>
    </row>
    <row r="43" spans="1:21" outlineLevel="1">
      <c r="A43" s="154"/>
      <c r="B43" s="248"/>
      <c r="C43" s="248"/>
      <c r="D43" s="248"/>
      <c r="E43" s="248"/>
      <c r="F43" s="248"/>
      <c r="G43" s="248"/>
      <c r="I43" s="470"/>
      <c r="J43" s="471"/>
      <c r="K43" s="471"/>
      <c r="L43" s="471"/>
      <c r="M43" s="471"/>
      <c r="N43" s="472"/>
      <c r="P43" s="459"/>
      <c r="Q43" s="460"/>
      <c r="R43" s="460"/>
      <c r="S43" s="460"/>
      <c r="T43" s="460"/>
      <c r="U43" s="461"/>
    </row>
    <row r="44" spans="1:21" outlineLevel="1">
      <c r="A44" s="154"/>
      <c r="B44" s="248"/>
      <c r="C44" s="248"/>
      <c r="D44" s="248"/>
      <c r="E44" s="248"/>
      <c r="F44" s="248"/>
      <c r="G44" s="248"/>
      <c r="I44" s="470"/>
      <c r="J44" s="471"/>
      <c r="K44" s="471"/>
      <c r="L44" s="471"/>
      <c r="M44" s="471"/>
      <c r="N44" s="472"/>
      <c r="P44" s="459"/>
      <c r="Q44" s="460"/>
      <c r="R44" s="460"/>
      <c r="S44" s="460"/>
      <c r="T44" s="460"/>
      <c r="U44" s="461"/>
    </row>
    <row r="45" spans="1:21" outlineLevel="1">
      <c r="A45" s="154"/>
      <c r="B45" s="248"/>
      <c r="C45" s="248"/>
      <c r="D45" s="248"/>
      <c r="E45" s="248"/>
      <c r="F45" s="248"/>
      <c r="G45" s="248"/>
      <c r="I45" s="473"/>
      <c r="J45" s="474"/>
      <c r="K45" s="474"/>
      <c r="L45" s="474"/>
      <c r="M45" s="474"/>
      <c r="N45" s="475"/>
      <c r="P45" s="462"/>
      <c r="Q45" s="463"/>
      <c r="R45" s="463"/>
      <c r="S45" s="463"/>
      <c r="T45" s="463"/>
      <c r="U45" s="46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t="s">
        <v>289</v>
      </c>
      <c r="C54" s="127" t="s">
        <v>287</v>
      </c>
      <c r="D54" s="124" t="s">
        <v>391</v>
      </c>
      <c r="E54" s="242">
        <v>0</v>
      </c>
      <c r="F54" s="242">
        <v>0</v>
      </c>
      <c r="G54" s="242">
        <v>0</v>
      </c>
      <c r="H54" s="242">
        <v>0</v>
      </c>
      <c r="I54" s="242">
        <v>0</v>
      </c>
      <c r="J54" s="242">
        <f>'Option_5 Workings'!M15*-1</f>
        <v>-13.60697783460693</v>
      </c>
      <c r="K54" s="242">
        <f>'Option_5 Workings'!N15*-1</f>
        <v>-13.96529690323654</v>
      </c>
      <c r="L54" s="242">
        <f>'Option_5 Workings'!O15*-1</f>
        <v>-14.357257478517822</v>
      </c>
      <c r="M54" s="242">
        <f>'Option_5 Workings'!P15*-1</f>
        <v>-14.735100237971663</v>
      </c>
      <c r="N54" s="242">
        <f>'Option_5 Workings'!Q15*-1</f>
        <v>-15.051691909320127</v>
      </c>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t="s">
        <v>307</v>
      </c>
      <c r="C55" s="121" t="s">
        <v>287</v>
      </c>
      <c r="D55" s="2" t="s">
        <v>391</v>
      </c>
      <c r="E55" s="241">
        <v>0</v>
      </c>
      <c r="F55" s="241">
        <v>0</v>
      </c>
      <c r="G55" s="241">
        <v>0</v>
      </c>
      <c r="H55" s="241">
        <v>0</v>
      </c>
      <c r="I55" s="241">
        <v>0</v>
      </c>
      <c r="J55" s="241">
        <f>'Option_5 Workings'!M16*-1</f>
        <v>-0.66304639315968672</v>
      </c>
      <c r="K55" s="241">
        <f>'Option_5 Workings'!N16*-1</f>
        <v>-0.68050671160387155</v>
      </c>
      <c r="L55" s="241">
        <f>'Option_5 Workings'!O16*-1</f>
        <v>-0.69960632717317683</v>
      </c>
      <c r="M55" s="241">
        <f>'Option_5 Workings'!P16*-1</f>
        <v>-0.71801800402622507</v>
      </c>
      <c r="N55" s="241">
        <f>'Option_5 Workings'!Q16*-1</f>
        <v>-0.73344501275244744</v>
      </c>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0</v>
      </c>
      <c r="F64" s="23">
        <f t="shared" ref="F64:BB64" si="3">SUM(F54:F63)</f>
        <v>0</v>
      </c>
      <c r="G64" s="23">
        <f t="shared" si="3"/>
        <v>0</v>
      </c>
      <c r="H64" s="23">
        <f t="shared" si="3"/>
        <v>0</v>
      </c>
      <c r="I64" s="23">
        <f t="shared" si="3"/>
        <v>0</v>
      </c>
      <c r="J64" s="23">
        <f t="shared" si="3"/>
        <v>-14.270024227766617</v>
      </c>
      <c r="K64" s="23">
        <f t="shared" si="3"/>
        <v>-14.645803614840412</v>
      </c>
      <c r="L64" s="23">
        <f t="shared" si="3"/>
        <v>-15.056863805690998</v>
      </c>
      <c r="M64" s="23">
        <f t="shared" si="3"/>
        <v>-15.453118241997888</v>
      </c>
      <c r="N64" s="23">
        <f t="shared" si="3"/>
        <v>-15.785136922072574</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-2.6997677291592925</v>
      </c>
      <c r="F75" s="275">
        <f>-F158*'Fixed Data'!$B$27/10^2</f>
        <v>-2.7374159337234305</v>
      </c>
      <c r="G75" s="275">
        <f>-G158*'Fixed Data'!$B$27/10^2</f>
        <v>-2.7758009506602148</v>
      </c>
      <c r="H75" s="275">
        <f>-H158*'Fixed Data'!$B$27/10^2</f>
        <v>-2.8149431824742819</v>
      </c>
      <c r="I75" s="275">
        <f>-I158*'Fixed Data'!$B$27/10^2</f>
        <v>-2.854863744634764</v>
      </c>
      <c r="J75" s="275">
        <f>-J158*'Fixed Data'!$B$27/10^2</f>
        <v>-2.8955845008854464</v>
      </c>
      <c r="K75" s="275">
        <f>-K158*'Fixed Data'!$B$27/10^2</f>
        <v>-2.8825818983590552</v>
      </c>
      <c r="L75" s="275">
        <f>-L158*'Fixed Data'!$B$27/10^2</f>
        <v>-2.8688408088574171</v>
      </c>
      <c r="M75" s="275">
        <f>-M158*'Fixed Data'!$B$27/10^2</f>
        <v>-2.8543367136140514</v>
      </c>
      <c r="N75" s="275">
        <f>-N158*'Fixed Data'!$B$27/10^2</f>
        <v>-2.8390441006706273</v>
      </c>
      <c r="O75" s="275">
        <f>-O158*'Fixed Data'!$B$27/10^2</f>
        <v>-2.82293639951562</v>
      </c>
      <c r="P75" s="275">
        <f>-P158*'Fixed Data'!$B$27/10^2</f>
        <v>-2.8646614966101809</v>
      </c>
      <c r="Q75" s="275">
        <f>-Q158*'Fixed Data'!$B$27/10^2</f>
        <v>-2.9072721699891959</v>
      </c>
      <c r="R75" s="275">
        <f>-R158*'Fixed Data'!$B$27/10^2</f>
        <v>-2.9507947475008218</v>
      </c>
      <c r="S75" s="275">
        <f>-S158*'Fixed Data'!$B$27/10^2</f>
        <v>-2.9952565246415594</v>
      </c>
      <c r="T75" s="275">
        <f>-T158*'Fixed Data'!$B$27/10^2</f>
        <v>-3.0406858096330329</v>
      </c>
      <c r="U75" s="275">
        <f>-U158*'Fixed Data'!$B$27/10^2</f>
        <v>-3.0871119647423813</v>
      </c>
      <c r="V75" s="275">
        <f>-V158*'Fixed Data'!$B$27/10^2</f>
        <v>-3.1345654521103223</v>
      </c>
      <c r="W75" s="275">
        <f>-W158*'Fixed Data'!$B$27/10^2</f>
        <v>-3.1830778758228191</v>
      </c>
      <c r="X75" s="275">
        <f>-X158*'Fixed Data'!$B$27/10^2</f>
        <v>-3.2326820345006633</v>
      </c>
      <c r="Y75" s="275">
        <f>-Y158*'Fixed Data'!$B$27/10^2</f>
        <v>-3.2834119708839453</v>
      </c>
      <c r="Z75" s="275">
        <f>-Z158*'Fixed Data'!$B$27/10^2</f>
        <v>-3.33530302216779</v>
      </c>
      <c r="AA75" s="275">
        <f>-AA158*'Fixed Data'!$B$27/10^2</f>
        <v>-3.3883918793534633</v>
      </c>
      <c r="AB75" s="275">
        <f>-AB158*'Fixed Data'!$B$27/10^2</f>
        <v>-3.4427166405892371</v>
      </c>
      <c r="AC75" s="275">
        <f>-AC158*'Fixed Data'!$B$27/10^2</f>
        <v>-3.4983168765317254</v>
      </c>
      <c r="AD75" s="275">
        <f>-AD158*'Fixed Data'!$B$27/10^2</f>
        <v>-3.5552336896969865</v>
      </c>
      <c r="AE75" s="275">
        <f>-AE158*'Fixed Data'!$B$27/10^2</f>
        <v>-3.6135097805731449</v>
      </c>
      <c r="AF75" s="275">
        <f>-AF158*'Fixed Data'!$B$27/10^2</f>
        <v>-3.673189519743246</v>
      </c>
      <c r="AG75" s="275">
        <f>-AG158*'Fixed Data'!$B$27/10^2</f>
        <v>-3.7343190177542782</v>
      </c>
      <c r="AH75" s="275">
        <f>-AH158*'Fixed Data'!$B$27/10^2</f>
        <v>-3.7969462009964241</v>
      </c>
      <c r="AI75" s="275">
        <f>-AI158*'Fixed Data'!$B$27/10^2</f>
        <v>-3.861120892841281</v>
      </c>
      <c r="AJ75" s="275">
        <f>-AJ158*'Fixed Data'!$B$27/10^2</f>
        <v>-3.9268948940287909</v>
      </c>
      <c r="AK75" s="275">
        <f>-AK158*'Fixed Data'!$B$27/10^2</f>
        <v>-3.9943220698156972</v>
      </c>
      <c r="AL75" s="275">
        <f>-AL158*'Fixed Data'!$B$27/10^2</f>
        <v>-4.0634584416316741</v>
      </c>
      <c r="AM75" s="275">
        <f>-AM158*'Fixed Data'!$B$27/10^2</f>
        <v>-4.1343622817405796</v>
      </c>
      <c r="AN75" s="275">
        <f>-AN158*'Fixed Data'!$B$27/10^2</f>
        <v>-4.2070942116581014</v>
      </c>
      <c r="AO75" s="275">
        <f>-AO158*'Fixed Data'!$B$27/10^2</f>
        <v>-4.2817173073309291</v>
      </c>
      <c r="AP75" s="275">
        <f>-AP158*'Fixed Data'!$B$27/10^2</f>
        <v>-4.3582972088235943</v>
      </c>
      <c r="AQ75" s="275">
        <f>-AQ158*'Fixed Data'!$B$27/10^2</f>
        <v>-4.4369022292540414</v>
      </c>
      <c r="AR75" s="275">
        <f>-AR158*'Fixed Data'!$B$27/10^2</f>
        <v>-4.5176034825111886</v>
      </c>
      <c r="AS75" s="275">
        <f>-AS158*'Fixed Data'!$B$27/10^2</f>
        <v>-4.6004749997032874</v>
      </c>
      <c r="AT75" s="275">
        <f>-AT158*'Fixed Data'!$B$27/10^2</f>
        <v>-4.6855938643882826</v>
      </c>
      <c r="AU75" s="275">
        <f>-AU158*'Fixed Data'!$B$27/10^2</f>
        <v>-4.7730403508092927</v>
      </c>
      <c r="AV75" s="275">
        <f>-AV158*'Fixed Data'!$B$27/10^2</f>
        <v>-4.8628980628813609</v>
      </c>
      <c r="AW75" s="275">
        <f>-AW158*'Fixed Data'!$B$27/10^2</f>
        <v>-4.9552540874525342</v>
      </c>
      <c r="AX75" s="275">
        <f>-AX158*'Fixed Data'!$B$27/10^2</f>
        <v>-5.0501991520726088</v>
      </c>
      <c r="AY75" s="275">
        <f>-AY158*'Fixed Data'!$B$27/10^2</f>
        <v>-5.1478277865182811</v>
      </c>
      <c r="AZ75" s="275">
        <f>-AZ158*'Fixed Data'!$B$27/10^2</f>
        <v>-5.2482384993438993</v>
      </c>
      <c r="BA75" s="275">
        <f>-BA158*'Fixed Data'!$B$27/10^2</f>
        <v>-5.3515339551834753</v>
      </c>
      <c r="BB75" s="275">
        <f>-BB158*'Fixed Data'!$B$27/10^2</f>
        <v>0</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-2.6997677291592925</v>
      </c>
      <c r="F77" s="23">
        <f t="shared" si="5"/>
        <v>-2.7374159337234305</v>
      </c>
      <c r="G77" s="23">
        <f t="shared" si="5"/>
        <v>-2.7758009506602148</v>
      </c>
      <c r="H77" s="23">
        <f t="shared" si="5"/>
        <v>-2.8149431824742819</v>
      </c>
      <c r="I77" s="23">
        <f t="shared" si="5"/>
        <v>-2.854863744634764</v>
      </c>
      <c r="J77" s="23">
        <f t="shared" si="5"/>
        <v>-2.8955845008854464</v>
      </c>
      <c r="K77" s="23">
        <f t="shared" si="5"/>
        <v>-2.8825818983590552</v>
      </c>
      <c r="L77" s="23">
        <f t="shared" si="5"/>
        <v>-2.8688408088574171</v>
      </c>
      <c r="M77" s="23">
        <f t="shared" si="5"/>
        <v>-2.8543367136140514</v>
      </c>
      <c r="N77" s="23">
        <f t="shared" si="5"/>
        <v>-2.8390441006706273</v>
      </c>
      <c r="O77" s="23">
        <f t="shared" si="5"/>
        <v>-2.82293639951562</v>
      </c>
      <c r="P77" s="23">
        <f t="shared" si="5"/>
        <v>-2.8646614966101809</v>
      </c>
      <c r="Q77" s="23">
        <f t="shared" si="5"/>
        <v>-2.9072721699891959</v>
      </c>
      <c r="R77" s="23">
        <f t="shared" si="5"/>
        <v>-2.9507947475008218</v>
      </c>
      <c r="S77" s="23">
        <f t="shared" si="5"/>
        <v>-2.9952565246415594</v>
      </c>
      <c r="T77" s="23">
        <f t="shared" si="5"/>
        <v>-3.0406858096330329</v>
      </c>
      <c r="U77" s="23">
        <f t="shared" si="5"/>
        <v>-3.0871119647423813</v>
      </c>
      <c r="V77" s="23">
        <f t="shared" si="5"/>
        <v>-3.1345654521103223</v>
      </c>
      <c r="W77" s="23">
        <f t="shared" si="5"/>
        <v>-3.1830778758228191</v>
      </c>
      <c r="X77" s="23">
        <f t="shared" si="5"/>
        <v>-3.2326820345006633</v>
      </c>
      <c r="Y77" s="23">
        <f t="shared" si="5"/>
        <v>-3.2834119708839453</v>
      </c>
      <c r="Z77" s="23">
        <f t="shared" si="5"/>
        <v>-3.33530302216779</v>
      </c>
      <c r="AA77" s="23">
        <f t="shared" si="5"/>
        <v>-3.3883918793534633</v>
      </c>
      <c r="AB77" s="23">
        <f t="shared" si="5"/>
        <v>-3.4427166405892371</v>
      </c>
      <c r="AC77" s="23">
        <f t="shared" si="5"/>
        <v>-3.4983168765317254</v>
      </c>
      <c r="AD77" s="23">
        <f t="shared" si="5"/>
        <v>-3.5552336896969865</v>
      </c>
      <c r="AE77" s="23">
        <f t="shared" si="5"/>
        <v>-3.6135097805731449</v>
      </c>
      <c r="AF77" s="23">
        <f t="shared" si="5"/>
        <v>-3.673189519743246</v>
      </c>
      <c r="AG77" s="23">
        <f t="shared" si="5"/>
        <v>-3.7343190177542782</v>
      </c>
      <c r="AH77" s="23">
        <f t="shared" si="5"/>
        <v>-3.7969462009964241</v>
      </c>
      <c r="AI77" s="23">
        <f t="shared" si="5"/>
        <v>-3.861120892841281</v>
      </c>
      <c r="AJ77" s="23">
        <f t="shared" si="5"/>
        <v>-3.9268948940287909</v>
      </c>
      <c r="AK77" s="23">
        <f t="shared" ref="AK77:BB77" si="6">SUM(AK75:AK76)</f>
        <v>-3.9943220698156972</v>
      </c>
      <c r="AL77" s="23">
        <f t="shared" si="6"/>
        <v>-4.0634584416316741</v>
      </c>
      <c r="AM77" s="23">
        <f t="shared" si="6"/>
        <v>-4.1343622817405796</v>
      </c>
      <c r="AN77" s="23">
        <f t="shared" si="6"/>
        <v>-4.2070942116581014</v>
      </c>
      <c r="AO77" s="23">
        <f t="shared" si="6"/>
        <v>-4.2817173073309291</v>
      </c>
      <c r="AP77" s="23">
        <f t="shared" si="6"/>
        <v>-4.3582972088235943</v>
      </c>
      <c r="AQ77" s="23">
        <f t="shared" si="6"/>
        <v>-4.4369022292540414</v>
      </c>
      <c r="AR77" s="23">
        <f t="shared" si="6"/>
        <v>-4.5176034825111886</v>
      </c>
      <c r="AS77" s="23">
        <f t="shared" si="6"/>
        <v>-4.6004749997032874</v>
      </c>
      <c r="AT77" s="23">
        <f t="shared" si="6"/>
        <v>-4.6855938643882826</v>
      </c>
      <c r="AU77" s="23">
        <f t="shared" si="6"/>
        <v>-4.7730403508092927</v>
      </c>
      <c r="AV77" s="23">
        <f t="shared" si="6"/>
        <v>-4.8628980628813609</v>
      </c>
      <c r="AW77" s="23">
        <f t="shared" si="6"/>
        <v>-4.9552540874525342</v>
      </c>
      <c r="AX77" s="23">
        <f t="shared" si="6"/>
        <v>-5.0501991520726088</v>
      </c>
      <c r="AY77" s="23">
        <f t="shared" si="6"/>
        <v>-5.1478277865182811</v>
      </c>
      <c r="AZ77" s="23">
        <f t="shared" si="6"/>
        <v>-5.2482384993438993</v>
      </c>
      <c r="BA77" s="23">
        <f t="shared" si="6"/>
        <v>-5.3515339551834753</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-14.270024227766617</v>
      </c>
      <c r="K82" s="21">
        <f t="shared" si="8"/>
        <v>-14.645803614840412</v>
      </c>
      <c r="L82" s="21">
        <f t="shared" si="8"/>
        <v>-15.056863805690998</v>
      </c>
      <c r="M82" s="21">
        <f t="shared" si="8"/>
        <v>-15.453118241997888</v>
      </c>
      <c r="N82" s="21">
        <f t="shared" si="8"/>
        <v>-15.785136922072574</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-1.5021078134491175</v>
      </c>
      <c r="L89" s="21">
        <f>IF($J$82&lt;0,(IF(2050-K$80&lt;=0,0,(2/(2050-K$80+1))*(1-(SUM($E89:K89)/$J$82))*$J$82*'Fixed Data'!I$52)),0)</f>
        <v>-1.418657379368611</v>
      </c>
      <c r="M89" s="21">
        <f>IF($J$82&lt;0,(IF(2050-L$80&lt;=0,0,(2/(2050-L$80+1))*(1-(SUM($E89:L89)/$J$82))*$J$82*'Fixed Data'!J$52)),0)</f>
        <v>-1.3352069452881046</v>
      </c>
      <c r="N89" s="21">
        <f>IF($J$82&lt;0,(IF(2050-M$80&lt;=0,0,(2/(2050-M$80+1))*(1-(SUM($E89:M89)/$J$82))*$J$82*'Fixed Data'!K$52)),0)</f>
        <v>-1.2517565112075981</v>
      </c>
      <c r="O89" s="21">
        <f>IF($J$82&lt;0,(IF(2050-N$80&lt;=0,0,(2/(2050-N$80+1))*(1-(SUM($E89:N89)/$J$82))*$J$82*'Fixed Data'!L$52)),0)</f>
        <v>-1.1683060771270914</v>
      </c>
      <c r="P89" s="21">
        <f>IF($J$82&lt;0,(IF(2050-O$80&lt;=0,0,(2/(2050-O$80+1))*(1-(SUM($E89:O89)/$J$82))*$J$82*'Fixed Data'!M$52)),0)</f>
        <v>-1.084855643046585</v>
      </c>
      <c r="Q89" s="21">
        <f>IF($J$82&lt;0,(IF(2050-P$80&lt;=0,0,(2/(2050-P$80+1))*(1-(SUM($E89:P89)/$J$82))*$J$82*'Fixed Data'!N$52)),0)</f>
        <v>-1.0014052089660783</v>
      </c>
      <c r="R89" s="21">
        <f>IF($J$82&lt;0,(IF(2050-Q$80&lt;=0,0,(2/(2050-Q$80+1))*(1-(SUM($E89:Q89)/$J$82))*$J$82*'Fixed Data'!O$52)),0)</f>
        <v>-0.91795477488557187</v>
      </c>
      <c r="S89" s="21">
        <f>IF($J$82&lt;0,(IF(2050-R$80&lt;=0,0,(2/(2050-R$80+1))*(1-(SUM($E89:R89)/$J$82))*$J$82*'Fixed Data'!P$52)),0)</f>
        <v>-0.83450434080506519</v>
      </c>
      <c r="T89" s="21">
        <f>IF($J$82&lt;0,(IF(2050-S$80&lt;=0,0,(2/(2050-S$80+1))*(1-(SUM($E89:S89)/$J$82))*$J$82*'Fixed Data'!Q$52)),0)</f>
        <v>-0.75105390672455896</v>
      </c>
      <c r="U89" s="21">
        <f>IF($J$82&lt;0,(IF(2050-T$80&lt;=0,0,(2/(2050-T$80+1))*(1-(SUM($E89:T89)/$J$82))*$J$82*'Fixed Data'!R$52)),0)</f>
        <v>-0.66760347264405229</v>
      </c>
      <c r="V89" s="21">
        <f>IF($J$82&lt;0,(IF(2050-U$80&lt;=0,0,(2/(2050-U$80+1))*(1-(SUM($E89:U89)/$J$82))*$J$82*'Fixed Data'!S$52)),0)</f>
        <v>-0.58415303856354572</v>
      </c>
      <c r="W89" s="21">
        <f>IF($J$82&lt;0,(IF(2050-V$80&lt;=0,0,(2/(2050-V$80+1))*(1-(SUM($E89:V89)/$J$82))*$J$82*'Fixed Data'!T$52)),0)</f>
        <v>-0.50070260448303938</v>
      </c>
      <c r="X89" s="21">
        <f>IF($J$82&lt;0,(IF(2050-W$80&lt;=0,0,(2/(2050-W$80+1))*(1-(SUM($E89:W89)/$J$82))*$J$82*'Fixed Data'!U$52)),0)</f>
        <v>-0.41725217040253237</v>
      </c>
      <c r="Y89" s="21">
        <f>IF($J$82&lt;0,(IF(2050-X$80&lt;=0,0,(2/(2050-X$80+1))*(1-(SUM($E89:X89)/$J$82))*$J$82*'Fixed Data'!V$52)),0)</f>
        <v>-0.33380173632202614</v>
      </c>
      <c r="Z89" s="21">
        <f>IF($J$82&lt;0,(IF(2050-Y$80&lt;=0,0,(2/(2050-Y$80+1))*(1-(SUM($E89:Y89)/$J$82))*$J$82*'Fixed Data'!W$52)),0)</f>
        <v>-0.2503513022415188</v>
      </c>
      <c r="AA89" s="21">
        <f>IF($J$82&lt;0,(IF(2050-Z$80&lt;=0,0,(2/(2050-Z$80+1))*(1-(SUM($E89:Z89)/$J$82))*$J$82*'Fixed Data'!X$52)),0)</f>
        <v>-0.16690086816101252</v>
      </c>
      <c r="AB89" s="21">
        <f>IF($J$82&lt;0,(IF(2050-AA$80&lt;=0,0,(2/(2050-AA$80+1))*(1-(SUM($E89:AA89)/$J$82))*$J$82*'Fixed Data'!Y$52)),0)</f>
        <v>-8.3450434080505731E-2</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-1.6273115127600457</v>
      </c>
      <c r="M90" s="21">
        <f>IF($K$82&lt;0,(IF(2050-L$80&lt;=0,0,(2/(2050-L$80+1))*(1-(SUM($E90:L90)/$K$82))*$K$82*'Fixed Data'!J$52)),0)</f>
        <v>-1.5315873061271017</v>
      </c>
      <c r="N90" s="21">
        <f>IF($K$82&lt;0,(IF(2050-M$80&lt;=0,0,(2/(2050-M$80+1))*(1-(SUM($E90:M90)/$K$82))*$K$82*'Fixed Data'!K$52)),0)</f>
        <v>-1.4358630994941584</v>
      </c>
      <c r="O90" s="21">
        <f>IF($K$82&lt;0,(IF(2050-N$80&lt;=0,0,(2/(2050-N$80+1))*(1-(SUM($E90:N90)/$K$82))*$K$82*'Fixed Data'!L$52)),0)</f>
        <v>-1.3401388928612141</v>
      </c>
      <c r="P90" s="21">
        <f>IF($K$82&lt;0,(IF(2050-O$80&lt;=0,0,(2/(2050-O$80+1))*(1-(SUM($E90:O90)/$K$82))*$K$82*'Fixed Data'!M$52)),0)</f>
        <v>-1.2444146862282706</v>
      </c>
      <c r="Q90" s="21">
        <f>IF($K$82&lt;0,(IF(2050-P$80&lt;=0,0,(2/(2050-P$80+1))*(1-(SUM($E90:P90)/$K$82))*$K$82*'Fixed Data'!N$52)),0)</f>
        <v>-1.1486904795953263</v>
      </c>
      <c r="R90" s="21">
        <f>IF($K$82&lt;0,(IF(2050-Q$80&lt;=0,0,(2/(2050-Q$80+1))*(1-(SUM($E90:Q90)/$K$82))*$K$82*'Fixed Data'!O$52)),0)</f>
        <v>-1.0529662729623825</v>
      </c>
      <c r="S90" s="21">
        <f>IF($K$82&lt;0,(IF(2050-R$80&lt;=0,0,(2/(2050-R$80+1))*(1-(SUM($E90:R90)/$K$82))*$K$82*'Fixed Data'!P$52)),0)</f>
        <v>-0.95724206632943898</v>
      </c>
      <c r="T90" s="21">
        <f>IF($K$82&lt;0,(IF(2050-S$80&lt;=0,0,(2/(2050-S$80+1))*(1-(SUM($E90:S90)/$K$82))*$K$82*'Fixed Data'!Q$52)),0)</f>
        <v>-0.86151785969649508</v>
      </c>
      <c r="U90" s="21">
        <f>IF($K$82&lt;0,(IF(2050-T$80&lt;=0,0,(2/(2050-T$80+1))*(1-(SUM($E90:T90)/$K$82))*$K$82*'Fixed Data'!R$52)),0)</f>
        <v>-0.76579365306355107</v>
      </c>
      <c r="V90" s="21">
        <f>IF($K$82&lt;0,(IF(2050-U$80&lt;=0,0,(2/(2050-U$80+1))*(1-(SUM($E90:U90)/$K$82))*$K$82*'Fixed Data'!S$52)),0)</f>
        <v>-0.67006944643060751</v>
      </c>
      <c r="W90" s="21">
        <f>IF($K$82&lt;0,(IF(2050-V$80&lt;=0,0,(2/(2050-V$80+1))*(1-(SUM($E90:V90)/$K$82))*$K$82*'Fixed Data'!T$52)),0)</f>
        <v>-0.5743452397976635</v>
      </c>
      <c r="X90" s="21">
        <f>IF($K$82&lt;0,(IF(2050-W$80&lt;=0,0,(2/(2050-W$80+1))*(1-(SUM($E90:W90)/$K$82))*$K$82*'Fixed Data'!U$52)),0)</f>
        <v>-0.47862103316471927</v>
      </c>
      <c r="Y90" s="21">
        <f>IF($K$82&lt;0,(IF(2050-X$80&lt;=0,0,(2/(2050-X$80+1))*(1-(SUM($E90:X90)/$K$82))*$K$82*'Fixed Data'!V$52)),0)</f>
        <v>-0.38289682653177542</v>
      </c>
      <c r="Z90" s="21">
        <f>IF($K$82&lt;0,(IF(2050-Y$80&lt;=0,0,(2/(2050-Y$80+1))*(1-(SUM($E90:Y90)/$K$82))*$K$82*'Fixed Data'!W$52)),0)</f>
        <v>-0.28717261989883142</v>
      </c>
      <c r="AA90" s="21">
        <f>IF($K$82&lt;0,(IF(2050-Z$80&lt;=0,0,(2/(2050-Z$80+1))*(1-(SUM($E90:Z90)/$K$82))*$K$82*'Fixed Data'!X$52)),0)</f>
        <v>-0.19144841326588813</v>
      </c>
      <c r="AB90" s="21">
        <f>IF($K$82&lt;0,(IF(2050-AA$80&lt;=0,0,(2/(2050-AA$80+1))*(1-(SUM($E90:AA90)/$K$82))*$K$82*'Fixed Data'!Y$52)),0)</f>
        <v>-9.5724206632943537E-2</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-1.7713957418459998</v>
      </c>
      <c r="N91" s="21">
        <f>IF($L$82&lt;0,(IF(2050-M$80&lt;=0,0,(2/(2050-M$80+1))*(1-(SUM($E91:M91)/$L$82))*$L$82*'Fixed Data'!K$52)),0)</f>
        <v>-1.6606835079806248</v>
      </c>
      <c r="O91" s="21">
        <f>IF($L$82&lt;0,(IF(2050-N$80&lt;=0,0,(2/(2050-N$80+1))*(1-(SUM($E91:N91)/$L$82))*$L$82*'Fixed Data'!L$52)),0)</f>
        <v>-1.54997127411525</v>
      </c>
      <c r="P91" s="21">
        <f>IF($L$82&lt;0,(IF(2050-O$80&lt;=0,0,(2/(2050-O$80+1))*(1-(SUM($E91:O91)/$L$82))*$L$82*'Fixed Data'!M$52)),0)</f>
        <v>-1.4392590402498748</v>
      </c>
      <c r="Q91" s="21">
        <f>IF($L$82&lt;0,(IF(2050-P$80&lt;=0,0,(2/(2050-P$80+1))*(1-(SUM($E91:P91)/$L$82))*$L$82*'Fixed Data'!N$52)),0)</f>
        <v>-1.3285468063844998</v>
      </c>
      <c r="R91" s="21">
        <f>IF($L$82&lt;0,(IF(2050-Q$80&lt;=0,0,(2/(2050-Q$80+1))*(1-(SUM($E91:Q91)/$L$82))*$L$82*'Fixed Data'!O$52)),0)</f>
        <v>-1.2178345725191246</v>
      </c>
      <c r="S91" s="21">
        <f>IF($L$82&lt;0,(IF(2050-R$80&lt;=0,0,(2/(2050-R$80+1))*(1-(SUM($E91:R91)/$L$82))*$L$82*'Fixed Data'!P$52)),0)</f>
        <v>-1.1071223386537496</v>
      </c>
      <c r="T91" s="21">
        <f>IF($L$82&lt;0,(IF(2050-S$80&lt;=0,0,(2/(2050-S$80+1))*(1-(SUM($E91:S91)/$L$82))*$L$82*'Fixed Data'!Q$52)),0)</f>
        <v>-0.99641010478837466</v>
      </c>
      <c r="U91" s="21">
        <f>IF($L$82&lt;0,(IF(2050-T$80&lt;=0,0,(2/(2050-T$80+1))*(1-(SUM($E91:T91)/$L$82))*$L$82*'Fixed Data'!R$52)),0)</f>
        <v>-0.88569787092299967</v>
      </c>
      <c r="V91" s="21">
        <f>IF($L$82&lt;0,(IF(2050-U$80&lt;=0,0,(2/(2050-U$80+1))*(1-(SUM($E91:U91)/$L$82))*$L$82*'Fixed Data'!S$52)),0)</f>
        <v>-0.77498563705762513</v>
      </c>
      <c r="W91" s="21">
        <f>IF($L$82&lt;0,(IF(2050-V$80&lt;=0,0,(2/(2050-V$80+1))*(1-(SUM($E91:V91)/$L$82))*$L$82*'Fixed Data'!T$52)),0)</f>
        <v>-0.66427340319224992</v>
      </c>
      <c r="X91" s="21">
        <f>IF($L$82&lt;0,(IF(2050-W$80&lt;=0,0,(2/(2050-W$80+1))*(1-(SUM($E91:W91)/$L$82))*$L$82*'Fixed Data'!U$52)),0)</f>
        <v>-0.55356116932687516</v>
      </c>
      <c r="Y91" s="21">
        <f>IF($L$82&lt;0,(IF(2050-X$80&lt;=0,0,(2/(2050-X$80+1))*(1-(SUM($E91:X91)/$L$82))*$L$82*'Fixed Data'!V$52)),0)</f>
        <v>-0.44284893546150039</v>
      </c>
      <c r="Z91" s="21">
        <f>IF($L$82&lt;0,(IF(2050-Y$80&lt;=0,0,(2/(2050-Y$80+1))*(1-(SUM($E91:Y91)/$L$82))*$L$82*'Fixed Data'!W$52)),0)</f>
        <v>-0.33213670159612546</v>
      </c>
      <c r="AA91" s="21">
        <f>IF($L$82&lt;0,(IF(2050-Z$80&lt;=0,0,(2/(2050-Z$80+1))*(1-(SUM($E91:Z91)/$L$82))*$L$82*'Fixed Data'!X$52)),0)</f>
        <v>-0.22142446773075028</v>
      </c>
      <c r="AB91" s="21">
        <f>IF($L$82&lt;0,(IF(2050-AA$80&lt;=0,0,(2/(2050-AA$80+1))*(1-(SUM($E91:AA91)/$L$82))*$L$82*'Fixed Data'!Y$52)),0)</f>
        <v>-0.1107122338653746</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-1.931639780249736</v>
      </c>
      <c r="O92" s="21">
        <f>IF($M$82&lt;0,(IF(2050-N$80&lt;=0,0,(2/(2050-N$80+1))*(1-(SUM($E92:N92)/$M$82))*$M$82*'Fixed Data'!L$52)),0)</f>
        <v>-1.8028637948997537</v>
      </c>
      <c r="P92" s="21">
        <f>IF($M$82&lt;0,(IF(2050-O$80&lt;=0,0,(2/(2050-O$80+1))*(1-(SUM($E92:O92)/$M$82))*$M$82*'Fixed Data'!M$52)),0)</f>
        <v>-1.6740878095497711</v>
      </c>
      <c r="Q92" s="21">
        <f>IF($M$82&lt;0,(IF(2050-P$80&lt;=0,0,(2/(2050-P$80+1))*(1-(SUM($E92:P92)/$M$82))*$M$82*'Fixed Data'!N$52)),0)</f>
        <v>-1.5453118241997887</v>
      </c>
      <c r="R92" s="21">
        <f>IF($M$82&lt;0,(IF(2050-Q$80&lt;=0,0,(2/(2050-Q$80+1))*(1-(SUM($E92:Q92)/$M$82))*$M$82*'Fixed Data'!O$52)),0)</f>
        <v>-1.4165358388498066</v>
      </c>
      <c r="S92" s="21">
        <f>IF($M$82&lt;0,(IF(2050-R$80&lt;=0,0,(2/(2050-R$80+1))*(1-(SUM($E92:R92)/$M$82))*$M$82*'Fixed Data'!P$52)),0)</f>
        <v>-1.287759853499824</v>
      </c>
      <c r="T92" s="21">
        <f>IF($M$82&lt;0,(IF(2050-S$80&lt;=0,0,(2/(2050-S$80+1))*(1-(SUM($E92:S92)/$M$82))*$M$82*'Fixed Data'!Q$52)),0)</f>
        <v>-1.1589838681498414</v>
      </c>
      <c r="U92" s="21">
        <f>IF($M$82&lt;0,(IF(2050-T$80&lt;=0,0,(2/(2050-T$80+1))*(1-(SUM($E92:T92)/$M$82))*$M$82*'Fixed Data'!R$52)),0)</f>
        <v>-1.0302078827998591</v>
      </c>
      <c r="V92" s="21">
        <f>IF($M$82&lt;0,(IF(2050-U$80&lt;=0,0,(2/(2050-U$80+1))*(1-(SUM($E92:U92)/$M$82))*$M$82*'Fixed Data'!S$52)),0)</f>
        <v>-0.90143189744987662</v>
      </c>
      <c r="W92" s="21">
        <f>IF($M$82&lt;0,(IF(2050-V$80&lt;=0,0,(2/(2050-V$80+1))*(1-(SUM($E92:V92)/$M$82))*$M$82*'Fixed Data'!T$52)),0)</f>
        <v>-0.77265591209989404</v>
      </c>
      <c r="X92" s="21">
        <f>IF($M$82&lt;0,(IF(2050-W$80&lt;=0,0,(2/(2050-W$80+1))*(1-(SUM($E92:W92)/$M$82))*$M$82*'Fixed Data'!U$52)),0)</f>
        <v>-0.64387992674991201</v>
      </c>
      <c r="Y92" s="21">
        <f>IF($M$82&lt;0,(IF(2050-X$80&lt;=0,0,(2/(2050-X$80+1))*(1-(SUM($E92:X92)/$M$82))*$M$82*'Fixed Data'!V$52)),0)</f>
        <v>-0.51510394139992921</v>
      </c>
      <c r="Z92" s="21">
        <f>IF($M$82&lt;0,(IF(2050-Y$80&lt;=0,0,(2/(2050-Y$80+1))*(1-(SUM($E92:Y92)/$M$82))*$M$82*'Fixed Data'!W$52)),0)</f>
        <v>-0.38632795604994757</v>
      </c>
      <c r="AA92" s="21">
        <f>IF($M$82&lt;0,(IF(2050-Z$80&lt;=0,0,(2/(2050-Z$80+1))*(1-(SUM($E92:Z92)/$M$82))*$M$82*'Fixed Data'!X$52)),0)</f>
        <v>-0.25755197069996388</v>
      </c>
      <c r="AB92" s="21">
        <f>IF($M$82&lt;0,(IF(2050-AA$80&lt;=0,0,(2/(2050-AA$80+1))*(1-(SUM($E92:AA92)/$M$82))*$M$82*'Fixed Data'!Y$52)),0)</f>
        <v>-0.12877598534998194</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-2.1046849229430098</v>
      </c>
      <c r="P93" s="21">
        <f>IF($N$82&lt;0,(IF(2050-O$80&lt;=0,0,(2/(2050-O$80+1))*(1-(SUM($E93:O93)/$N$82))*$N$82*'Fixed Data'!M$52)),0)</f>
        <v>-1.954350285589938</v>
      </c>
      <c r="Q93" s="21">
        <f>IF($N$82&lt;0,(IF(2050-P$80&lt;=0,0,(2/(2050-P$80+1))*(1-(SUM($E93:P93)/$N$82))*$N$82*'Fixed Data'!N$52)),0)</f>
        <v>-1.8040156482368659</v>
      </c>
      <c r="R93" s="21">
        <f>IF($N$82&lt;0,(IF(2050-Q$80&lt;=0,0,(2/(2050-Q$80+1))*(1-(SUM($E93:Q93)/$N$82))*$N$82*'Fixed Data'!O$52)),0)</f>
        <v>-1.6536810108837934</v>
      </c>
      <c r="S93" s="21">
        <f>IF($N$82&lt;0,(IF(2050-R$80&lt;=0,0,(2/(2050-R$80+1))*(1-(SUM($E93:R93)/$N$82))*$N$82*'Fixed Data'!P$52)),0)</f>
        <v>-1.5033463735307215</v>
      </c>
      <c r="T93" s="21">
        <f>IF($N$82&lt;0,(IF(2050-S$80&lt;=0,0,(2/(2050-S$80+1))*(1-(SUM($E93:S93)/$N$82))*$N$82*'Fixed Data'!Q$52)),0)</f>
        <v>-1.353011736177649</v>
      </c>
      <c r="U93" s="21">
        <f>IF($N$82&lt;0,(IF(2050-T$80&lt;=0,0,(2/(2050-T$80+1))*(1-(SUM($E93:T93)/$N$82))*$N$82*'Fixed Data'!R$52)),0)</f>
        <v>-1.202677098824577</v>
      </c>
      <c r="V93" s="21">
        <f>IF($N$82&lt;0,(IF(2050-U$80&lt;=0,0,(2/(2050-U$80+1))*(1-(SUM($E93:U93)/$N$82))*$N$82*'Fixed Data'!S$52)),0)</f>
        <v>-1.0523424614715047</v>
      </c>
      <c r="W93" s="21">
        <f>IF($N$82&lt;0,(IF(2050-V$80&lt;=0,0,(2/(2050-V$80+1))*(1-(SUM($E93:V93)/$N$82))*$N$82*'Fixed Data'!T$52)),0)</f>
        <v>-0.90200782411843317</v>
      </c>
      <c r="X93" s="21">
        <f>IF($N$82&lt;0,(IF(2050-W$80&lt;=0,0,(2/(2050-W$80+1))*(1-(SUM($E93:W93)/$N$82))*$N$82*'Fixed Data'!U$52)),0)</f>
        <v>-0.75167318676536088</v>
      </c>
      <c r="Y93" s="21">
        <f>IF($N$82&lt;0,(IF(2050-X$80&lt;=0,0,(2/(2050-X$80+1))*(1-(SUM($E93:X93)/$N$82))*$N$82*'Fixed Data'!V$52)),0)</f>
        <v>-0.60133854941228859</v>
      </c>
      <c r="Z93" s="21">
        <f>IF($N$82&lt;0,(IF(2050-Y$80&lt;=0,0,(2/(2050-Y$80+1))*(1-(SUM($E93:Y93)/$N$82))*$N$82*'Fixed Data'!W$52)),0)</f>
        <v>-0.45100391205921658</v>
      </c>
      <c r="AA93" s="21">
        <f>IF($N$82&lt;0,(IF(2050-Z$80&lt;=0,0,(2/(2050-Z$80+1))*(1-(SUM($E93:Z93)/$N$82))*$N$82*'Fixed Data'!X$52)),0)</f>
        <v>-0.30066927470614552</v>
      </c>
      <c r="AB93" s="21">
        <f>IF($N$82&lt;0,(IF(2050-AA$80&lt;=0,0,(2/(2050-AA$80+1))*(1-(SUM($E93:AA93)/$N$82))*$N$82*'Fixed Data'!Y$52)),0)</f>
        <v>-0.15033463735307334</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-1.5021078134491175</v>
      </c>
      <c r="L128" s="21">
        <f t="shared" si="10"/>
        <v>-3.0459688921286565</v>
      </c>
      <c r="M128" s="21">
        <f t="shared" si="10"/>
        <v>-4.6381899932612063</v>
      </c>
      <c r="N128" s="21">
        <f t="shared" si="10"/>
        <v>-6.2799428989321164</v>
      </c>
      <c r="O128" s="21">
        <f t="shared" si="10"/>
        <v>-7.9659649619463186</v>
      </c>
      <c r="P128" s="21">
        <f t="shared" si="10"/>
        <v>-7.3969674646644394</v>
      </c>
      <c r="Q128" s="21">
        <f t="shared" si="10"/>
        <v>-6.8279699673825585</v>
      </c>
      <c r="R128" s="21">
        <f t="shared" si="10"/>
        <v>-6.2589724701006793</v>
      </c>
      <c r="S128" s="21">
        <f t="shared" si="10"/>
        <v>-5.6899749728187992</v>
      </c>
      <c r="T128" s="21">
        <f t="shared" si="10"/>
        <v>-5.12097747553692</v>
      </c>
      <c r="U128" s="21">
        <f t="shared" si="10"/>
        <v>-4.551979978255039</v>
      </c>
      <c r="V128" s="21">
        <f t="shared" si="10"/>
        <v>-3.9829824809731598</v>
      </c>
      <c r="W128" s="21">
        <f t="shared" si="10"/>
        <v>-3.4139849836912801</v>
      </c>
      <c r="X128" s="21">
        <f t="shared" si="10"/>
        <v>-2.8449874864093996</v>
      </c>
      <c r="Y128" s="21">
        <f t="shared" si="10"/>
        <v>-2.2759899891275199</v>
      </c>
      <c r="Z128" s="21">
        <f t="shared" si="10"/>
        <v>-1.7069924918456398</v>
      </c>
      <c r="AA128" s="21">
        <f t="shared" si="10"/>
        <v>-1.1379949945637602</v>
      </c>
      <c r="AB128" s="21">
        <f t="shared" si="10"/>
        <v>-0.56899749728187921</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-14.270024227766617</v>
      </c>
      <c r="L129" s="21">
        <f t="shared" si="11"/>
        <v>-27.413720029157915</v>
      </c>
      <c r="M129" s="21">
        <f t="shared" si="11"/>
        <v>-39.424614942720254</v>
      </c>
      <c r="N129" s="21">
        <f t="shared" si="11"/>
        <v>-50.239543191456931</v>
      </c>
      <c r="O129" s="21">
        <f t="shared" si="11"/>
        <v>-59.744737214597393</v>
      </c>
      <c r="P129" s="21">
        <f t="shared" si="11"/>
        <v>-51.778772252651073</v>
      </c>
      <c r="Q129" s="21">
        <f t="shared" si="11"/>
        <v>-44.381804787986631</v>
      </c>
      <c r="R129" s="21">
        <f t="shared" si="11"/>
        <v>-37.553834820604074</v>
      </c>
      <c r="S129" s="21">
        <f t="shared" si="11"/>
        <v>-31.294862350503394</v>
      </c>
      <c r="T129" s="21">
        <f t="shared" si="11"/>
        <v>-25.604887377684594</v>
      </c>
      <c r="U129" s="21">
        <f t="shared" si="11"/>
        <v>-20.483909902147673</v>
      </c>
      <c r="V129" s="21">
        <f t="shared" si="11"/>
        <v>-15.931929923892634</v>
      </c>
      <c r="W129" s="21">
        <f t="shared" si="11"/>
        <v>-11.948947442919474</v>
      </c>
      <c r="X129" s="21">
        <f t="shared" si="11"/>
        <v>-8.5349624592281934</v>
      </c>
      <c r="Y129" s="21">
        <f t="shared" si="11"/>
        <v>-5.6899749728187938</v>
      </c>
      <c r="Z129" s="21">
        <f t="shared" si="11"/>
        <v>-3.4139849836912739</v>
      </c>
      <c r="AA129" s="21">
        <f t="shared" si="11"/>
        <v>-1.7069924918456341</v>
      </c>
      <c r="AB129" s="21">
        <f t="shared" si="11"/>
        <v>-0.56899749728187388</v>
      </c>
      <c r="AC129" s="21">
        <f t="shared" si="11"/>
        <v>5.3290705182007514E-15</v>
      </c>
      <c r="AD129" s="21">
        <f t="shared" si="11"/>
        <v>5.3290705182007514E-15</v>
      </c>
      <c r="AE129" s="21">
        <f t="shared" si="11"/>
        <v>5.3290705182007514E-15</v>
      </c>
      <c r="AF129" s="21">
        <f t="shared" si="11"/>
        <v>5.3290705182007514E-15</v>
      </c>
      <c r="AG129" s="21">
        <f t="shared" si="11"/>
        <v>5.3290705182007514E-15</v>
      </c>
      <c r="AH129" s="21">
        <f t="shared" si="11"/>
        <v>5.3290705182007514E-15</v>
      </c>
      <c r="AI129" s="21">
        <f t="shared" si="11"/>
        <v>5.3290705182007514E-15</v>
      </c>
      <c r="AJ129" s="21">
        <f t="shared" si="11"/>
        <v>5.3290705182007514E-15</v>
      </c>
      <c r="AK129" s="21">
        <f t="shared" si="11"/>
        <v>5.3290705182007514E-15</v>
      </c>
      <c r="AL129" s="21">
        <f t="shared" si="11"/>
        <v>5.3290705182007514E-15</v>
      </c>
      <c r="AM129" s="21">
        <f t="shared" si="11"/>
        <v>5.3290705182007514E-15</v>
      </c>
      <c r="AN129" s="21">
        <f t="shared" si="11"/>
        <v>5.3290705182007514E-15</v>
      </c>
      <c r="AO129" s="21">
        <f t="shared" si="11"/>
        <v>5.3290705182007514E-15</v>
      </c>
      <c r="AP129" s="21">
        <f t="shared" si="11"/>
        <v>5.3290705182007514E-15</v>
      </c>
      <c r="AQ129" s="21">
        <f t="shared" si="11"/>
        <v>5.3290705182007514E-15</v>
      </c>
      <c r="AR129" s="21">
        <f t="shared" si="11"/>
        <v>5.3290705182007514E-15</v>
      </c>
      <c r="AS129" s="21">
        <f t="shared" si="11"/>
        <v>5.3290705182007514E-15</v>
      </c>
      <c r="AT129" s="21">
        <f t="shared" si="11"/>
        <v>5.3290705182007514E-15</v>
      </c>
      <c r="AU129" s="21">
        <f t="shared" si="11"/>
        <v>5.3290705182007514E-15</v>
      </c>
      <c r="AV129" s="21">
        <f t="shared" si="11"/>
        <v>5.3290705182007514E-15</v>
      </c>
      <c r="AW129" s="21">
        <f t="shared" si="11"/>
        <v>5.3290705182007514E-15</v>
      </c>
      <c r="AX129" s="21">
        <f>AW131</f>
        <v>5.3290705182007514E-15</v>
      </c>
      <c r="AY129" s="21">
        <f>AX131</f>
        <v>5.3290705182007514E-15</v>
      </c>
      <c r="AZ129" s="21">
        <f>AY131</f>
        <v>5.3290705182007514E-15</v>
      </c>
      <c r="BA129" s="21">
        <f>AZ131</f>
        <v>5.3290705182007514E-15</v>
      </c>
      <c r="BB129" s="21">
        <f>BA131</f>
        <v>5.3290705182007514E-15</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-13.731740019020997</v>
      </c>
      <c r="K130" s="21">
        <f>K131*(1/(1+'Fixed Data'!$B$10))</f>
        <v>-26.379638211275903</v>
      </c>
      <c r="L130" s="21">
        <f>L131*(1/(1+'Fixed Data'!$B$10))</f>
        <v>-37.93746626512727</v>
      </c>
      <c r="M130" s="21">
        <f>M131*(1/(1+'Fixed Data'!$B$10))</f>
        <v>-48.344441100324225</v>
      </c>
      <c r="N130" s="21">
        <f>N131*(1/(1+'Fixed Data'!$B$10))</f>
        <v>-57.4910866191276</v>
      </c>
      <c r="O130" s="21">
        <f>O131*(1/(1+'Fixed Data'!$B$10))</f>
        <v>-49.825608403243919</v>
      </c>
      <c r="P130" s="21">
        <f>P131*(1/(1+'Fixed Data'!$B$10))</f>
        <v>-42.707664345637639</v>
      </c>
      <c r="Q130" s="21">
        <f>Q131*(1/(1+'Fixed Data'!$B$10))</f>
        <v>-36.137254446308773</v>
      </c>
      <c r="R130" s="21">
        <f>R131*(1/(1+'Fixed Data'!$B$10))</f>
        <v>-30.114378705257312</v>
      </c>
      <c r="S130" s="21">
        <f>S131*(1/(1+'Fixed Data'!$B$10))</f>
        <v>-24.639037122483256</v>
      </c>
      <c r="T130" s="21">
        <f>T131*(1/(1+'Fixed Data'!$B$10))</f>
        <v>-19.7112296979866</v>
      </c>
      <c r="U130" s="21">
        <f>U131*(1/(1+'Fixed Data'!$B$10))</f>
        <v>-15.330956431767355</v>
      </c>
      <c r="V130" s="21">
        <f>V131*(1/(1+'Fixed Data'!$B$10))</f>
        <v>-11.498217323825516</v>
      </c>
      <c r="W130" s="21">
        <f>W131*(1/(1+'Fixed Data'!$B$10))</f>
        <v>-8.2130123741610799</v>
      </c>
      <c r="X130" s="21">
        <f>X131*(1/(1+'Fixed Data'!$B$10))</f>
        <v>-5.4753415827740515</v>
      </c>
      <c r="Y130" s="21">
        <f>Y131*(1/(1+'Fixed Data'!$B$10))</f>
        <v>-3.2852049496644287</v>
      </c>
      <c r="Z130" s="21">
        <f>Z131*(1/(1+'Fixed Data'!$B$10))</f>
        <v>-1.6426024748322117</v>
      </c>
      <c r="AA130" s="21">
        <f>AA131*(1/(1+'Fixed Data'!$B$10))</f>
        <v>-0.54753415827739993</v>
      </c>
      <c r="AB130" s="21">
        <f>AB131*(1/(1+'Fixed Data'!$B$10))</f>
        <v>5.128050922056151E-15</v>
      </c>
      <c r="AC130" s="21">
        <f>AC131*(1/(1+'Fixed Data'!$B$10))</f>
        <v>5.128050922056151E-15</v>
      </c>
      <c r="AD130" s="21">
        <f>AD131*(1/(1+'Fixed Data'!$B$10))</f>
        <v>5.128050922056151E-15</v>
      </c>
      <c r="AE130" s="21">
        <f>AE131*(1/(1+'Fixed Data'!$B$10))</f>
        <v>5.128050922056151E-15</v>
      </c>
      <c r="AF130" s="21">
        <f>AF131*(1/(1+'Fixed Data'!$B$10))</f>
        <v>5.128050922056151E-15</v>
      </c>
      <c r="AG130" s="21">
        <f>AG131*(1/(1+'Fixed Data'!$B$10))</f>
        <v>5.128050922056151E-15</v>
      </c>
      <c r="AH130" s="21">
        <f>AH131*(1/(1+'Fixed Data'!$B$10))</f>
        <v>5.128050922056151E-15</v>
      </c>
      <c r="AI130" s="21">
        <f>AI131*(1/(1+'Fixed Data'!$B$10))</f>
        <v>5.128050922056151E-15</v>
      </c>
      <c r="AJ130" s="21">
        <f>AJ131*(1/(1+'Fixed Data'!$B$10))</f>
        <v>5.128050922056151E-15</v>
      </c>
      <c r="AK130" s="21">
        <f>AK131*(1/(1+'Fixed Data'!$B$10))</f>
        <v>5.128050922056151E-15</v>
      </c>
      <c r="AL130" s="21">
        <f>AL131*(1/(1+'Fixed Data'!$B$10))</f>
        <v>5.128050922056151E-15</v>
      </c>
      <c r="AM130" s="21">
        <f>AM131*(1/(1+'Fixed Data'!$B$10))</f>
        <v>5.128050922056151E-15</v>
      </c>
      <c r="AN130" s="21">
        <f>AN131*(1/(1+'Fixed Data'!$B$10))</f>
        <v>5.128050922056151E-15</v>
      </c>
      <c r="AO130" s="21">
        <f>AO131*(1/(1+'Fixed Data'!$B$10))</f>
        <v>5.128050922056151E-15</v>
      </c>
      <c r="AP130" s="21">
        <f>AP131*(1/(1+'Fixed Data'!$B$10))</f>
        <v>5.128050922056151E-15</v>
      </c>
      <c r="AQ130" s="21">
        <f>AQ131*(1/(1+'Fixed Data'!$B$10))</f>
        <v>5.128050922056151E-15</v>
      </c>
      <c r="AR130" s="21">
        <f>AR131*(1/(1+'Fixed Data'!$B$10))</f>
        <v>5.128050922056151E-15</v>
      </c>
      <c r="AS130" s="21">
        <f>AS131*(1/(1+'Fixed Data'!$B$10))</f>
        <v>5.128050922056151E-15</v>
      </c>
      <c r="AT130" s="21">
        <f>AT131*(1/(1+'Fixed Data'!$B$10))</f>
        <v>5.128050922056151E-15</v>
      </c>
      <c r="AU130" s="21">
        <f>AU131*(1/(1+'Fixed Data'!$B$10))</f>
        <v>5.128050922056151E-15</v>
      </c>
      <c r="AV130" s="21">
        <f>AV131*(1/(1+'Fixed Data'!$B$10))</f>
        <v>5.128050922056151E-15</v>
      </c>
      <c r="AW130" s="21">
        <f>AW131*(1/(1+'Fixed Data'!$B$10))</f>
        <v>5.128050922056151E-15</v>
      </c>
      <c r="AX130" s="21">
        <f>AX131*(1/(1+'Fixed Data'!$B$10))</f>
        <v>5.128050922056151E-15</v>
      </c>
      <c r="AY130" s="21">
        <f>AY131*(1/(1+'Fixed Data'!$B$10))</f>
        <v>5.128050922056151E-15</v>
      </c>
      <c r="AZ130" s="21">
        <f>AZ131*(1/(1+'Fixed Data'!$B$10))</f>
        <v>5.128050922056151E-15</v>
      </c>
      <c r="BA130" s="21">
        <f>BA131*(1/(1+'Fixed Data'!$B$10))</f>
        <v>5.128050922056151E-15</v>
      </c>
      <c r="BB130" s="21">
        <f>BB131*(1/(1+'Fixed Data'!$B$10))</f>
        <v>5.128050922056151E-15</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-14.270024227766617</v>
      </c>
      <c r="K131" s="21">
        <f t="shared" si="12"/>
        <v>-27.413720029157915</v>
      </c>
      <c r="L131" s="21">
        <f t="shared" si="12"/>
        <v>-39.424614942720254</v>
      </c>
      <c r="M131" s="21">
        <f t="shared" si="12"/>
        <v>-50.239543191456931</v>
      </c>
      <c r="N131" s="21">
        <f t="shared" si="12"/>
        <v>-59.744737214597393</v>
      </c>
      <c r="O131" s="21">
        <f t="shared" si="12"/>
        <v>-51.778772252651073</v>
      </c>
      <c r="P131" s="21">
        <f t="shared" si="12"/>
        <v>-44.381804787986631</v>
      </c>
      <c r="Q131" s="21">
        <f t="shared" si="12"/>
        <v>-37.553834820604074</v>
      </c>
      <c r="R131" s="21">
        <f t="shared" si="12"/>
        <v>-31.294862350503394</v>
      </c>
      <c r="S131" s="21">
        <f t="shared" si="12"/>
        <v>-25.604887377684594</v>
      </c>
      <c r="T131" s="21">
        <f t="shared" si="12"/>
        <v>-20.483909902147673</v>
      </c>
      <c r="U131" s="21">
        <f t="shared" si="12"/>
        <v>-15.931929923892634</v>
      </c>
      <c r="V131" s="21">
        <f t="shared" si="12"/>
        <v>-11.948947442919474</v>
      </c>
      <c r="W131" s="21">
        <f t="shared" si="12"/>
        <v>-8.5349624592281934</v>
      </c>
      <c r="X131" s="21">
        <f t="shared" si="12"/>
        <v>-5.6899749728187938</v>
      </c>
      <c r="Y131" s="21">
        <f t="shared" si="12"/>
        <v>-3.4139849836912739</v>
      </c>
      <c r="Z131" s="21">
        <f t="shared" si="12"/>
        <v>-1.7069924918456341</v>
      </c>
      <c r="AA131" s="21">
        <f t="shared" si="12"/>
        <v>-0.56899749728187388</v>
      </c>
      <c r="AB131" s="21">
        <f t="shared" si="12"/>
        <v>5.3290705182007514E-15</v>
      </c>
      <c r="AC131" s="21">
        <f t="shared" si="12"/>
        <v>5.3290705182007514E-15</v>
      </c>
      <c r="AD131" s="21">
        <f t="shared" si="12"/>
        <v>5.3290705182007514E-15</v>
      </c>
      <c r="AE131" s="21">
        <f t="shared" si="12"/>
        <v>5.3290705182007514E-15</v>
      </c>
      <c r="AF131" s="21">
        <f t="shared" si="12"/>
        <v>5.3290705182007514E-15</v>
      </c>
      <c r="AG131" s="21">
        <f t="shared" si="12"/>
        <v>5.3290705182007514E-15</v>
      </c>
      <c r="AH131" s="21">
        <f t="shared" si="12"/>
        <v>5.3290705182007514E-15</v>
      </c>
      <c r="AI131" s="21">
        <f t="shared" si="12"/>
        <v>5.3290705182007514E-15</v>
      </c>
      <c r="AJ131" s="21">
        <f t="shared" si="12"/>
        <v>5.3290705182007514E-15</v>
      </c>
      <c r="AK131" s="21">
        <f t="shared" si="12"/>
        <v>5.3290705182007514E-15</v>
      </c>
      <c r="AL131" s="21">
        <f t="shared" si="12"/>
        <v>5.3290705182007514E-15</v>
      </c>
      <c r="AM131" s="21">
        <f t="shared" si="12"/>
        <v>5.3290705182007514E-15</v>
      </c>
      <c r="AN131" s="21">
        <f t="shared" si="12"/>
        <v>5.3290705182007514E-15</v>
      </c>
      <c r="AO131" s="21">
        <f t="shared" si="12"/>
        <v>5.3290705182007514E-15</v>
      </c>
      <c r="AP131" s="21">
        <f t="shared" si="12"/>
        <v>5.3290705182007514E-15</v>
      </c>
      <c r="AQ131" s="21">
        <f t="shared" si="12"/>
        <v>5.3290705182007514E-15</v>
      </c>
      <c r="AR131" s="21">
        <f t="shared" si="12"/>
        <v>5.3290705182007514E-15</v>
      </c>
      <c r="AS131" s="21">
        <f t="shared" si="12"/>
        <v>5.3290705182007514E-15</v>
      </c>
      <c r="AT131" s="21">
        <f t="shared" si="12"/>
        <v>5.3290705182007514E-15</v>
      </c>
      <c r="AU131" s="21">
        <f t="shared" si="12"/>
        <v>5.3290705182007514E-15</v>
      </c>
      <c r="AV131" s="21">
        <f t="shared" si="12"/>
        <v>5.3290705182007514E-15</v>
      </c>
      <c r="AW131" s="21">
        <f t="shared" si="12"/>
        <v>5.3290705182007514E-15</v>
      </c>
      <c r="AX131" s="21">
        <f t="shared" si="12"/>
        <v>5.3290705182007514E-15</v>
      </c>
      <c r="AY131" s="21">
        <f t="shared" si="12"/>
        <v>5.3290705182007514E-15</v>
      </c>
      <c r="AZ131" s="21">
        <f t="shared" si="12"/>
        <v>5.3290705182007514E-15</v>
      </c>
      <c r="BA131" s="21">
        <f t="shared" si="12"/>
        <v>5.3290705182007514E-15</v>
      </c>
      <c r="BB131" s="21">
        <f t="shared" si="12"/>
        <v>5.3290705182007514E-15</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-0.26914210437281155</v>
      </c>
      <c r="K132" s="21">
        <f>AVERAGE(K129:K130)*'Fixed Data'!$B$10</f>
        <v>-0.7967333838052334</v>
      </c>
      <c r="L132" s="21">
        <f>AVERAGE(L129:L130)*'Fixed Data'!$B$10</f>
        <v>-1.2808832513679895</v>
      </c>
      <c r="M132" s="21">
        <f>AVERAGE(M129:M130)*'Fixed Data'!$B$10</f>
        <v>-1.7202734984436718</v>
      </c>
      <c r="N132" s="21">
        <f>AVERAGE(N129:N130)*'Fixed Data'!$B$10</f>
        <v>-2.1115203442874568</v>
      </c>
      <c r="O132" s="21">
        <f>AVERAGE(O129:O130)*'Fixed Data'!$B$10</f>
        <v>-2.1475787741096894</v>
      </c>
      <c r="P132" s="21">
        <f>AVERAGE(P129:P130)*'Fixed Data'!$B$10</f>
        <v>-1.8519341573264589</v>
      </c>
      <c r="Q132" s="21">
        <f>AVERAGE(Q129:Q130)*'Fixed Data'!$B$10</f>
        <v>-1.5781735609921901</v>
      </c>
      <c r="R132" s="21">
        <f>AVERAGE(R129:R130)*'Fixed Data'!$B$10</f>
        <v>-1.3262969851068831</v>
      </c>
      <c r="S132" s="21">
        <f>AVERAGE(S129:S130)*'Fixed Data'!$B$10</f>
        <v>-1.0963044296705384</v>
      </c>
      <c r="T132" s="21">
        <f>AVERAGE(T129:T130)*'Fixed Data'!$B$10</f>
        <v>-0.88819589468315541</v>
      </c>
      <c r="U132" s="21">
        <f>AVERAGE(U129:U130)*'Fixed Data'!$B$10</f>
        <v>-0.70197138014473448</v>
      </c>
      <c r="V132" s="21">
        <f>AVERAGE(V129:V130)*'Fixed Data'!$B$10</f>
        <v>-0.53763088605527576</v>
      </c>
      <c r="W132" s="21">
        <f>AVERAGE(W129:W130)*'Fixed Data'!$B$10</f>
        <v>-0.39517441241477885</v>
      </c>
      <c r="X132" s="21">
        <f>AVERAGE(X129:X130)*'Fixed Data'!$B$10</f>
        <v>-0.27460195922324399</v>
      </c>
      <c r="Y132" s="21">
        <f>AVERAGE(Y129:Y130)*'Fixed Data'!$B$10</f>
        <v>-0.17591352648067116</v>
      </c>
      <c r="Z132" s="21">
        <f>AVERAGE(Z129:Z130)*'Fixed Data'!$B$10</f>
        <v>-9.910911418706031E-2</v>
      </c>
      <c r="AA132" s="21">
        <f>AVERAGE(AA129:AA130)*'Fixed Data'!$B$10</f>
        <v>-4.418872234241146E-2</v>
      </c>
      <c r="AB132" s="21">
        <f>AVERAGE(AB129:AB130)*'Fixed Data'!$B$10</f>
        <v>-1.1152350946724628E-2</v>
      </c>
      <c r="AC132" s="21">
        <f>AVERAGE(AC129:AC130)*'Fixed Data'!$B$10</f>
        <v>2.0495958022903527E-16</v>
      </c>
      <c r="AD132" s="21">
        <f>AVERAGE(AD129:AD130)*'Fixed Data'!$B$10</f>
        <v>2.0495958022903527E-16</v>
      </c>
      <c r="AE132" s="21">
        <f>AVERAGE(AE129:AE130)*'Fixed Data'!$B$10</f>
        <v>2.0495958022903527E-16</v>
      </c>
      <c r="AF132" s="21">
        <f>AVERAGE(AF129:AF130)*'Fixed Data'!$B$10</f>
        <v>2.0495958022903527E-16</v>
      </c>
      <c r="AG132" s="21">
        <f>AVERAGE(AG129:AG130)*'Fixed Data'!$B$10</f>
        <v>2.0495958022903527E-16</v>
      </c>
      <c r="AH132" s="21">
        <f>AVERAGE(AH129:AH130)*'Fixed Data'!$B$10</f>
        <v>2.0495958022903527E-16</v>
      </c>
      <c r="AI132" s="21">
        <f>AVERAGE(AI129:AI130)*'Fixed Data'!$B$10</f>
        <v>2.0495958022903527E-16</v>
      </c>
      <c r="AJ132" s="21">
        <f>AVERAGE(AJ129:AJ130)*'Fixed Data'!$B$10</f>
        <v>2.0495958022903527E-16</v>
      </c>
      <c r="AK132" s="21">
        <f>AVERAGE(AK129:AK130)*'Fixed Data'!$B$10</f>
        <v>2.0495958022903527E-16</v>
      </c>
      <c r="AL132" s="21">
        <f>AVERAGE(AL129:AL130)*'Fixed Data'!$B$10</f>
        <v>2.0495958022903527E-16</v>
      </c>
      <c r="AM132" s="21">
        <f>AVERAGE(AM129:AM130)*'Fixed Data'!$B$10</f>
        <v>2.0495958022903527E-16</v>
      </c>
      <c r="AN132" s="21">
        <f>AVERAGE(AN129:AN130)*'Fixed Data'!$B$10</f>
        <v>2.0495958022903527E-16</v>
      </c>
      <c r="AO132" s="21">
        <f>AVERAGE(AO129:AO130)*'Fixed Data'!$B$10</f>
        <v>2.0495958022903527E-16</v>
      </c>
      <c r="AP132" s="21">
        <f>AVERAGE(AP129:AP130)*'Fixed Data'!$B$10</f>
        <v>2.0495958022903527E-16</v>
      </c>
      <c r="AQ132" s="21">
        <f>AVERAGE(AQ129:AQ130)*'Fixed Data'!$B$10</f>
        <v>2.0495958022903527E-16</v>
      </c>
      <c r="AR132" s="21">
        <f>AVERAGE(AR129:AR130)*'Fixed Data'!$B$10</f>
        <v>2.0495958022903527E-16</v>
      </c>
      <c r="AS132" s="21">
        <f>AVERAGE(AS129:AS130)*'Fixed Data'!$B$10</f>
        <v>2.0495958022903527E-16</v>
      </c>
      <c r="AT132" s="21">
        <f>AVERAGE(AT129:AT130)*'Fixed Data'!$B$10</f>
        <v>2.0495958022903527E-16</v>
      </c>
      <c r="AU132" s="21">
        <f>AVERAGE(AU129:AU130)*'Fixed Data'!$B$10</f>
        <v>2.0495958022903527E-16</v>
      </c>
      <c r="AV132" s="21">
        <f>AVERAGE(AV129:AV130)*'Fixed Data'!$B$10</f>
        <v>2.0495958022903527E-16</v>
      </c>
      <c r="AW132" s="21">
        <f>AVERAGE(AW129:AW130)*'Fixed Data'!$B$10</f>
        <v>2.0495958022903527E-16</v>
      </c>
      <c r="AX132" s="21">
        <f>AVERAGE(AX129:AX130)*'Fixed Data'!$B$10</f>
        <v>2.0495958022903527E-16</v>
      </c>
      <c r="AY132" s="21">
        <f>AVERAGE(AY129:AY130)*'Fixed Data'!$B$10</f>
        <v>2.0495958022903527E-16</v>
      </c>
      <c r="AZ132" s="21">
        <f>AVERAGE(AZ129:AZ130)*'Fixed Data'!$B$10</f>
        <v>2.0495958022903527E-16</v>
      </c>
      <c r="BA132" s="21">
        <f>AVERAGE(BA129:BA130)*'Fixed Data'!$B$10</f>
        <v>2.0495958022903527E-16</v>
      </c>
      <c r="BB132" s="21">
        <f>AVERAGE(BB129:BB130)*'Fixed Data'!$B$10</f>
        <v>2.0495958022903527E-16</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-0.26914210437281155</v>
      </c>
      <c r="K133" s="21">
        <f t="shared" si="13"/>
        <v>-2.298841197254351</v>
      </c>
      <c r="L133" s="21">
        <f t="shared" si="13"/>
        <v>-4.3268521434966463</v>
      </c>
      <c r="M133" s="21">
        <f t="shared" si="13"/>
        <v>-6.3584634917048781</v>
      </c>
      <c r="N133" s="21">
        <f t="shared" si="13"/>
        <v>-8.3914632432195724</v>
      </c>
      <c r="O133" s="21">
        <f t="shared" si="13"/>
        <v>-10.113543736056009</v>
      </c>
      <c r="P133" s="21">
        <f t="shared" si="13"/>
        <v>-9.2489016219908979</v>
      </c>
      <c r="Q133" s="21">
        <f t="shared" si="13"/>
        <v>-8.4061435283747485</v>
      </c>
      <c r="R133" s="21">
        <f t="shared" si="13"/>
        <v>-7.5852694552075626</v>
      </c>
      <c r="S133" s="21">
        <f t="shared" si="13"/>
        <v>-6.7862794024893374</v>
      </c>
      <c r="T133" s="21">
        <f t="shared" si="13"/>
        <v>-6.0091733702200756</v>
      </c>
      <c r="U133" s="21">
        <f t="shared" si="13"/>
        <v>-5.2539513583997737</v>
      </c>
      <c r="V133" s="21">
        <f t="shared" si="13"/>
        <v>-4.5206133670284352</v>
      </c>
      <c r="W133" s="21">
        <f t="shared" si="13"/>
        <v>-3.8091593961060588</v>
      </c>
      <c r="X133" s="21">
        <f t="shared" si="13"/>
        <v>-3.1195894456326436</v>
      </c>
      <c r="Y133" s="21">
        <f t="shared" si="13"/>
        <v>-2.451903515608191</v>
      </c>
      <c r="Z133" s="21">
        <f t="shared" si="13"/>
        <v>-1.8061016060327002</v>
      </c>
      <c r="AA133" s="21">
        <f t="shared" si="13"/>
        <v>-1.1821837169061717</v>
      </c>
      <c r="AB133" s="21">
        <f t="shared" si="13"/>
        <v>-0.58014984822860383</v>
      </c>
      <c r="AC133" s="21">
        <f t="shared" si="13"/>
        <v>2.0495958022903527E-16</v>
      </c>
      <c r="AD133" s="21">
        <f t="shared" si="13"/>
        <v>2.0495958022903527E-16</v>
      </c>
      <c r="AE133" s="21">
        <f t="shared" si="13"/>
        <v>2.0495958022903527E-16</v>
      </c>
      <c r="AF133" s="21">
        <f t="shared" si="13"/>
        <v>2.0495958022903527E-16</v>
      </c>
      <c r="AG133" s="21">
        <f t="shared" si="13"/>
        <v>2.0495958022903527E-16</v>
      </c>
      <c r="AH133" s="21">
        <f t="shared" si="13"/>
        <v>2.0495958022903527E-16</v>
      </c>
      <c r="AI133" s="21">
        <f t="shared" si="13"/>
        <v>2.0495958022903527E-16</v>
      </c>
      <c r="AJ133" s="21">
        <f t="shared" si="13"/>
        <v>2.0495958022903527E-16</v>
      </c>
      <c r="AK133" s="21">
        <f t="shared" si="13"/>
        <v>2.0495958022903527E-16</v>
      </c>
      <c r="AL133" s="21">
        <f t="shared" si="13"/>
        <v>2.0495958022903527E-16</v>
      </c>
      <c r="AM133" s="21">
        <f t="shared" si="13"/>
        <v>2.0495958022903527E-16</v>
      </c>
      <c r="AN133" s="21">
        <f t="shared" si="13"/>
        <v>2.0495958022903527E-16</v>
      </c>
      <c r="AO133" s="21">
        <f t="shared" si="13"/>
        <v>2.0495958022903527E-16</v>
      </c>
      <c r="AP133" s="21">
        <f t="shared" si="13"/>
        <v>2.0495958022903527E-16</v>
      </c>
      <c r="AQ133" s="21">
        <f t="shared" si="13"/>
        <v>2.0495958022903527E-16</v>
      </c>
      <c r="AR133" s="21">
        <f t="shared" si="13"/>
        <v>2.0495958022903527E-16</v>
      </c>
      <c r="AS133" s="21">
        <f t="shared" si="13"/>
        <v>2.0495958022903527E-16</v>
      </c>
      <c r="AT133" s="21">
        <f t="shared" si="13"/>
        <v>2.0495958022903527E-16</v>
      </c>
      <c r="AU133" s="21">
        <f t="shared" si="13"/>
        <v>2.0495958022903527E-16</v>
      </c>
      <c r="AV133" s="21">
        <f t="shared" si="13"/>
        <v>2.0495958022903527E-16</v>
      </c>
      <c r="AW133" s="21">
        <f t="shared" si="13"/>
        <v>2.0495958022903527E-16</v>
      </c>
      <c r="AX133" s="21">
        <f t="shared" si="13"/>
        <v>2.0495958022903527E-16</v>
      </c>
      <c r="AY133" s="21">
        <f t="shared" si="13"/>
        <v>2.0495958022903527E-16</v>
      </c>
      <c r="AZ133" s="21">
        <f t="shared" si="13"/>
        <v>2.0495958022903527E-16</v>
      </c>
      <c r="BA133" s="21">
        <f t="shared" si="13"/>
        <v>2.0495958022903527E-16</v>
      </c>
      <c r="BB133" s="21">
        <f t="shared" si="13"/>
        <v>2.0495958022903527E-16</v>
      </c>
    </row>
    <row r="134" spans="1:54" ht="14" outlineLevel="2" thickBot="1">
      <c r="A134" s="139"/>
      <c r="B134" s="142" t="s">
        <v>467</v>
      </c>
      <c r="C134" s="143"/>
      <c r="D134" s="243"/>
      <c r="E134" s="245">
        <f t="shared" ref="E134:AJ134" si="14">E83+E77+E71</f>
        <v>-2.6997677291592925</v>
      </c>
      <c r="F134" s="245">
        <f t="shared" si="14"/>
        <v>-2.7374159337234305</v>
      </c>
      <c r="G134" s="245">
        <f t="shared" si="14"/>
        <v>-2.7758009506602148</v>
      </c>
      <c r="H134" s="245">
        <f t="shared" si="14"/>
        <v>-2.8149431824742819</v>
      </c>
      <c r="I134" s="245">
        <f t="shared" si="14"/>
        <v>-2.854863744634764</v>
      </c>
      <c r="J134" s="245">
        <f t="shared" si="14"/>
        <v>-2.8955845008854464</v>
      </c>
      <c r="K134" s="245">
        <f t="shared" si="14"/>
        <v>-2.8825818983590552</v>
      </c>
      <c r="L134" s="245">
        <f t="shared" si="14"/>
        <v>-2.8688408088574171</v>
      </c>
      <c r="M134" s="245">
        <f t="shared" si="14"/>
        <v>-2.8543367136140514</v>
      </c>
      <c r="N134" s="245">
        <f t="shared" si="14"/>
        <v>-2.8390441006706273</v>
      </c>
      <c r="O134" s="245">
        <f t="shared" si="14"/>
        <v>-2.82293639951562</v>
      </c>
      <c r="P134" s="245">
        <f t="shared" si="14"/>
        <v>-2.8646614966101809</v>
      </c>
      <c r="Q134" s="245">
        <f t="shared" si="14"/>
        <v>-2.9072721699891959</v>
      </c>
      <c r="R134" s="245">
        <f t="shared" si="14"/>
        <v>-2.9507947475008218</v>
      </c>
      <c r="S134" s="245">
        <f t="shared" si="14"/>
        <v>-2.9952565246415594</v>
      </c>
      <c r="T134" s="245">
        <f t="shared" si="14"/>
        <v>-3.0406858096330329</v>
      </c>
      <c r="U134" s="245">
        <f t="shared" si="14"/>
        <v>-3.0871119647423813</v>
      </c>
      <c r="V134" s="245">
        <f t="shared" si="14"/>
        <v>-3.1345654521103223</v>
      </c>
      <c r="W134" s="245">
        <f t="shared" si="14"/>
        <v>-3.1830778758228191</v>
      </c>
      <c r="X134" s="245">
        <f t="shared" si="14"/>
        <v>-3.2326820345006633</v>
      </c>
      <c r="Y134" s="245">
        <f t="shared" si="14"/>
        <v>-3.2834119708839453</v>
      </c>
      <c r="Z134" s="245">
        <f t="shared" si="14"/>
        <v>-3.33530302216779</v>
      </c>
      <c r="AA134" s="245">
        <f t="shared" si="14"/>
        <v>-3.3883918793534633</v>
      </c>
      <c r="AB134" s="245">
        <f t="shared" si="14"/>
        <v>-3.4427166405892371</v>
      </c>
      <c r="AC134" s="245">
        <f t="shared" si="14"/>
        <v>-3.4983168765317254</v>
      </c>
      <c r="AD134" s="245">
        <f t="shared" si="14"/>
        <v>-3.5552336896969865</v>
      </c>
      <c r="AE134" s="245">
        <f t="shared" si="14"/>
        <v>-3.6135097805731449</v>
      </c>
      <c r="AF134" s="245">
        <f t="shared" si="14"/>
        <v>-3.673189519743246</v>
      </c>
      <c r="AG134" s="245">
        <f t="shared" si="14"/>
        <v>-3.7343190177542782</v>
      </c>
      <c r="AH134" s="245">
        <f t="shared" si="14"/>
        <v>-3.7969462009964241</v>
      </c>
      <c r="AI134" s="245">
        <f t="shared" si="14"/>
        <v>-3.861120892841281</v>
      </c>
      <c r="AJ134" s="245">
        <f t="shared" si="14"/>
        <v>-3.9268948940287909</v>
      </c>
      <c r="AK134" s="245">
        <f t="shared" ref="AK134:BB134" si="15">AK83+AK77+AK71</f>
        <v>-3.9943220698156972</v>
      </c>
      <c r="AL134" s="245">
        <f t="shared" si="15"/>
        <v>-4.0634584416316741</v>
      </c>
      <c r="AM134" s="245">
        <f t="shared" si="15"/>
        <v>-4.1343622817405796</v>
      </c>
      <c r="AN134" s="245">
        <f t="shared" si="15"/>
        <v>-4.2070942116581014</v>
      </c>
      <c r="AO134" s="245">
        <f t="shared" si="15"/>
        <v>-4.2817173073309291</v>
      </c>
      <c r="AP134" s="245">
        <f t="shared" si="15"/>
        <v>-4.3582972088235943</v>
      </c>
      <c r="AQ134" s="245">
        <f t="shared" si="15"/>
        <v>-4.4369022292540414</v>
      </c>
      <c r="AR134" s="245">
        <f t="shared" si="15"/>
        <v>-4.5176034825111886</v>
      </c>
      <c r="AS134" s="245">
        <f t="shared" si="15"/>
        <v>-4.6004749997032874</v>
      </c>
      <c r="AT134" s="245">
        <f t="shared" si="15"/>
        <v>-4.6855938643882826</v>
      </c>
      <c r="AU134" s="245">
        <f t="shared" si="15"/>
        <v>-4.7730403508092927</v>
      </c>
      <c r="AV134" s="245">
        <f t="shared" si="15"/>
        <v>-4.8628980628813609</v>
      </c>
      <c r="AW134" s="245">
        <f t="shared" si="15"/>
        <v>-4.9552540874525342</v>
      </c>
      <c r="AX134" s="245">
        <f t="shared" si="15"/>
        <v>-5.0501991520726088</v>
      </c>
      <c r="AY134" s="245">
        <f t="shared" si="15"/>
        <v>-5.1478277865182811</v>
      </c>
      <c r="AZ134" s="245">
        <f t="shared" si="15"/>
        <v>-5.2482384993438993</v>
      </c>
      <c r="BA134" s="245">
        <f t="shared" si="15"/>
        <v>-5.3515339551834753</v>
      </c>
      <c r="BB134" s="245">
        <f t="shared" si="15"/>
        <v>0</v>
      </c>
    </row>
    <row r="135" spans="1:54" ht="14" outlineLevel="2" thickBot="1">
      <c r="A135" s="138"/>
      <c r="B135" s="140" t="s">
        <v>468</v>
      </c>
      <c r="C135" s="141"/>
      <c r="D135" s="244"/>
      <c r="E135" s="245">
        <f>E133+E134</f>
        <v>-2.6997677291592925</v>
      </c>
      <c r="F135" s="245">
        <f t="shared" ref="F135:AW135" si="16">F133+F134</f>
        <v>-2.7374159337234305</v>
      </c>
      <c r="G135" s="245">
        <f t="shared" si="16"/>
        <v>-2.7758009506602148</v>
      </c>
      <c r="H135" s="245">
        <f t="shared" si="16"/>
        <v>-2.8149431824742819</v>
      </c>
      <c r="I135" s="245">
        <f t="shared" si="16"/>
        <v>-2.854863744634764</v>
      </c>
      <c r="J135" s="245">
        <f t="shared" si="16"/>
        <v>-3.1647266052582581</v>
      </c>
      <c r="K135" s="245">
        <f t="shared" si="16"/>
        <v>-5.1814230956134057</v>
      </c>
      <c r="L135" s="245">
        <f t="shared" si="16"/>
        <v>-7.1956929523540634</v>
      </c>
      <c r="M135" s="245">
        <f t="shared" si="16"/>
        <v>-9.2128002053189295</v>
      </c>
      <c r="N135" s="245">
        <f t="shared" si="16"/>
        <v>-11.230507343890199</v>
      </c>
      <c r="O135" s="245">
        <f t="shared" si="16"/>
        <v>-12.936480135571628</v>
      </c>
      <c r="P135" s="245">
        <f t="shared" si="16"/>
        <v>-12.113563118601078</v>
      </c>
      <c r="Q135" s="245">
        <f t="shared" si="16"/>
        <v>-11.313415698363944</v>
      </c>
      <c r="R135" s="245">
        <f t="shared" si="16"/>
        <v>-10.536064202708385</v>
      </c>
      <c r="S135" s="245">
        <f t="shared" si="16"/>
        <v>-9.7815359271308964</v>
      </c>
      <c r="T135" s="245">
        <f t="shared" si="16"/>
        <v>-9.0498591798531081</v>
      </c>
      <c r="U135" s="245">
        <f t="shared" si="16"/>
        <v>-8.3410633231421549</v>
      </c>
      <c r="V135" s="245">
        <f t="shared" si="16"/>
        <v>-7.655178819138758</v>
      </c>
      <c r="W135" s="245">
        <f t="shared" si="16"/>
        <v>-6.9922372719288779</v>
      </c>
      <c r="X135" s="245">
        <f t="shared" si="16"/>
        <v>-6.3522714801333073</v>
      </c>
      <c r="Y135" s="245">
        <f t="shared" si="16"/>
        <v>-5.7353154864921363</v>
      </c>
      <c r="Z135" s="245">
        <f t="shared" si="16"/>
        <v>-5.1414046282004904</v>
      </c>
      <c r="AA135" s="245">
        <f t="shared" si="16"/>
        <v>-4.5705755962596353</v>
      </c>
      <c r="AB135" s="245">
        <f t="shared" si="16"/>
        <v>-4.0228664888178409</v>
      </c>
      <c r="AC135" s="245">
        <f t="shared" si="16"/>
        <v>-3.4983168765317254</v>
      </c>
      <c r="AD135" s="245">
        <f t="shared" si="16"/>
        <v>-3.5552336896969865</v>
      </c>
      <c r="AE135" s="245">
        <f t="shared" si="16"/>
        <v>-3.6135097805731449</v>
      </c>
      <c r="AF135" s="245">
        <f t="shared" si="16"/>
        <v>-3.673189519743246</v>
      </c>
      <c r="AG135" s="245">
        <f t="shared" si="16"/>
        <v>-3.7343190177542782</v>
      </c>
      <c r="AH135" s="245">
        <f t="shared" si="16"/>
        <v>-3.7969462009964241</v>
      </c>
      <c r="AI135" s="245">
        <f t="shared" si="16"/>
        <v>-3.861120892841281</v>
      </c>
      <c r="AJ135" s="245">
        <f t="shared" si="16"/>
        <v>-3.9268948940287909</v>
      </c>
      <c r="AK135" s="245">
        <f t="shared" si="16"/>
        <v>-3.9943220698156972</v>
      </c>
      <c r="AL135" s="245">
        <f t="shared" si="16"/>
        <v>-4.0634584416316741</v>
      </c>
      <c r="AM135" s="245">
        <f t="shared" si="16"/>
        <v>-4.1343622817405796</v>
      </c>
      <c r="AN135" s="245">
        <f t="shared" si="16"/>
        <v>-4.2070942116581014</v>
      </c>
      <c r="AO135" s="245">
        <f t="shared" si="16"/>
        <v>-4.2817173073309291</v>
      </c>
      <c r="AP135" s="245">
        <f t="shared" si="16"/>
        <v>-4.3582972088235943</v>
      </c>
      <c r="AQ135" s="245">
        <f t="shared" si="16"/>
        <v>-4.4369022292540414</v>
      </c>
      <c r="AR135" s="245">
        <f t="shared" si="16"/>
        <v>-4.5176034825111886</v>
      </c>
      <c r="AS135" s="245">
        <f t="shared" si="16"/>
        <v>-4.6004749997032874</v>
      </c>
      <c r="AT135" s="245">
        <f t="shared" si="16"/>
        <v>-4.6855938643882826</v>
      </c>
      <c r="AU135" s="245">
        <f t="shared" si="16"/>
        <v>-4.7730403508092927</v>
      </c>
      <c r="AV135" s="245">
        <f t="shared" si="16"/>
        <v>-4.8628980628813609</v>
      </c>
      <c r="AW135" s="245">
        <f t="shared" si="16"/>
        <v>-4.9552540874525342</v>
      </c>
      <c r="AX135" s="245">
        <f>AX133+AX134</f>
        <v>-5.0501991520726088</v>
      </c>
      <c r="AY135" s="245">
        <f>AY133+AY134</f>
        <v>-5.1478277865182811</v>
      </c>
      <c r="AZ135" s="245">
        <f>AZ133+AZ134</f>
        <v>-5.2482384993438993</v>
      </c>
      <c r="BA135" s="245">
        <f>BA133+BA134</f>
        <v>-5.3515339551834753</v>
      </c>
      <c r="BB135" s="245">
        <f>BB133+BB134</f>
        <v>2.0495958022903527E-16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-16.097627330027944</v>
      </c>
      <c r="F143" s="21">
        <f>-(F$158*'Fixed Data'!$B$25*'Fixed Data'!F$47*'Fixed Data'!$B$24*'Fixed Data'!$B$23+F$158*'Fixed Data'!$B$26)*'Fixed Data'!M42/10^6</f>
        <v>-16.612537381950407</v>
      </c>
      <c r="G143" s="21">
        <f>-(G$158*'Fixed Data'!$B$25*'Fixed Data'!G$47*'Fixed Data'!$B$24*'Fixed Data'!$B$23+G$158*'Fixed Data'!$B$26)*'Fixed Data'!N42/10^6</f>
        <v>-17.081085450716813</v>
      </c>
      <c r="H143" s="21">
        <f>-(H$158*'Fixed Data'!$B$25*'Fixed Data'!H$47*'Fixed Data'!$B$24*'Fixed Data'!$B$23+H$158*'Fixed Data'!$B$26)*'Fixed Data'!O42/10^6</f>
        <v>-17.560873361157622</v>
      </c>
      <c r="I143" s="21">
        <f>-(I$158*'Fixed Data'!$B$25*'Fixed Data'!I$47*'Fixed Data'!$B$24*'Fixed Data'!$B$23+I$158*'Fixed Data'!$B$26)*'Fixed Data'!P42/10^6</f>
        <v>-18.112805387648255</v>
      </c>
      <c r="J143" s="21">
        <f>-(J$158*'Fixed Data'!$B$25*'Fixed Data'!J$47*'Fixed Data'!$B$24*'Fixed Data'!$B$23+J$158*'Fixed Data'!$B$26)*'Fixed Data'!Q42/10^6</f>
        <v>-18.678370003936848</v>
      </c>
      <c r="K143" s="21">
        <f>-(K$158*'Fixed Data'!$B$25*'Fixed Data'!K$47*'Fixed Data'!$B$24*'Fixed Data'!$B$23+K$158*'Fixed Data'!$B$26)*'Fixed Data'!R42/10^6</f>
        <v>-18.839159317064549</v>
      </c>
      <c r="L143" s="21">
        <f>-(L$158*'Fixed Data'!$B$25*'Fixed Data'!L$47*'Fixed Data'!$B$24*'Fixed Data'!$B$23+L$158*'Fixed Data'!$B$26)*'Fixed Data'!S42/10^6</f>
        <v>-19.053726843876095</v>
      </c>
      <c r="M143" s="21">
        <f>-(M$158*'Fixed Data'!$B$25*'Fixed Data'!M$47*'Fixed Data'!$B$24*'Fixed Data'!$B$23+M$158*'Fixed Data'!$B$26)*'Fixed Data'!T42/10^6</f>
        <v>-19.260230080689286</v>
      </c>
      <c r="N143" s="21">
        <f>-(N$158*'Fixed Data'!$B$25*'Fixed Data'!N$47*'Fixed Data'!$B$24*'Fixed Data'!$B$23+N$158*'Fixed Data'!$B$26)*'Fixed Data'!U42/10^6</f>
        <v>-19.398009053754038</v>
      </c>
      <c r="O143" s="21">
        <f>-(O$158*'Fixed Data'!$B$25*'Fixed Data'!O$47*'Fixed Data'!$B$24*'Fixed Data'!$B$23+O$158*'Fixed Data'!$B$26)*'Fixed Data'!V42/10^6</f>
        <v>-19.587454180095232</v>
      </c>
      <c r="P143" s="21">
        <f>-(P$158*'Fixed Data'!$B$25*'Fixed Data'!P$47*'Fixed Data'!$B$24*'Fixed Data'!$B$23+P$158*'Fixed Data'!$B$26)*'Fixed Data'!W42/10^6</f>
        <v>-20.180900528884276</v>
      </c>
      <c r="Q143" s="21">
        <f>-(Q$158*'Fixed Data'!$B$25*'Fixed Data'!Q$47*'Fixed Data'!$B$24*'Fixed Data'!$B$23+Q$158*'Fixed Data'!$B$26)*'Fixed Data'!X42/10^6</f>
        <v>-20.789533255646585</v>
      </c>
      <c r="R143" s="21">
        <f>-(R$158*'Fixed Data'!$B$25*'Fixed Data'!R$47*'Fixed Data'!$B$24*'Fixed Data'!$B$23+R$158*'Fixed Data'!$B$26)*'Fixed Data'!Y42/10^6</f>
        <v>-21.476438813386903</v>
      </c>
      <c r="S143" s="21">
        <f>-(S$158*'Fixed Data'!$B$25*'Fixed Data'!S$47*'Fixed Data'!$B$24*'Fixed Data'!$B$23+S$158*'Fixed Data'!$B$26)*'Fixed Data'!Z42/10^6</f>
        <v>-22.117824824024556</v>
      </c>
      <c r="T143" s="21">
        <f>-(T$158*'Fixed Data'!$B$25*'Fixed Data'!T$47*'Fixed Data'!$B$24*'Fixed Data'!$B$23+T$158*'Fixed Data'!$B$26)*'Fixed Data'!AA42/10^6</f>
        <v>-22.775892272626812</v>
      </c>
      <c r="U143" s="21">
        <f>-(U$158*'Fixed Data'!$B$25*'Fixed Data'!U$47*'Fixed Data'!$B$24*'Fixed Data'!$B$23+U$158*'Fixed Data'!$B$26)*'Fixed Data'!AB42/10^6</f>
        <v>-23.451172155192069</v>
      </c>
      <c r="V143" s="21">
        <f>-(V$158*'Fixed Data'!$B$25*'Fixed Data'!V$47*'Fixed Data'!$B$24*'Fixed Data'!$B$23+V$158*'Fixed Data'!$B$26)*'Fixed Data'!AC42/10^6</f>
        <v>-24.210729393293363</v>
      </c>
      <c r="W143" s="21">
        <f>-(W$158*'Fixed Data'!$B$25*'Fixed Data'!W$47*'Fixed Data'!$B$24*'Fixed Data'!$B$23+W$158*'Fixed Data'!$B$26)*'Fixed Data'!AD42/10^6</f>
        <v>-24.923141169863879</v>
      </c>
      <c r="X143" s="21">
        <f>-(X$158*'Fixed Data'!$B$25*'Fixed Data'!X$47*'Fixed Data'!$B$24*'Fixed Data'!$B$23+X$158*'Fixed Data'!$B$26)*'Fixed Data'!AE42/10^6</f>
        <v>-25.723105837426083</v>
      </c>
      <c r="Y143" s="21">
        <f>-(Y$158*'Fixed Data'!$B$25*'Fixed Data'!Y$47*'Fixed Data'!$B$24*'Fixed Data'!$B$23+Y$158*'Fixed Data'!$B$26)*'Fixed Data'!AF42/10^6</f>
        <v>-26.475131207866657</v>
      </c>
      <c r="Z143" s="21">
        <f>-(Z$158*'Fixed Data'!$B$25*'Fixed Data'!Z$47*'Fixed Data'!$B$24*'Fixed Data'!$B$23+Z$158*'Fixed Data'!$B$26)*'Fixed Data'!AG42/10^6</f>
        <v>-27.318179159191761</v>
      </c>
      <c r="AA143" s="21">
        <f>-(AA$158*'Fixed Data'!$B$25*'Fixed Data'!AA$47*'Fixed Data'!$B$24*'Fixed Data'!$B$23+AA$158*'Fixed Data'!$B$26)*'Fixed Data'!AH42/10^6</f>
        <v>-28.184403418520127</v>
      </c>
      <c r="AB143" s="21">
        <f>-(AB$158*'Fixed Data'!$B$25*'Fixed Data'!AB$47*'Fixed Data'!$B$24*'Fixed Data'!$B$23+AB$158*'Fixed Data'!$B$26)*'Fixed Data'!AI42/10^6</f>
        <v>-29.07458323086529</v>
      </c>
      <c r="AC143" s="21">
        <f>-(AC$158*'Fixed Data'!$B$25*'Fixed Data'!AC$47*'Fixed Data'!$B$24*'Fixed Data'!$B$23+AC$158*'Fixed Data'!$B$26)*'Fixed Data'!AJ42/10^6</f>
        <v>-29.972562664118634</v>
      </c>
      <c r="AD143" s="21">
        <f>-(AD$158*'Fixed Data'!$B$25*'Fixed Data'!AD$47*'Fixed Data'!$B$24*'Fixed Data'!$B$23+AD$158*'Fixed Data'!$B$26)*'Fixed Data'!AK42/10^6</f>
        <v>-30.899604462753796</v>
      </c>
      <c r="AE143" s="21">
        <f>-(AE$158*'Fixed Data'!$B$25*'Fixed Data'!AE$47*'Fixed Data'!$B$24*'Fixed Data'!$B$23+AE$158*'Fixed Data'!$B$26)*'Fixed Data'!AL42/10^6</f>
        <v>-31.860225948393499</v>
      </c>
      <c r="AF143" s="21">
        <f>-(AF$158*'Fixed Data'!$B$25*'Fixed Data'!AF$47*'Fixed Data'!$B$24*'Fixed Data'!$B$23+AF$158*'Fixed Data'!$B$26)*'Fixed Data'!AM42/10^6</f>
        <v>-32.84550496679114</v>
      </c>
      <c r="AG143" s="21">
        <f>-(AG$158*'Fixed Data'!$B$25*'Fixed Data'!AG$47*'Fixed Data'!$B$24*'Fixed Data'!$B$23+AG$158*'Fixed Data'!$B$26)*'Fixed Data'!AN42/10^6</f>
        <v>-33.857197212492679</v>
      </c>
      <c r="AH143" s="21">
        <f>-(AH$158*'Fixed Data'!$B$25*'Fixed Data'!AH$47*'Fixed Data'!$B$24*'Fixed Data'!$B$23+AH$158*'Fixed Data'!$B$26)*'Fixed Data'!AO42/10^6</f>
        <v>-34.897421323377472</v>
      </c>
      <c r="AI143" s="21">
        <f>-(AI$158*'Fixed Data'!$B$25*'Fixed Data'!AI$47*'Fixed Data'!$B$24*'Fixed Data'!$B$23+AI$158*'Fixed Data'!$B$26)*'Fixed Data'!AP42/10^6</f>
        <v>-35.968961160874102</v>
      </c>
      <c r="AJ143" s="21">
        <f>-(AJ$158*'Fixed Data'!$B$25*'Fixed Data'!AJ$47*'Fixed Data'!$B$24*'Fixed Data'!$B$23+AJ$158*'Fixed Data'!$B$26)*'Fixed Data'!AQ42/10^6</f>
        <v>-37.071796221651525</v>
      </c>
      <c r="AK143" s="21">
        <f>-(AK$158*'Fixed Data'!$B$25*'Fixed Data'!AK$47*'Fixed Data'!$B$24*'Fixed Data'!$B$23+AK$158*'Fixed Data'!$B$26)*'Fixed Data'!AR42/10^6</f>
        <v>-38.206277913675059</v>
      </c>
      <c r="AL143" s="21">
        <f>-(AL$158*'Fixed Data'!$B$25*'Fixed Data'!AL$47*'Fixed Data'!$B$24*'Fixed Data'!$B$23+AL$158*'Fixed Data'!$B$26)*'Fixed Data'!AS42/10^6</f>
        <v>-39.374078352497001</v>
      </c>
      <c r="AM143" s="21">
        <f>-(AM$158*'Fixed Data'!$B$25*'Fixed Data'!AM$47*'Fixed Data'!$B$24*'Fixed Data'!$B$23+AM$158*'Fixed Data'!$B$26)*'Fixed Data'!AT42/10^6</f>
        <v>-40.576615151654579</v>
      </c>
      <c r="AN143" s="21">
        <f>-(AN$158*'Fixed Data'!$B$25*'Fixed Data'!AN$47*'Fixed Data'!$B$24*'Fixed Data'!$B$23+AN$158*'Fixed Data'!$B$26)*'Fixed Data'!AU42/10^6</f>
        <v>-41.815104145158948</v>
      </c>
      <c r="AO143" s="21">
        <f>-(AO$158*'Fixed Data'!$B$25*'Fixed Data'!AO$47*'Fixed Data'!$B$24*'Fixed Data'!$B$23+AO$158*'Fixed Data'!$B$26)*'Fixed Data'!AV42/10^6</f>
        <v>-43.090688303725628</v>
      </c>
      <c r="AP143" s="21">
        <f>-(AP$158*'Fixed Data'!$B$25*'Fixed Data'!AP$47*'Fixed Data'!$B$24*'Fixed Data'!$B$23+AP$158*'Fixed Data'!$B$26)*'Fixed Data'!AW42/10^6</f>
        <v>-44.404769197190248</v>
      </c>
      <c r="AQ143" s="21">
        <f>-(AQ$158*'Fixed Data'!$B$25*'Fixed Data'!AQ$47*'Fixed Data'!$B$24*'Fixed Data'!$B$23+AQ$158*'Fixed Data'!$B$26)*'Fixed Data'!AX42/10^6</f>
        <v>-45.758862605506984</v>
      </c>
      <c r="AR143" s="21">
        <f>-(AR$158*'Fixed Data'!$B$25*'Fixed Data'!AR$47*'Fixed Data'!$B$24*'Fixed Data'!$B$23+AR$158*'Fixed Data'!$B$26)*'Fixed Data'!AY42/10^6</f>
        <v>-47.154458755343043</v>
      </c>
      <c r="AS143" s="21">
        <f>-(AS$158*'Fixed Data'!$B$25*'Fixed Data'!AS$47*'Fixed Data'!$B$24*'Fixed Data'!$B$23+AS$158*'Fixed Data'!$B$26)*'Fixed Data'!AZ42/10^6</f>
        <v>-48.593097468218268</v>
      </c>
      <c r="AT143" s="21">
        <f>-(AT$158*'Fixed Data'!$B$25*'Fixed Data'!AT$47*'Fixed Data'!$B$24*'Fixed Data'!$B$23+AT$158*'Fixed Data'!$B$26)*'Fixed Data'!BA42/10^6</f>
        <v>-50.076408583045477</v>
      </c>
      <c r="AU143" s="21">
        <f>-(AU$158*'Fixed Data'!$B$25*'Fixed Data'!AU$47*'Fixed Data'!$B$24*'Fixed Data'!$B$23+AU$158*'Fixed Data'!$B$26)*'Fixed Data'!BB42/10^6</f>
        <v>-51.60611443212489</v>
      </c>
      <c r="AV143" s="21">
        <f>-(AV$158*'Fixed Data'!$B$25*'Fixed Data'!AV$47*'Fixed Data'!$B$24*'Fixed Data'!$B$23+AV$158*'Fixed Data'!$B$26)*'Fixed Data'!BC42/10^6</f>
        <v>-53.184003589920835</v>
      </c>
      <c r="AW143" s="21">
        <f>-(AW$158*'Fixed Data'!$B$25*'Fixed Data'!AW$47*'Fixed Data'!$B$24*'Fixed Data'!$B$23+AW$158*'Fixed Data'!$B$26)*'Fixed Data'!BD42/10^6</f>
        <v>-54.811935561380245</v>
      </c>
      <c r="AX143" s="21">
        <f>-(AX$158*'Fixed Data'!$B$25*'Fixed Data'!AX$47*'Fixed Data'!$B$24*'Fixed Data'!$B$23+AX$158*'Fixed Data'!$B$26)*'Fixed Data'!BE42/10^6</f>
        <v>-56.491857960724701</v>
      </c>
      <c r="AY143" s="21">
        <f>-(AY$158*'Fixed Data'!$B$25*'Fixed Data'!AY$47*'Fixed Data'!$B$24*'Fixed Data'!$B$23+AY$158*'Fixed Data'!$B$26)*'Fixed Data'!BF42/10^6</f>
        <v>-58.225810271193673</v>
      </c>
      <c r="AZ143" s="21">
        <f>-(AZ$158*'Fixed Data'!$B$25*'Fixed Data'!AZ$47*'Fixed Data'!$B$24*'Fixed Data'!$B$23+AZ$158*'Fixed Data'!$B$26)*'Fixed Data'!BG42/10^6</f>
        <v>-60.015924113257107</v>
      </c>
      <c r="BA143" s="21">
        <f>-(BA$158*'Fixed Data'!$B$25*'Fixed Data'!BA$47*'Fixed Data'!$B$24*'Fixed Data'!$B$23+BA$158*'Fixed Data'!$B$26)*'Fixed Data'!BH42/10^6</f>
        <v>-61.864426250707545</v>
      </c>
      <c r="BB143" s="21">
        <f>-(BB$158*'Fixed Data'!$B$25*'Fixed Data'!BB$47*'Fixed Data'!$B$24*'Fixed Data'!$B$23+BB$158*'Fixed Data'!$B$26)*'Fixed Data'!BI42/10^6</f>
        <v>0</v>
      </c>
    </row>
    <row r="144" spans="1:54" outlineLevel="2">
      <c r="A144" s="426"/>
      <c r="B144" s="135" t="s">
        <v>288</v>
      </c>
      <c r="C144" s="135" t="s">
        <v>564</v>
      </c>
      <c r="D144" s="135" t="s">
        <v>391</v>
      </c>
      <c r="E144" s="279">
        <f>(Option_5!E143-Baseline!E143)*1.76</f>
        <v>0</v>
      </c>
      <c r="F144" s="279">
        <f>(Option_5!F143-Baseline!F143)*1.76</f>
        <v>0</v>
      </c>
      <c r="G144" s="279">
        <f>(Option_5!G143-Baseline!G143)*1.76</f>
        <v>0</v>
      </c>
      <c r="H144" s="279">
        <f>(Option_5!H143-Baseline!H143)*1.76</f>
        <v>0</v>
      </c>
      <c r="I144" s="279">
        <f>(Option_5!I143-Baseline!I143)*1.76</f>
        <v>0</v>
      </c>
      <c r="J144" s="279">
        <f>(Option_5!J143-Baseline!J143)*1.76</f>
        <v>0</v>
      </c>
      <c r="K144" s="279">
        <f>(Option_5!K143-Baseline!K143)*1.76</f>
        <v>0.62741798247506952</v>
      </c>
      <c r="L144" s="279">
        <f>(Option_5!L143-Baseline!L143)*1.76</f>
        <v>1.2937313931291867</v>
      </c>
      <c r="M144" s="279">
        <f>(Option_5!M143-Baseline!M143)*1.76</f>
        <v>2.0004075821732688</v>
      </c>
      <c r="N144" s="279">
        <f>(Option_5!N143-Baseline!N143)*1.76</f>
        <v>2.7404621831885492</v>
      </c>
      <c r="O144" s="279">
        <f>(Option_5!O143-Baseline!O143)*1.76</f>
        <v>3.5302199830707819</v>
      </c>
      <c r="P144" s="279">
        <f>(Option_5!P143-Baseline!P143)*1.76</f>
        <v>3.6375345811721043</v>
      </c>
      <c r="Q144" s="279">
        <f>(Option_5!Q143-Baseline!Q143)*1.76</f>
        <v>3.7476041024876126</v>
      </c>
      <c r="R144" s="279">
        <f>(Option_5!R143-Baseline!R143)*1.76</f>
        <v>3.8718022996058346</v>
      </c>
      <c r="S144" s="279">
        <f>(Option_5!S143-Baseline!S143)*1.76</f>
        <v>3.9878133112655592</v>
      </c>
      <c r="T144" s="279">
        <f>(Option_5!T143-Baseline!T143)*1.76</f>
        <v>4.1068502611210667</v>
      </c>
      <c r="U144" s="279">
        <f>(Option_5!U143-Baseline!U143)*1.76</f>
        <v>4.229009399467663</v>
      </c>
      <c r="V144" s="279">
        <f>(Option_5!V143-Baseline!V143)*1.76</f>
        <v>4.3663863184145706</v>
      </c>
      <c r="W144" s="279">
        <f>(Option_5!W143-Baseline!W143)*1.76</f>
        <v>4.4952806787164636</v>
      </c>
      <c r="X144" s="279">
        <f>(Option_5!X143-Baseline!X143)*1.76</f>
        <v>4.6399869148928126</v>
      </c>
      <c r="Y144" s="279">
        <f>(Option_5!Y143-Baseline!Y143)*1.76</f>
        <v>4.7760663274560802</v>
      </c>
      <c r="Z144" s="279">
        <f>(Option_5!Z143-Baseline!Z143)*1.76</f>
        <v>4.928586879679397</v>
      </c>
      <c r="AA144" s="279">
        <f>(Option_5!AA143-Baseline!AA143)*1.76</f>
        <v>5.0853109797073399</v>
      </c>
      <c r="AB144" s="279">
        <f>(Option_5!AB143-Baseline!AB143)*1.76</f>
        <v>5.2463798526844876</v>
      </c>
      <c r="AC144" s="279">
        <f>(Option_5!AC143-Baseline!AC143)*1.76</f>
        <v>5.4088786208358242</v>
      </c>
      <c r="AD144" s="279">
        <f>(Option_5!AD143-Baseline!AD143)*1.76</f>
        <v>5.5766445440934893</v>
      </c>
      <c r="AE144" s="279">
        <f>(Option_5!AE143-Baseline!AE143)*1.76</f>
        <v>5.7504938203715108</v>
      </c>
      <c r="AF144" s="279">
        <f>(Option_5!AF143-Baseline!AF143)*1.76</f>
        <v>5.928816897613399</v>
      </c>
      <c r="AG144" s="279">
        <f>(Option_5!AG143-Baseline!AG143)*1.76</f>
        <v>6.1119312780232589</v>
      </c>
      <c r="AH144" s="279">
        <f>(Option_5!AH143-Baseline!AH143)*1.76</f>
        <v>6.3002200654503886</v>
      </c>
      <c r="AI144" s="279">
        <f>(Option_5!AI143-Baseline!AI143)*1.76</f>
        <v>6.4941865143136921</v>
      </c>
      <c r="AJ144" s="279">
        <f>(Option_5!AJ143-Baseline!AJ143)*1.76</f>
        <v>6.6938276744423932</v>
      </c>
      <c r="AK144" s="279">
        <f>(Option_5!AK143-Baseline!AK143)*1.76</f>
        <v>6.8992077332917514</v>
      </c>
      <c r="AL144" s="279">
        <f>(Option_5!AL143-Baseline!AL143)*1.76</f>
        <v>7.1106293160779215</v>
      </c>
      <c r="AM144" s="279">
        <f>(Option_5!AM143-Baseline!AM143)*1.76</f>
        <v>7.3283491844677373</v>
      </c>
      <c r="AN144" s="279">
        <f>(Option_5!AN143-Baseline!AN143)*1.76</f>
        <v>7.5525876832168937</v>
      </c>
      <c r="AO144" s="279">
        <f>(Option_5!AO143-Baseline!AO143)*1.76</f>
        <v>7.7835519912043063</v>
      </c>
      <c r="AP144" s="279">
        <f>(Option_5!AP143-Baseline!AP143)*1.76</f>
        <v>8.0214960162399684</v>
      </c>
      <c r="AQ144" s="279">
        <f>(Option_5!AQ143-Baseline!AQ143)*1.76</f>
        <v>8.2666943936361754</v>
      </c>
      <c r="AR144" s="279">
        <f>(Option_5!AR143-Baseline!AR143)*1.76</f>
        <v>8.5194170851614111</v>
      </c>
      <c r="AS144" s="279">
        <f>(Option_5!AS143-Baseline!AS143)*1.76</f>
        <v>8.7799431014720213</v>
      </c>
      <c r="AT144" s="279">
        <f>(Option_5!AT143-Baseline!AT143)*1.76</f>
        <v>9.0485677463561824</v>
      </c>
      <c r="AU144" s="279">
        <f>(Option_5!AU143-Baseline!AU143)*1.76</f>
        <v>9.3256029962002973</v>
      </c>
      <c r="AV144" s="279">
        <f>(Option_5!AV143-Baseline!AV143)*1.76</f>
        <v>9.611372912822814</v>
      </c>
      <c r="AW144" s="279">
        <f>(Option_5!AW143-Baseline!AW143)*1.76</f>
        <v>9.9062143503465112</v>
      </c>
      <c r="AX144" s="279">
        <f>(Option_5!AX143-Baseline!AX143)*1.76</f>
        <v>10.210480137420021</v>
      </c>
      <c r="AY144" s="279">
        <f>(Option_5!AY143-Baseline!AY143)*1.76</f>
        <v>10.524539727826722</v>
      </c>
      <c r="AZ144" s="279">
        <f>(Option_5!AZ143-Baseline!AZ143)*1.76</f>
        <v>10.84877927751749</v>
      </c>
      <c r="BA144" s="279">
        <f>(Option_5!BA143-Baseline!BA143)*1.76</f>
        <v>11.183602155435455</v>
      </c>
      <c r="BB144" s="279">
        <f>(Option_5!BB143-Baseline!BB143)*1.76</f>
        <v>123.74931739424321</v>
      </c>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-1.6614967730992181</v>
      </c>
      <c r="F146" s="21">
        <f>-F$161*'Fixed Data'!$B$20*'Fixed Data'!$B$22</f>
        <v>-1.7173467305228438</v>
      </c>
      <c r="G146" s="21">
        <f>-G$161*'Fixed Data'!$B$20*'Fixed Data'!$B$22</f>
        <v>-1.7753211348122491</v>
      </c>
      <c r="H146" s="21">
        <f>-H$161*'Fixed Data'!$B$20*'Fixed Data'!$B$22</f>
        <v>-1.8355085167209915</v>
      </c>
      <c r="I146" s="21">
        <f>-I$161*'Fixed Data'!$B$20*'Fixed Data'!$B$22</f>
        <v>-1.8980013496677657</v>
      </c>
      <c r="J146" s="21">
        <f>-J$161*'Fixed Data'!$B$20*'Fixed Data'!$B$22</f>
        <v>-1.9628962737514692</v>
      </c>
      <c r="K146" s="21">
        <f>-K$161*'Fixed Data'!$B$20*'Fixed Data'!$B$22</f>
        <v>-2.0300147713670689</v>
      </c>
      <c r="L146" s="21">
        <f>-L$161*'Fixed Data'!$B$20*'Fixed Data'!$B$22</f>
        <v>-2.0994941189461924</v>
      </c>
      <c r="M146" s="21">
        <f>-M$161*'Fixed Data'!$B$20*'Fixed Data'!$B$22</f>
        <v>-2.1713462340902807</v>
      </c>
      <c r="N146" s="21">
        <f>-N$161*'Fixed Data'!$B$20*'Fixed Data'!$B$22</f>
        <v>-2.2455757539111723</v>
      </c>
      <c r="O146" s="21">
        <f>-O$161*'Fixed Data'!$B$20*'Fixed Data'!$B$22</f>
        <v>-2.3221790045618067</v>
      </c>
      <c r="P146" s="21">
        <f>-P$161*'Fixed Data'!$B$20*'Fixed Data'!$B$22</f>
        <v>-2.403596092535587</v>
      </c>
      <c r="Q146" s="21">
        <f>-Q$161*'Fixed Data'!$B$20*'Fixed Data'!$B$22</f>
        <v>-2.4882182536455999</v>
      </c>
      <c r="R146" s="21">
        <f>-R$161*'Fixed Data'!$B$20*'Fixed Data'!$B$22</f>
        <v>-2.5761828315279938</v>
      </c>
      <c r="S146" s="21">
        <f>-S$161*'Fixed Data'!$B$20*'Fixed Data'!$B$22</f>
        <v>-2.6676334198392198</v>
      </c>
      <c r="T146" s="21">
        <f>-T$161*'Fixed Data'!$B$20*'Fixed Data'!$B$22</f>
        <v>-2.7627202206801389</v>
      </c>
      <c r="U146" s="21">
        <f>-U$161*'Fixed Data'!$B$20*'Fixed Data'!$B$22</f>
        <v>-2.8616002686110824</v>
      </c>
      <c r="V146" s="21">
        <f>-V$161*'Fixed Data'!$B$20*'Fixed Data'!$B$22</f>
        <v>-2.9644378338789728</v>
      </c>
      <c r="W146" s="21">
        <f>-W$161*'Fixed Data'!$B$20*'Fixed Data'!$B$22</f>
        <v>-3.0714047136369036</v>
      </c>
      <c r="X146" s="21">
        <f>-X$161*'Fixed Data'!$B$20*'Fixed Data'!$B$22</f>
        <v>-3.1826806575727633</v>
      </c>
      <c r="Y146" s="21">
        <f>-Y$161*'Fixed Data'!$B$20*'Fixed Data'!$B$22</f>
        <v>-3.2984536815303294</v>
      </c>
      <c r="Z146" s="21">
        <f>-Z$161*'Fixed Data'!$B$20*'Fixed Data'!$B$22</f>
        <v>-3.4189204707363801</v>
      </c>
      <c r="AA146" s="21">
        <f>-AA$161*'Fixed Data'!$B$20*'Fixed Data'!$B$22</f>
        <v>-3.5442868726338386</v>
      </c>
      <c r="AB146" s="21">
        <f>-AB$161*'Fixed Data'!$B$20*'Fixed Data'!$B$22</f>
        <v>-3.6747682329043703</v>
      </c>
      <c r="AC146" s="21">
        <f>-AC$161*'Fixed Data'!$B$20*'Fixed Data'!$B$22</f>
        <v>-3.8105899555060434</v>
      </c>
      <c r="AD146" s="21">
        <f>-AD$161*'Fixed Data'!$B$20*'Fixed Data'!$B$22</f>
        <v>-3.9519878386959295</v>
      </c>
      <c r="AE146" s="21">
        <f>-AE$161*'Fixed Data'!$B$20*'Fixed Data'!$B$22</f>
        <v>-4.0992087918783051</v>
      </c>
      <c r="AF146" s="21">
        <f>-AF$161*'Fixed Data'!$B$20*'Fixed Data'!$B$22</f>
        <v>-4.2525111492257448</v>
      </c>
      <c r="AG146" s="21">
        <f>-AG$161*'Fixed Data'!$B$20*'Fixed Data'!$B$22</f>
        <v>-4.4121654089288356</v>
      </c>
      <c r="AH146" s="21">
        <f>-AH$161*'Fixed Data'!$B$20*'Fixed Data'!$B$22</f>
        <v>-4.578454658824799</v>
      </c>
      <c r="AI146" s="21">
        <f>-AI$161*'Fixed Data'!$B$20*'Fixed Data'!$B$22</f>
        <v>-4.7516753380487096</v>
      </c>
      <c r="AJ146" s="21">
        <f>-AJ$161*'Fixed Data'!$B$20*'Fixed Data'!$B$22</f>
        <v>-4.9321377522681464</v>
      </c>
      <c r="AK146" s="21">
        <f>-AK$161*'Fixed Data'!$B$20*'Fixed Data'!$B$22</f>
        <v>-5.1201668801374236</v>
      </c>
      <c r="AL146" s="21">
        <f>-AL$161*'Fixed Data'!$B$20*'Fixed Data'!$B$22</f>
        <v>-5.3161029109337443</v>
      </c>
      <c r="AM146" s="21">
        <f>-AM$161*'Fixed Data'!$B$20*'Fixed Data'!$B$22</f>
        <v>-5.5203021630189717</v>
      </c>
      <c r="AN146" s="21">
        <f>-AN$161*'Fixed Data'!$B$20*'Fixed Data'!$B$22</f>
        <v>-5.73313780068783</v>
      </c>
      <c r="AO146" s="21">
        <f>-AO$161*'Fixed Data'!$B$20*'Fixed Data'!$B$22</f>
        <v>-5.9550005734176183</v>
      </c>
      <c r="AP146" s="21">
        <f>-AP$161*'Fixed Data'!$B$20*'Fixed Data'!$B$22</f>
        <v>-6.1862998015344983</v>
      </c>
      <c r="AQ146" s="21">
        <f>-AQ$161*'Fixed Data'!$B$20*'Fixed Data'!$B$22</f>
        <v>-6.427464249872247</v>
      </c>
      <c r="AR146" s="21">
        <f>-AR$161*'Fixed Data'!$B$20*'Fixed Data'!$B$22</f>
        <v>-6.678942979029495</v>
      </c>
      <c r="AS146" s="21">
        <f>-AS$161*'Fixed Data'!$B$20*'Fixed Data'!$B$22</f>
        <v>-6.9412064654450596</v>
      </c>
      <c r="AT146" s="21">
        <f>-AT$161*'Fixed Data'!$B$20*'Fixed Data'!$B$22</f>
        <v>-7.2147476094657303</v>
      </c>
      <c r="AU146" s="21">
        <f>-AU$161*'Fixed Data'!$B$20*'Fixed Data'!$B$22</f>
        <v>-7.5000827658155664</v>
      </c>
      <c r="AV146" s="21">
        <f>-AV$161*'Fixed Data'!$B$20*'Fixed Data'!$B$22</f>
        <v>-7.7977530204817693</v>
      </c>
      <c r="AW146" s="21">
        <f>-AW$161*'Fixed Data'!$B$20*'Fixed Data'!$B$22</f>
        <v>-8.1083252883884924</v>
      </c>
      <c r="AX146" s="21">
        <f>-AX$161*'Fixed Data'!$B$20*'Fixed Data'!$B$22</f>
        <v>-8.4323936126842227</v>
      </c>
      <c r="AY146" s="21">
        <f>-AY$161*'Fixed Data'!$B$20*'Fixed Data'!$B$22</f>
        <v>-8.7705805312336729</v>
      </c>
      <c r="AZ146" s="21">
        <f>-AZ$161*'Fixed Data'!$B$20*'Fixed Data'!$B$22</f>
        <v>-9.1235384655111833</v>
      </c>
      <c r="BA146" s="21">
        <f>-BA$161*'Fixed Data'!$B$20*'Fixed Data'!$B$22</f>
        <v>-9.4919511766986417</v>
      </c>
      <c r="BB146" s="21">
        <f>-BB$161*'Fixed Data'!$B$20*'Fixed Data'!$B$22</f>
        <v>0</v>
      </c>
    </row>
    <row r="147" spans="1:54" outlineLevel="2">
      <c r="A147" s="426"/>
      <c r="B147" s="135" t="s">
        <v>291</v>
      </c>
      <c r="C147" s="135" t="s">
        <v>474</v>
      </c>
      <c r="D147" s="135" t="s">
        <v>391</v>
      </c>
      <c r="E147" s="21">
        <f>-E$162*'Fixed Data'!$B$21*'Fixed Data'!$B$22</f>
        <v>-2.4833822031056049E-2</v>
      </c>
      <c r="F147" s="21">
        <f>-F$162*'Fixed Data'!$B$21*'Fixed Data'!$B$22</f>
        <v>-2.5668592212333481E-2</v>
      </c>
      <c r="G147" s="21">
        <f>-G$162*'Fixed Data'!$B$21*'Fixed Data'!$B$22</f>
        <v>-2.6535115704909889E-2</v>
      </c>
      <c r="H147" s="21">
        <f>-H$162*'Fixed Data'!$B$21*'Fixed Data'!$B$22</f>
        <v>-2.7434715864767607E-2</v>
      </c>
      <c r="I147" s="21">
        <f>-I$162*'Fixed Data'!$B$21*'Fixed Data'!$B$22</f>
        <v>-2.8368774810137977E-2</v>
      </c>
      <c r="J147" s="21">
        <f>-J$162*'Fixed Data'!$B$21*'Fixed Data'!$B$22</f>
        <v>-2.9338736886967313E-2</v>
      </c>
      <c r="K147" s="21">
        <f>-K$162*'Fixed Data'!$B$21*'Fixed Data'!$B$22</f>
        <v>-3.0341934289150295E-2</v>
      </c>
      <c r="L147" s="21">
        <f>-L$162*'Fixed Data'!$B$21*'Fixed Data'!$B$22</f>
        <v>-3.138041796985002E-2</v>
      </c>
      <c r="M147" s="21">
        <f>-M$162*'Fixed Data'!$B$21*'Fixed Data'!$B$22</f>
        <v>-3.2454367078589764E-2</v>
      </c>
      <c r="N147" s="21">
        <f>-N$162*'Fixed Data'!$B$21*'Fixed Data'!$B$22</f>
        <v>-3.3563850321999149E-2</v>
      </c>
      <c r="O147" s="21">
        <f>-O$162*'Fixed Data'!$B$21*'Fixed Data'!$B$22</f>
        <v>-3.4708812855312417E-2</v>
      </c>
      <c r="P147" s="21">
        <f>-P$162*'Fixed Data'!$B$21*'Fixed Data'!$B$22</f>
        <v>-3.5925725995734806E-2</v>
      </c>
      <c r="Q147" s="21">
        <f>-Q$162*'Fixed Data'!$B$21*'Fixed Data'!$B$22</f>
        <v>-3.719054438164144E-2</v>
      </c>
      <c r="R147" s="21">
        <f>-R$162*'Fixed Data'!$B$21*'Fixed Data'!$B$22</f>
        <v>-3.850532062359218E-2</v>
      </c>
      <c r="S147" s="21">
        <f>-S$162*'Fixed Data'!$B$21*'Fixed Data'!$B$22</f>
        <v>-3.9872201351745296E-2</v>
      </c>
      <c r="T147" s="21">
        <f>-T$162*'Fixed Data'!$B$21*'Fixed Data'!$B$22</f>
        <v>-4.1293430982668335E-2</v>
      </c>
      <c r="U147" s="21">
        <f>-U$162*'Fixed Data'!$B$21*'Fixed Data'!$B$22</f>
        <v>-4.2771357143545706E-2</v>
      </c>
      <c r="V147" s="21">
        <f>-V$162*'Fixed Data'!$B$21*'Fixed Data'!$B$22</f>
        <v>-4.4308434891006797E-2</v>
      </c>
      <c r="W147" s="21">
        <f>-W$162*'Fixed Data'!$B$21*'Fixed Data'!$B$22</f>
        <v>-4.5907232286006024E-2</v>
      </c>
      <c r="X147" s="21">
        <f>-X$162*'Fixed Data'!$B$21*'Fixed Data'!$B$22</f>
        <v>-4.7570435667358038E-2</v>
      </c>
      <c r="Y147" s="21">
        <f>-Y$162*'Fixed Data'!$B$21*'Fixed Data'!$B$22</f>
        <v>-4.9300855226617694E-2</v>
      </c>
      <c r="Z147" s="21">
        <f>-Z$162*'Fixed Data'!$B$21*'Fixed Data'!$B$22</f>
        <v>-5.1101431034977399E-2</v>
      </c>
      <c r="AA147" s="21">
        <f>-AA$162*'Fixed Data'!$B$21*'Fixed Data'!$B$22</f>
        <v>-5.2975239672854238E-2</v>
      </c>
      <c r="AB147" s="21">
        <f>-AB$162*'Fixed Data'!$B$21*'Fixed Data'!$B$22</f>
        <v>-5.4925499804769934E-2</v>
      </c>
      <c r="AC147" s="21">
        <f>-AC$162*'Fixed Data'!$B$21*'Fixed Data'!$B$22</f>
        <v>-5.6955580315662321E-2</v>
      </c>
      <c r="AD147" s="21">
        <f>-AD$162*'Fixed Data'!$B$21*'Fixed Data'!$B$22</f>
        <v>-5.9069006036437721E-2</v>
      </c>
      <c r="AE147" s="21">
        <f>-AE$162*'Fixed Data'!$B$21*'Fixed Data'!$B$22</f>
        <v>-6.1269467085661916E-2</v>
      </c>
      <c r="AF147" s="21">
        <f>-AF$162*'Fixed Data'!$B$21*'Fixed Data'!$B$22</f>
        <v>-6.356082489645741E-2</v>
      </c>
      <c r="AG147" s="21">
        <f>-AG$162*'Fixed Data'!$B$21*'Fixed Data'!$B$22</f>
        <v>-6.5947122160884067E-2</v>
      </c>
      <c r="AH147" s="21">
        <f>-AH$162*'Fixed Data'!$B$21*'Fixed Data'!$B$22</f>
        <v>-6.8432590664905632E-2</v>
      </c>
      <c r="AI147" s="21">
        <f>-AI$162*'Fixed Data'!$B$21*'Fixed Data'!$B$22</f>
        <v>-7.1021660630080585E-2</v>
      </c>
      <c r="AJ147" s="21">
        <f>-AJ$162*'Fixed Data'!$B$21*'Fixed Data'!$B$22</f>
        <v>-7.3718970657942806E-2</v>
      </c>
      <c r="AK147" s="21">
        <f>-AK$162*'Fixed Data'!$B$21*'Fixed Data'!$B$22</f>
        <v>-7.6529377222364789E-2</v>
      </c>
      <c r="AL147" s="21">
        <f>-AL$162*'Fixed Data'!$B$21*'Fixed Data'!$B$22</f>
        <v>-7.94579658193178E-2</v>
      </c>
      <c r="AM147" s="21">
        <f>-AM$162*'Fixed Data'!$B$21*'Fixed Data'!$B$22</f>
        <v>-8.2510062116631852E-2</v>
      </c>
      <c r="AN147" s="21">
        <f>-AN$162*'Fixed Data'!$B$21*'Fixed Data'!$B$22</f>
        <v>-8.5691243103755851E-2</v>
      </c>
      <c r="AO147" s="21">
        <f>-AO$162*'Fixed Data'!$B$21*'Fixed Data'!$B$22</f>
        <v>-8.9007349898914428E-2</v>
      </c>
      <c r="AP147" s="21">
        <f>-AP$162*'Fixed Data'!$B$21*'Fixed Data'!$B$22</f>
        <v>-9.2464500254919868E-2</v>
      </c>
      <c r="AQ147" s="21">
        <f>-AQ$162*'Fixed Data'!$B$21*'Fixed Data'!$B$22</f>
        <v>-9.6069102270363554E-2</v>
      </c>
      <c r="AR147" s="21">
        <f>-AR$162*'Fixed Data'!$B$21*'Fixed Data'!$B$22</f>
        <v>-9.9827868552824744E-2</v>
      </c>
      <c r="AS147" s="21">
        <f>-AS$162*'Fixed Data'!$B$21*'Fixed Data'!$B$22</f>
        <v>-0.10374783098476899</v>
      </c>
      <c r="AT147" s="21">
        <f>-AT$162*'Fixed Data'!$B$21*'Fixed Data'!$B$22</f>
        <v>-0.1078363565441537</v>
      </c>
      <c r="AU147" s="21">
        <f>-AU$162*'Fixed Data'!$B$21*'Fixed Data'!$B$22</f>
        <v>-0.11210116342637848</v>
      </c>
      <c r="AV147" s="21">
        <f>-AV$162*'Fixed Data'!$B$21*'Fixed Data'!$B$22</f>
        <v>-0.11655033852228734</v>
      </c>
      <c r="AW147" s="21">
        <f>-AW$162*'Fixed Data'!$B$21*'Fixed Data'!$B$22</f>
        <v>-0.12119235549886084</v>
      </c>
      <c r="AX147" s="21">
        <f>-AX$162*'Fixed Data'!$B$21*'Fixed Data'!$B$22</f>
        <v>-0.12603609348259767</v>
      </c>
      <c r="AY147" s="21">
        <f>-AY$162*'Fixed Data'!$B$21*'Fixed Data'!$B$22</f>
        <v>-0.1310908574002933</v>
      </c>
      <c r="AZ147" s="21">
        <f>-AZ$162*'Fixed Data'!$B$21*'Fixed Data'!$B$22</f>
        <v>-0.13636639862116332</v>
      </c>
      <c r="BA147" s="21">
        <f>-BA$162*'Fixed Data'!$B$21*'Fixed Data'!$B$22</f>
        <v>-0.14187293695501851</v>
      </c>
      <c r="BB147" s="21">
        <f>-BB$162*'Fixed Data'!$B$21*'Fixed Data'!$B$22</f>
        <v>0</v>
      </c>
    </row>
    <row r="148" spans="1:54" outlineLevel="2">
      <c r="A148" s="426"/>
      <c r="B148" s="135" t="s">
        <v>291</v>
      </c>
      <c r="C148" s="135" t="s">
        <v>565</v>
      </c>
      <c r="D148" s="135" t="s">
        <v>391</v>
      </c>
      <c r="E148" s="279">
        <f>(SUM(Option_5!E146:E147)-SUM(Baseline!E146:E147))*1.76</f>
        <v>0</v>
      </c>
      <c r="F148" s="279">
        <f>(SUM(Option_5!F146:F147)-SUM(Baseline!F146:F147))*1.76</f>
        <v>0</v>
      </c>
      <c r="G148" s="279">
        <f>(SUM(Option_5!G146:G147)-SUM(Baseline!G146:G147))*1.76</f>
        <v>0</v>
      </c>
      <c r="H148" s="279">
        <f>(SUM(Option_5!H146:H147)-SUM(Baseline!H146:H147))*1.76</f>
        <v>0</v>
      </c>
      <c r="I148" s="279">
        <f>(SUM(Option_5!I146:I147)-SUM(Baseline!I146:I147))*1.76</f>
        <v>0</v>
      </c>
      <c r="J148" s="279">
        <f>(SUM(Option_5!J146:J147)-SUM(Baseline!J146:J147))*1.76</f>
        <v>0</v>
      </c>
      <c r="K148" s="279">
        <f>(SUM(Option_5!K146:K147)-SUM(Baseline!K146:K147))*1.76</f>
        <v>4.9919862731030663E-4</v>
      </c>
      <c r="L148" s="279">
        <f>(SUM(Option_5!L146:L147)-SUM(Baseline!L146:L147))*1.76</f>
        <v>1.4408546230353636E-3</v>
      </c>
      <c r="M148" s="279">
        <f>(SUM(Option_5!M146:M147)-SUM(Baseline!M146:M147))*1.76</f>
        <v>3.000635995328764E-3</v>
      </c>
      <c r="N148" s="279">
        <f>(SUM(Option_5!N146:N147)-SUM(Baseline!N146:N147))*1.76</f>
        <v>5.3761422026214235E-3</v>
      </c>
      <c r="O148" s="279">
        <f>(SUM(Option_5!O146:O147)-SUM(Baseline!O146:O147))*1.76</f>
        <v>8.789062362972189E-3</v>
      </c>
      <c r="P148" s="279">
        <f>(SUM(Option_5!P146:P147)-SUM(Baseline!P146:P147))*1.76</f>
        <v>9.1055888358437184E-3</v>
      </c>
      <c r="Q148" s="279">
        <f>(SUM(Option_5!Q146:Q147)-SUM(Baseline!Q146:Q147))*1.76</f>
        <v>9.434639887934821E-3</v>
      </c>
      <c r="R148" s="279">
        <f>(SUM(Option_5!R146:R147)-SUM(Baseline!R146:R147))*1.76</f>
        <v>9.7766965945659482E-3</v>
      </c>
      <c r="S148" s="279">
        <f>(SUM(Option_5!S146:S147)-SUM(Baseline!S146:S147))*1.76</f>
        <v>1.0132398002848503E-2</v>
      </c>
      <c r="T148" s="279">
        <f>(SUM(Option_5!T146:T147)-SUM(Baseline!T146:T147))*1.76</f>
        <v>1.050226567548691E-2</v>
      </c>
      <c r="U148" s="279">
        <f>(SUM(Option_5!U146:U147)-SUM(Baseline!U146:U147))*1.76</f>
        <v>1.0886939189961637E-2</v>
      </c>
      <c r="V148" s="279">
        <f>(SUM(Option_5!V146:V147)-SUM(Baseline!V146:V147))*1.76</f>
        <v>1.1287058919295418E-2</v>
      </c>
      <c r="W148" s="279">
        <f>(SUM(Option_5!W146:W147)-SUM(Baseline!W146:W147))*1.76</f>
        <v>1.1703344089819864E-2</v>
      </c>
      <c r="X148" s="279">
        <f>(SUM(Option_5!X146:X147)-SUM(Baseline!X146:X147))*1.76</f>
        <v>1.2136396708649215E-2</v>
      </c>
      <c r="Y148" s="279">
        <f>(SUM(Option_5!Y146:Y147)-SUM(Baseline!Y146:Y147))*1.76</f>
        <v>1.2586976489494361E-2</v>
      </c>
      <c r="Z148" s="279">
        <f>(SUM(Option_5!Z146:Z147)-SUM(Baseline!Z146:Z147))*1.76</f>
        <v>1.305592332529109E-2</v>
      </c>
      <c r="AA148" s="279">
        <f>(SUM(Option_5!AA146:AA147)-SUM(Baseline!AA146:AA147))*1.76</f>
        <v>1.3543958033472733E-2</v>
      </c>
      <c r="AB148" s="279">
        <f>(SUM(Option_5!AB146:AB147)-SUM(Baseline!AB146:AB147))*1.76</f>
        <v>1.4051999890645988E-2</v>
      </c>
      <c r="AC148" s="279">
        <f>(SUM(Option_5!AC146:AC147)-SUM(Baseline!AC146:AC147))*1.76</f>
        <v>1.4580810997175106E-2</v>
      </c>
      <c r="AD148" s="279">
        <f>(SUM(Option_5!AD146:AD147)-SUM(Baseline!AD146:AD147))*1.76</f>
        <v>1.5131430500720881E-2</v>
      </c>
      <c r="AE148" s="279">
        <f>(SUM(Option_5!AE146:AE147)-SUM(Baseline!AE146:AE147))*1.76</f>
        <v>1.5704739046788773E-2</v>
      </c>
      <c r="AF148" s="279">
        <f>(SUM(Option_5!AF146:AF147)-SUM(Baseline!AF146:AF147))*1.76</f>
        <v>1.6301816800791045E-2</v>
      </c>
      <c r="AG148" s="279">
        <f>(SUM(Option_5!AG146:AG147)-SUM(Baseline!AG146:AG147))*1.76</f>
        <v>1.6923625117820081E-2</v>
      </c>
      <c r="AH148" s="279">
        <f>(SUM(Option_5!AH146:AH147)-SUM(Baseline!AH146:AH147))*1.76</f>
        <v>1.7571402665441126E-2</v>
      </c>
      <c r="AI148" s="279">
        <f>(SUM(Option_5!AI146:AI147)-SUM(Baseline!AI146:AI147))*1.76</f>
        <v>1.824615208168609E-2</v>
      </c>
      <c r="AJ148" s="279">
        <f>(SUM(Option_5!AJ146:AJ147)-SUM(Baseline!AJ146:AJ147))*1.76</f>
        <v>1.8949231639994082E-2</v>
      </c>
      <c r="AK148" s="279">
        <f>(SUM(Option_5!AK146:AK147)-SUM(Baseline!AK146:AK147))*1.76</f>
        <v>1.9681764114628207E-2</v>
      </c>
      <c r="AL148" s="279">
        <f>(SUM(Option_5!AL146:AL147)-SUM(Baseline!AL146:AL147))*1.76</f>
        <v>2.0445188488623103E-2</v>
      </c>
      <c r="AM148" s="279">
        <f>(SUM(Option_5!AM146:AM147)-SUM(Baseline!AM146:AM147))*1.76</f>
        <v>2.1240865156878497E-2</v>
      </c>
      <c r="AN148" s="279">
        <f>(SUM(Option_5!AN146:AN147)-SUM(Baseline!AN146:AN147))*1.76</f>
        <v>2.2070196062426391E-2</v>
      </c>
      <c r="AO148" s="279">
        <f>(SUM(Option_5!AO146:AO147)-SUM(Baseline!AO146:AO147))*1.76</f>
        <v>2.2934780546732442E-2</v>
      </c>
      <c r="AP148" s="279">
        <f>(SUM(Option_5!AP146:AP147)-SUM(Baseline!AP146:AP147))*1.76</f>
        <v>2.3836179850534052E-2</v>
      </c>
      <c r="AQ148" s="279">
        <f>(SUM(Option_5!AQ146:AQ147)-SUM(Baseline!AQ146:AQ147))*1.76</f>
        <v>2.477607429006639E-2</v>
      </c>
      <c r="AR148" s="279">
        <f>(SUM(Option_5!AR146:AR147)-SUM(Baseline!AR146:AR147))*1.76</f>
        <v>2.5756185199322344E-2</v>
      </c>
      <c r="AS148" s="279">
        <f>(SUM(Option_5!AS146:AS147)-SUM(Baseline!AS146:AS147))*1.76</f>
        <v>2.6778392679630371E-2</v>
      </c>
      <c r="AT148" s="279">
        <f>(SUM(Option_5!AT146:AT147)-SUM(Baseline!AT146:AT147))*1.76</f>
        <v>2.7844577627867437E-2</v>
      </c>
      <c r="AU148" s="279">
        <f>(SUM(Option_5!AU146:AU147)-SUM(Baseline!AU146:AU147))*1.76</f>
        <v>2.8956820460834507E-2</v>
      </c>
      <c r="AV148" s="279">
        <f>(SUM(Option_5!AV146:AV147)-SUM(Baseline!AV146:AV147))*1.76</f>
        <v>3.0117162964203175E-2</v>
      </c>
      <c r="AW148" s="279">
        <f>(SUM(Option_5!AW146:AW147)-SUM(Baseline!AW146:AW147))*1.76</f>
        <v>3.1327845382846532E-2</v>
      </c>
      <c r="AX148" s="279">
        <f>(SUM(Option_5!AX146:AX147)-SUM(Baseline!AX146:AX147))*1.76</f>
        <v>3.2591149244567817E-2</v>
      </c>
      <c r="AY148" s="279">
        <f>(SUM(Option_5!AY146:AY147)-SUM(Baseline!AY146:AY147))*1.76</f>
        <v>3.3909594228157973E-2</v>
      </c>
      <c r="AZ148" s="279">
        <f>(SUM(Option_5!AZ146:AZ147)-SUM(Baseline!AZ146:AZ147))*1.76</f>
        <v>3.5285622750232053E-2</v>
      </c>
      <c r="BA148" s="279">
        <f>(SUM(Option_5!BA146:BA147)-SUM(Baseline!BA146:BA147))*1.76</f>
        <v>3.6721915378403767E-2</v>
      </c>
      <c r="BB148" s="279">
        <f>(SUM(Option_5!BB146:BB147)-SUM(Baseline!BB146:BB147))*1.76</f>
        <v>17.678419284758984</v>
      </c>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475</v>
      </c>
      <c r="D150" s="135" t="s">
        <v>391</v>
      </c>
      <c r="E150" s="279">
        <v>-18.905494659999999</v>
      </c>
      <c r="F150" s="279">
        <v>-19.380107550000002</v>
      </c>
      <c r="G150" s="279">
        <v>-19.869713579999999</v>
      </c>
      <c r="H150" s="279">
        <v>-20.374827140000001</v>
      </c>
      <c r="I150" s="279">
        <v>-20.895981809999999</v>
      </c>
      <c r="J150" s="279">
        <v>-21.433731089999998</v>
      </c>
      <c r="K150" s="279">
        <v>-21.642373210000002</v>
      </c>
      <c r="L150" s="279">
        <v>-21.8476727</v>
      </c>
      <c r="M150" s="279">
        <v>-22.04922036</v>
      </c>
      <c r="N150" s="279">
        <v>-22.24658277</v>
      </c>
      <c r="O150" s="279">
        <v>-22.439300620000001</v>
      </c>
      <c r="P150" s="279">
        <v>-23.029478659999999</v>
      </c>
      <c r="Q150" s="279">
        <v>-23.638791210000001</v>
      </c>
      <c r="R150" s="279">
        <v>-24.26791411</v>
      </c>
      <c r="S150" s="279">
        <v>-24.917549129999998</v>
      </c>
      <c r="T150" s="279">
        <v>-25.588425100000002</v>
      </c>
      <c r="U150" s="279">
        <v>-26.281299019999999</v>
      </c>
      <c r="V150" s="279">
        <v>-26.996957250000001</v>
      </c>
      <c r="W150" s="279">
        <v>-27.736216719999998</v>
      </c>
      <c r="X150" s="279">
        <v>-28.499926219999999</v>
      </c>
      <c r="Y150" s="279">
        <v>-29.288967769999999</v>
      </c>
      <c r="Z150" s="279">
        <v>-30.104257989999997</v>
      </c>
      <c r="AA150" s="279">
        <v>-30.94674959</v>
      </c>
      <c r="AB150" s="279">
        <v>-31.817432870000001</v>
      </c>
      <c r="AC150" s="279">
        <v>-32.717337360000002</v>
      </c>
      <c r="AD150" s="279">
        <v>-33.647533490000001</v>
      </c>
      <c r="AE150" s="279">
        <v>-34.609134320000003</v>
      </c>
      <c r="AF150" s="279">
        <v>-35.603297359999999</v>
      </c>
      <c r="AG150" s="279">
        <v>-36.631226529999999</v>
      </c>
      <c r="AH150" s="279">
        <v>-37.69417413</v>
      </c>
      <c r="AI150" s="279">
        <v>-38.793442909999996</v>
      </c>
      <c r="AJ150" s="279">
        <v>-39.930388319999999</v>
      </c>
      <c r="AK150" s="279">
        <v>-41.106420740000004</v>
      </c>
      <c r="AL150" s="279">
        <v>-42.323007880000006</v>
      </c>
      <c r="AM150" s="279">
        <v>-43.581677340000006</v>
      </c>
      <c r="AN150" s="279">
        <v>-44.884019139999999</v>
      </c>
      <c r="AO150" s="279">
        <v>-46.23168854</v>
      </c>
      <c r="AP150" s="279">
        <v>-47.626408859999998</v>
      </c>
      <c r="AQ150" s="279">
        <v>-49.069974479999999</v>
      </c>
      <c r="AR150" s="279">
        <v>-50.56425402</v>
      </c>
      <c r="AS150" s="279">
        <v>-52.111193560000004</v>
      </c>
      <c r="AT150" s="279">
        <v>-53.712820139999998</v>
      </c>
      <c r="AU150" s="279">
        <v>-55.37124532</v>
      </c>
      <c r="AV150" s="279">
        <v>-57.08866896</v>
      </c>
      <c r="AW150" s="279">
        <v>-58.867383140000001</v>
      </c>
      <c r="AX150" s="279">
        <v>-60.709776320000003</v>
      </c>
      <c r="AY150" s="279">
        <v>-62.61833764</v>
      </c>
      <c r="AZ150" s="279">
        <v>-64.595661460000002</v>
      </c>
      <c r="BA150" s="279">
        <v>-66.64445207</v>
      </c>
      <c r="BB150" s="279">
        <v>0</v>
      </c>
    </row>
    <row r="151" spans="1:54" outlineLevel="2">
      <c r="A151" s="426"/>
      <c r="B151" s="135" t="s">
        <v>294</v>
      </c>
      <c r="C151" s="135" t="s">
        <v>476</v>
      </c>
      <c r="D151" s="135" t="s">
        <v>391</v>
      </c>
      <c r="E151" s="279">
        <v>-1.5395036089999998</v>
      </c>
      <c r="F151" s="279">
        <v>-1.5785211640000001</v>
      </c>
      <c r="G151" s="279">
        <v>-1.6187996950000001</v>
      </c>
      <c r="H151" s="279">
        <v>-1.6603838149999999</v>
      </c>
      <c r="I151" s="279">
        <v>-1.7033198570000001</v>
      </c>
      <c r="J151" s="279">
        <v>-1.7476559439999999</v>
      </c>
      <c r="K151" s="279">
        <v>-1.790673156</v>
      </c>
      <c r="L151" s="279">
        <v>-1.8340324110000001</v>
      </c>
      <c r="M151" s="279">
        <v>-1.87768661</v>
      </c>
      <c r="N151" s="279">
        <v>-1.9215841710000001</v>
      </c>
      <c r="O151" s="279">
        <v>-1.9656687239999999</v>
      </c>
      <c r="P151" s="279">
        <v>-2.0186929629999999</v>
      </c>
      <c r="Q151" s="279">
        <v>-2.0734829299999999</v>
      </c>
      <c r="R151" s="279">
        <v>-2.130103047</v>
      </c>
      <c r="S151" s="279">
        <v>-2.188620293</v>
      </c>
      <c r="T151" s="279">
        <v>-2.249104317</v>
      </c>
      <c r="U151" s="279">
        <v>-2.3116275490000002</v>
      </c>
      <c r="V151" s="279">
        <v>-2.3762653220000001</v>
      </c>
      <c r="W151" s="279">
        <v>-2.4430959959999998</v>
      </c>
      <c r="X151" s="279">
        <v>-2.5122010889999999</v>
      </c>
      <c r="Y151" s="279">
        <v>-2.583665415</v>
      </c>
      <c r="Z151" s="279">
        <v>-2.657577227</v>
      </c>
      <c r="AA151" s="279">
        <v>-2.7340283640000003</v>
      </c>
      <c r="AB151" s="279">
        <v>-2.813114412</v>
      </c>
      <c r="AC151" s="279">
        <v>-2.8949348659999998</v>
      </c>
      <c r="AD151" s="279">
        <v>-2.9795932999999999</v>
      </c>
      <c r="AE151" s="279">
        <v>-3.0671975499999999</v>
      </c>
      <c r="AF151" s="279">
        <v>-3.1578598969999998</v>
      </c>
      <c r="AG151" s="279">
        <v>-3.251697268</v>
      </c>
      <c r="AH151" s="279">
        <v>-3.3488314400000001</v>
      </c>
      <c r="AI151" s="279">
        <v>-3.449389252</v>
      </c>
      <c r="AJ151" s="279">
        <v>-3.5535028369999999</v>
      </c>
      <c r="AK151" s="279">
        <v>-3.6613098509999999</v>
      </c>
      <c r="AL151" s="279">
        <v>-3.7729537250000003</v>
      </c>
      <c r="AM151" s="279">
        <v>-3.8885839180000001</v>
      </c>
      <c r="AN151" s="279">
        <v>-4.0083561919999999</v>
      </c>
      <c r="AO151" s="279">
        <v>-4.132432895</v>
      </c>
      <c r="AP151" s="279">
        <v>-4.2609832560000003</v>
      </c>
      <c r="AQ151" s="279">
        <v>-4.3941836919999995</v>
      </c>
      <c r="AR151" s="279">
        <v>-4.5322181419999996</v>
      </c>
      <c r="AS151" s="279">
        <v>-4.6752783990000006</v>
      </c>
      <c r="AT151" s="279">
        <v>-4.8235644720000002</v>
      </c>
      <c r="AU151" s="279">
        <v>-4.9772849570000002</v>
      </c>
      <c r="AV151" s="279">
        <v>-5.1366574280000004</v>
      </c>
      <c r="AW151" s="279">
        <v>-5.3019088499999993</v>
      </c>
      <c r="AX151" s="279">
        <v>-5.4732760039999997</v>
      </c>
      <c r="AY151" s="279">
        <v>-5.6510059409999993</v>
      </c>
      <c r="AZ151" s="279">
        <v>-5.8353564519999992</v>
      </c>
      <c r="BA151" s="279">
        <v>-6.0265965580000005</v>
      </c>
      <c r="BB151" s="279">
        <v>0</v>
      </c>
    </row>
    <row r="152" spans="1:54" outlineLevel="2">
      <c r="A152" s="426"/>
      <c r="B152" s="135" t="s">
        <v>294</v>
      </c>
      <c r="C152" s="135" t="s">
        <v>477</v>
      </c>
      <c r="D152" s="135" t="s">
        <v>391</v>
      </c>
      <c r="E152" s="279">
        <v>-0.26941478839999999</v>
      </c>
      <c r="F152" s="279">
        <v>-0.2784704248</v>
      </c>
      <c r="G152" s="279">
        <v>-0.28787052490000004</v>
      </c>
      <c r="H152" s="279">
        <v>-0.29762944189999996</v>
      </c>
      <c r="I152" s="279">
        <v>-0.30776217080000001</v>
      </c>
      <c r="J152" s="279">
        <v>-0.3182843783</v>
      </c>
      <c r="K152" s="279">
        <v>-0.32916683730000001</v>
      </c>
      <c r="L152" s="279">
        <v>-0.34043208490000004</v>
      </c>
      <c r="M152" s="279">
        <v>-0.35208206209999998</v>
      </c>
      <c r="N152" s="279">
        <v>-0.36411751640000001</v>
      </c>
      <c r="O152" s="279">
        <v>-0.37653785280000002</v>
      </c>
      <c r="P152" s="279">
        <v>-0.3897390013</v>
      </c>
      <c r="Q152" s="279">
        <v>-0.40345982750000003</v>
      </c>
      <c r="R152" s="279">
        <v>-0.41772260029999997</v>
      </c>
      <c r="S152" s="279">
        <v>-0.43255060479999996</v>
      </c>
      <c r="T152" s="279">
        <v>-0.4479681908</v>
      </c>
      <c r="U152" s="279">
        <v>-0.46400082329999998</v>
      </c>
      <c r="V152" s="279">
        <v>-0.48067513610000001</v>
      </c>
      <c r="W152" s="279">
        <v>-0.49801898729999999</v>
      </c>
      <c r="X152" s="279">
        <v>-0.51606151810000001</v>
      </c>
      <c r="Y152" s="279">
        <v>-0.5348332146</v>
      </c>
      <c r="Z152" s="279">
        <v>-0.5543659715</v>
      </c>
      <c r="AA152" s="279">
        <v>-0.5746931609</v>
      </c>
      <c r="AB152" s="279">
        <v>-0.59584970220000011</v>
      </c>
      <c r="AC152" s="279">
        <v>-0.61787213760000004</v>
      </c>
      <c r="AD152" s="279">
        <v>-0.64079870949999995</v>
      </c>
      <c r="AE152" s="279">
        <v>-0.66466944309999998</v>
      </c>
      <c r="AF152" s="279">
        <v>-0.68952623239999999</v>
      </c>
      <c r="AG152" s="279">
        <v>-0.71541293019999996</v>
      </c>
      <c r="AH152" s="279">
        <v>-0.74237544330000005</v>
      </c>
      <c r="AI152" s="279">
        <v>-0.77046183200000007</v>
      </c>
      <c r="AJ152" s="279">
        <v>-0.79972241420000001</v>
      </c>
      <c r="AK152" s="279">
        <v>-0.83020987540000002</v>
      </c>
      <c r="AL152" s="279">
        <v>-0.86197938350000003</v>
      </c>
      <c r="AM152" s="279">
        <v>-0.89508870959999998</v>
      </c>
      <c r="AN152" s="279">
        <v>-0.92959835459999995</v>
      </c>
      <c r="AO152" s="279">
        <v>-0.96557168240000002</v>
      </c>
      <c r="AP152" s="279">
        <v>-1.0030750589999999</v>
      </c>
      <c r="AQ152" s="279">
        <v>-1.0421780010000001</v>
      </c>
      <c r="AR152" s="279">
        <v>-1.0829533259999999</v>
      </c>
      <c r="AS152" s="279">
        <v>-1.1254773170000001</v>
      </c>
      <c r="AT152" s="279">
        <v>-1.1698298899999999</v>
      </c>
      <c r="AU152" s="279">
        <v>-1.2160947739999999</v>
      </c>
      <c r="AV152" s="279">
        <v>-1.2643596960000001</v>
      </c>
      <c r="AW152" s="279">
        <v>-1.314716577</v>
      </c>
      <c r="AX152" s="279">
        <v>-1.3672617420000002</v>
      </c>
      <c r="AY152" s="279">
        <v>-1.422096128</v>
      </c>
      <c r="AZ152" s="279">
        <v>-1.4793255199999999</v>
      </c>
      <c r="BA152" s="279">
        <v>-1.5390607809999999</v>
      </c>
      <c r="BB152" s="279">
        <v>0</v>
      </c>
    </row>
    <row r="153" spans="1:54" outlineLevel="2">
      <c r="A153" s="426"/>
      <c r="B153" s="135" t="s">
        <v>294</v>
      </c>
      <c r="C153" s="135" t="s">
        <v>566</v>
      </c>
      <c r="D153" s="135" t="s">
        <v>391</v>
      </c>
      <c r="E153" s="279">
        <f>(SUM(Option_5!E150:E152)-SUM(Baseline!E150:E152))*1.76</f>
        <v>0</v>
      </c>
      <c r="F153" s="279">
        <f>(SUM(Option_5!F150:F152)-SUM(Baseline!F150:F152))*1.76</f>
        <v>0</v>
      </c>
      <c r="G153" s="279">
        <f>(SUM(Option_5!G150:G152)-SUM(Baseline!G150:G152))*1.76</f>
        <v>0</v>
      </c>
      <c r="H153" s="279">
        <f>(SUM(Option_5!H150:H152)-SUM(Baseline!H150:H152))*1.76</f>
        <v>0</v>
      </c>
      <c r="I153" s="279">
        <f>(SUM(Option_5!I150:I152)-SUM(Baseline!I150:I152))*1.76</f>
        <v>0</v>
      </c>
      <c r="J153" s="279">
        <f>(SUM(Option_5!J150:J152)-SUM(Baseline!J150:J152))*1.76</f>
        <v>0</v>
      </c>
      <c r="K153" s="279">
        <f>(SUM(Option_5!K150:K152)-SUM(Baseline!K150:K152))*1.76</f>
        <v>0.61439936271999895</v>
      </c>
      <c r="L153" s="279">
        <f>(SUM(Option_5!L150:L152)-SUM(Baseline!L150:L152))*1.76</f>
        <v>1.2680598897119983</v>
      </c>
      <c r="M153" s="279">
        <f>(SUM(Option_5!M150:M152)-SUM(Baseline!M150:M152))*1.76</f>
        <v>1.962995923328001</v>
      </c>
      <c r="N153" s="279">
        <f>(SUM(Option_5!N150:N152)-SUM(Baseline!N150:N152))*1.76</f>
        <v>2.701320818768008</v>
      </c>
      <c r="O153" s="279">
        <f>(SUM(Option_5!O150:O152)-SUM(Baseline!O150:O152))*1.76</f>
        <v>3.4852524655519996</v>
      </c>
      <c r="P153" s="279">
        <f>(SUM(Option_5!P150:P152)-SUM(Baseline!P150:P152))*1.76</f>
        <v>3.592344397839998</v>
      </c>
      <c r="Q153" s="279">
        <f>(SUM(Option_5!Q150:Q152)-SUM(Baseline!Q150:Q152))*1.76</f>
        <v>3.7029473914399866</v>
      </c>
      <c r="R153" s="279">
        <f>(SUM(Option_5!R150:R152)-SUM(Baseline!R150:R152))*1.76</f>
        <v>3.8171856683839978</v>
      </c>
      <c r="S153" s="279">
        <f>(SUM(Option_5!S150:S152)-SUM(Baseline!S150:S152))*1.76</f>
        <v>3.9351883160480114</v>
      </c>
      <c r="T153" s="279">
        <f>(SUM(Option_5!T150:T152)-SUM(Baseline!T150:T152))*1.76</f>
        <v>4.0570893549119988</v>
      </c>
      <c r="U153" s="279">
        <f>(SUM(Option_5!U150:U152)-SUM(Baseline!U150:U152))*1.76</f>
        <v>4.1830279951680014</v>
      </c>
      <c r="V153" s="279">
        <f>(SUM(Option_5!V150:V152)-SUM(Baseline!V150:V152))*1.76</f>
        <v>4.3131488403519933</v>
      </c>
      <c r="W153" s="279">
        <f>(SUM(Option_5!W150:W152)-SUM(Baseline!W150:W152))*1.76</f>
        <v>4.4476021150880021</v>
      </c>
      <c r="X153" s="279">
        <f>(SUM(Option_5!X150:X152)-SUM(Baseline!X150:X152))*1.76</f>
        <v>4.5865439644639983</v>
      </c>
      <c r="Y153" s="279">
        <f>(SUM(Option_5!Y150:Y152)-SUM(Baseline!Y150:Y152))*1.76</f>
        <v>4.7301365730080045</v>
      </c>
      <c r="Z153" s="279">
        <f>(SUM(Option_5!Z150:Z152)-SUM(Baseline!Z150:Z152))*1.76</f>
        <v>4.878548529360013</v>
      </c>
      <c r="AA153" s="279">
        <f>(SUM(Option_5!AA150:AA152)-SUM(Baseline!AA150:AA152))*1.76</f>
        <v>5.0319550283199979</v>
      </c>
      <c r="AB153" s="279">
        <f>(SUM(Option_5!AB150:AB152)-SUM(Baseline!AB150:AB152))*1.76</f>
        <v>5.1905382663200115</v>
      </c>
      <c r="AC153" s="279">
        <f>(SUM(Option_5!AC150:AC152)-SUM(Baseline!AC150:AC152))*1.76</f>
        <v>5.3544875780000032</v>
      </c>
      <c r="AD153" s="279">
        <f>(SUM(Option_5!AD150:AD152)-SUM(Baseline!AD150:AD152))*1.76</f>
        <v>5.5239998522720155</v>
      </c>
      <c r="AE153" s="279">
        <f>(SUM(Option_5!AE150:AE152)-SUM(Baseline!AE150:AE152))*1.76</f>
        <v>5.6992797848799785</v>
      </c>
      <c r="AF153" s="279">
        <f>(SUM(Option_5!AF150:AF152)-SUM(Baseline!AF150:AF152))*1.76</f>
        <v>5.8805403574719906</v>
      </c>
      <c r="AG153" s="279">
        <f>(SUM(Option_5!AG150:AG152)-SUM(Baseline!AG150:AG152))*1.76</f>
        <v>6.0680029974079819</v>
      </c>
      <c r="AH153" s="279">
        <f>(SUM(Option_5!AH150:AH152)-SUM(Baseline!AH150:AH152))*1.76</f>
        <v>6.261898032544007</v>
      </c>
      <c r="AI153" s="279">
        <f>(SUM(Option_5!AI150:AI152)-SUM(Baseline!AI150:AI152))*1.76</f>
        <v>6.4624651521759962</v>
      </c>
      <c r="AJ153" s="279">
        <f>(SUM(Option_5!AJ150:AJ152)-SUM(Baseline!AJ150:AJ152))*1.76</f>
        <v>6.6699536652319944</v>
      </c>
      <c r="AK153" s="279">
        <f>(SUM(Option_5!AK150:AK152)-SUM(Baseline!AK150:AK152))*1.76</f>
        <v>6.8846230277439782</v>
      </c>
      <c r="AL153" s="279">
        <f>(SUM(Option_5!AL150:AL152)-SUM(Baseline!AL150:AL152))*1.76</f>
        <v>7.1067432768639867</v>
      </c>
      <c r="AM153" s="279">
        <f>(SUM(Option_5!AM150:AM152)-SUM(Baseline!AM150:AM152))*1.76</f>
        <v>7.3365953900799923</v>
      </c>
      <c r="AN153" s="279">
        <f>(SUM(Option_5!AN150:AN152)-SUM(Baseline!AN150:AN152))*1.76</f>
        <v>7.5744719147679804</v>
      </c>
      <c r="AO153" s="279">
        <f>(SUM(Option_5!AO150:AO152)-SUM(Baseline!AO150:AO152))*1.76</f>
        <v>7.8206773826720051</v>
      </c>
      <c r="AP153" s="279">
        <f>(SUM(Option_5!AP150:AP152)-SUM(Baseline!AP150:AP152))*1.76</f>
        <v>8.0755287940800038</v>
      </c>
      <c r="AQ153" s="279">
        <f>(SUM(Option_5!AQ150:AQ152)-SUM(Baseline!AQ150:AQ152))*1.76</f>
        <v>8.3393563545600085</v>
      </c>
      <c r="AR153" s="279">
        <f>(SUM(Option_5!AR150:AR152)-SUM(Baseline!AR150:AR152))*1.76</f>
        <v>8.6125037803200115</v>
      </c>
      <c r="AS153" s="279">
        <f>(SUM(Option_5!AS150:AS152)-SUM(Baseline!AS150:AS152))*1.76</f>
        <v>8.8953291996799972</v>
      </c>
      <c r="AT153" s="279">
        <f>(SUM(Option_5!AT150:AT152)-SUM(Baseline!AT150:AT152))*1.76</f>
        <v>9.1882055055999814</v>
      </c>
      <c r="AU153" s="279">
        <f>(SUM(Option_5!AU150:AU152)-SUM(Baseline!AU150:AU152))*1.76</f>
        <v>9.4915212303999947</v>
      </c>
      <c r="AV153" s="279">
        <f>(SUM(Option_5!AV150:AV152)-SUM(Baseline!AV150:AV152))*1.76</f>
        <v>9.8056811459199995</v>
      </c>
      <c r="AW153" s="279">
        <f>(SUM(Option_5!AW150:AW152)-SUM(Baseline!AW150:AW152))*1.76</f>
        <v>10.131106992159982</v>
      </c>
      <c r="AX153" s="279">
        <f>(SUM(Option_5!AX150:AX152)-SUM(Baseline!AX150:AX152))*1.76</f>
        <v>10.468238253439996</v>
      </c>
      <c r="AY153" s="279">
        <f>(SUM(Option_5!AY150:AY152)-SUM(Baseline!AY150:AY152))*1.76</f>
        <v>10.817532952159993</v>
      </c>
      <c r="AZ153" s="279">
        <f>(SUM(Option_5!AZ150:AZ152)-SUM(Baseline!AZ150:AZ152))*1.76</f>
        <v>11.179468433759974</v>
      </c>
      <c r="BA153" s="279">
        <f>(SUM(Option_5!BA150:BA152)-SUM(Baseline!BA150:BA152))*1.76</f>
        <v>11.554542362879994</v>
      </c>
      <c r="BB153" s="279">
        <f>(SUM(Option_5!BB150:BB152)-SUM(Baseline!BB150:BB152))*1.76</f>
        <v>146.72919165687861</v>
      </c>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135" t="s">
        <v>397</v>
      </c>
      <c r="D158" s="135" t="s">
        <v>480</v>
      </c>
      <c r="E158" s="238">
        <v>39.529138612086136</v>
      </c>
      <c r="F158" s="36">
        <v>40.080371623962833</v>
      </c>
      <c r="G158" s="36">
        <v>40.642392807760714</v>
      </c>
      <c r="H158" s="36">
        <v>41.21550089044991</v>
      </c>
      <c r="I158" s="36">
        <v>41.80000503799949</v>
      </c>
      <c r="J158" s="36">
        <v>42.396225372377458</v>
      </c>
      <c r="K158" s="36">
        <v>42.205845410415456</v>
      </c>
      <c r="L158" s="36">
        <v>42.004652757534721</v>
      </c>
      <c r="M158" s="36">
        <v>41.792288417771154</v>
      </c>
      <c r="N158" s="36">
        <v>41.568378853162116</v>
      </c>
      <c r="O158" s="36">
        <v>41.332535026746498</v>
      </c>
      <c r="P158" s="36">
        <v>41.943460599653939</v>
      </c>
      <c r="Q158" s="36">
        <v>42.567352498264746</v>
      </c>
      <c r="R158" s="36">
        <v>43.204596206540373</v>
      </c>
      <c r="S158" s="36">
        <v>43.855591376440863</v>
      </c>
      <c r="T158" s="36">
        <v>44.520752487924746</v>
      </c>
      <c r="U158" s="36">
        <v>45.200509453949053</v>
      </c>
      <c r="V158" s="36">
        <v>45.895308291469171</v>
      </c>
      <c r="W158" s="36">
        <v>46.605611737438828</v>
      </c>
      <c r="X158" s="36">
        <v>47.331900018809996</v>
      </c>
      <c r="Y158" s="36">
        <v>48.074671578532843</v>
      </c>
      <c r="Z158" s="36">
        <v>48.83444381255562</v>
      </c>
      <c r="AA158" s="36">
        <v>49.611753938824606</v>
      </c>
      <c r="AB158" s="36">
        <v>50.407159778284019</v>
      </c>
      <c r="AC158" s="36">
        <v>51.221240711875929</v>
      </c>
      <c r="AD158" s="36">
        <v>52.054598549540145</v>
      </c>
      <c r="AE158" s="36">
        <v>52.907858498214146</v>
      </c>
      <c r="AF158" s="36">
        <v>53.781670217832968</v>
      </c>
      <c r="AG158" s="36">
        <v>54.676708844329113</v>
      </c>
      <c r="AH158" s="36">
        <v>55.593676100632379</v>
      </c>
      <c r="AI158" s="36">
        <v>56.533301484669849</v>
      </c>
      <c r="AJ158" s="36">
        <v>57.49634344636565</v>
      </c>
      <c r="AK158" s="36">
        <v>58.483590663640932</v>
      </c>
      <c r="AL158" s="36">
        <v>59.49586338441366</v>
      </c>
      <c r="AM158" s="36">
        <v>60.534014812598514</v>
      </c>
      <c r="AN158" s="36">
        <v>61.598932549106742</v>
      </c>
      <c r="AO158" s="36">
        <v>62.69154013184599</v>
      </c>
      <c r="AP158" s="36">
        <v>63.812798641720136</v>
      </c>
      <c r="AQ158" s="36">
        <v>64.963708297629168</v>
      </c>
      <c r="AR158" s="36">
        <v>66.145310326468959</v>
      </c>
      <c r="AS158" s="36">
        <v>67.358688668131137</v>
      </c>
      <c r="AT158" s="36">
        <v>68.604971955502805</v>
      </c>
      <c r="AU158" s="36">
        <v>69.88533553846645</v>
      </c>
      <c r="AV158" s="36">
        <v>71.20100351889964</v>
      </c>
      <c r="AW158" s="36">
        <v>72.553250994674897</v>
      </c>
      <c r="AX158" s="36">
        <v>73.943406369659357</v>
      </c>
      <c r="AY158" s="36">
        <v>75.372853718714623</v>
      </c>
      <c r="AZ158" s="36">
        <v>76.843035372696463</v>
      </c>
      <c r="BA158" s="36">
        <v>78.355454514454536</v>
      </c>
      <c r="BB158" s="36">
        <v>0</v>
      </c>
    </row>
    <row r="159" spans="1:54" outlineLevel="2">
      <c r="A159" s="426"/>
      <c r="B159" s="135" t="s">
        <v>288</v>
      </c>
      <c r="C159" s="135" t="s">
        <v>564</v>
      </c>
      <c r="D159" s="135" t="s">
        <v>480</v>
      </c>
      <c r="E159" s="238">
        <f>(Option_5!E158-Baseline!E158)*1.76</f>
        <v>0</v>
      </c>
      <c r="F159" s="238">
        <f>(Option_5!F158-Baseline!F158)*1.76</f>
        <v>0</v>
      </c>
      <c r="G159" s="238">
        <f>(Option_5!G158-Baseline!G158)*1.76</f>
        <v>0</v>
      </c>
      <c r="H159" s="238">
        <f>(Option_5!H158-Baseline!H158)*1.76</f>
        <v>0</v>
      </c>
      <c r="I159" s="238">
        <f>(Option_5!I158-Baseline!I158)*1.76</f>
        <v>0</v>
      </c>
      <c r="J159" s="238">
        <f>(Option_5!J158-Baseline!J158)*1.76</f>
        <v>0</v>
      </c>
      <c r="K159" s="238">
        <f>(Option_5!K158-Baseline!K158)*1.76</f>
        <v>-1.4056203851979603</v>
      </c>
      <c r="L159" s="238">
        <f>(Option_5!L158-Baseline!L158)*1.76</f>
        <v>-2.8520791955920881</v>
      </c>
      <c r="M159" s="238">
        <f>(Option_5!M158-Baseline!M158)*1.76</f>
        <v>-4.3406340566566</v>
      </c>
      <c r="N159" s="238">
        <f>(Option_5!N158-Baseline!N158)*1.76</f>
        <v>-5.8725908389809129</v>
      </c>
      <c r="O159" s="238">
        <f>(Option_5!O158-Baseline!O158)*1.76</f>
        <v>-7.4493060589093929</v>
      </c>
      <c r="P159" s="238">
        <f>(Option_5!P158-Baseline!P158)*1.76</f>
        <v>-7.5601575939042416</v>
      </c>
      <c r="Q159" s="238">
        <f>(Option_5!Q158-Baseline!Q158)*1.76</f>
        <v>-7.6733605749039517</v>
      </c>
      <c r="R159" s="238">
        <f>(Option_5!R158-Baseline!R158)*1.76</f>
        <v>-7.7889847753415298</v>
      </c>
      <c r="S159" s="238">
        <f>(Option_5!S158-Baseline!S158)*1.76</f>
        <v>-7.9071026403297262</v>
      </c>
      <c r="T159" s="238">
        <f>(Option_5!T158-Baseline!T158)*1.76</f>
        <v>-8.0277892866610756</v>
      </c>
      <c r="U159" s="238">
        <f>(Option_5!U158-Baseline!U158)*1.76</f>
        <v>-8.1511225996077332</v>
      </c>
      <c r="V159" s="238">
        <f>(Option_5!V158-Baseline!V158)*1.76</f>
        <v>-8.2771833490816622</v>
      </c>
      <c r="W159" s="238">
        <f>(Option_5!W158-Baseline!W158)*1.76</f>
        <v>-8.4060554219544432</v>
      </c>
      <c r="X159" s="238">
        <f>(Option_5!X158-Baseline!X158)*1.76</f>
        <v>-8.5378258026974212</v>
      </c>
      <c r="Y159" s="238">
        <f>(Option_5!Y158-Baseline!Y158)*1.76</f>
        <v>-8.6725847863415115</v>
      </c>
      <c r="Z159" s="238">
        <f>(Option_5!Z158-Baseline!Z158)*1.76</f>
        <v>-8.8104261139973836</v>
      </c>
      <c r="AA159" s="238">
        <f>(Option_5!AA158-Baseline!AA158)*1.76</f>
        <v>-8.9514471277352747</v>
      </c>
      <c r="AB159" s="238">
        <f>(Option_5!AB158-Baseline!AB158)*1.76</f>
        <v>-9.095748867385117</v>
      </c>
      <c r="AC159" s="238">
        <f>(Option_5!AC158-Baseline!AC158)*1.76</f>
        <v>-9.2434363028563613</v>
      </c>
      <c r="AD159" s="238">
        <f>(Option_5!AD158-Baseline!AD158)*1.76</f>
        <v>-9.394618411578147</v>
      </c>
      <c r="AE159" s="238">
        <f>(Option_5!AE158-Baseline!AE158)*1.76</f>
        <v>-9.5494085269791444</v>
      </c>
      <c r="AF159" s="238">
        <f>(Option_5!AF158-Baseline!AF158)*1.76</f>
        <v>-9.7079242804075871</v>
      </c>
      <c r="AG159" s="238">
        <f>(Option_5!AG158-Baseline!AG158)*1.76</f>
        <v>-9.8702879883311994</v>
      </c>
      <c r="AH159" s="238">
        <f>(Option_5!AH158-Baseline!AH158)*1.76</f>
        <v>-10.036626787857346</v>
      </c>
      <c r="AI159" s="238">
        <f>(Option_5!AI158-Baseline!AI158)*1.76</f>
        <v>-10.207072772252726</v>
      </c>
      <c r="AJ159" s="238">
        <f>(Option_5!AJ158-Baseline!AJ158)*1.76</f>
        <v>-10.38176333942368</v>
      </c>
      <c r="AK159" s="238">
        <f>(Option_5!AK158-Baseline!AK158)*1.76</f>
        <v>-10.560841385515861</v>
      </c>
      <c r="AL159" s="238">
        <f>(Option_5!AL158-Baseline!AL158)*1.76</f>
        <v>-10.744455440434448</v>
      </c>
      <c r="AM159" s="238">
        <f>(Option_5!AM158-Baseline!AM158)*1.76</f>
        <v>-10.93276007440398</v>
      </c>
      <c r="AN159" s="238">
        <f>(Option_5!AN158-Baseline!AN158)*1.76</f>
        <v>-11.125916072208403</v>
      </c>
      <c r="AO159" s="238">
        <f>(Option_5!AO158-Baseline!AO158)*1.76</f>
        <v>-11.32409068487091</v>
      </c>
      <c r="AP159" s="238">
        <f>(Option_5!AP158-Baseline!AP158)*1.76</f>
        <v>-11.527457958774203</v>
      </c>
      <c r="AQ159" s="238">
        <f>(Option_5!AQ158-Baseline!AQ158)*1.76</f>
        <v>-11.736199122860079</v>
      </c>
      <c r="AR159" s="238">
        <f>(Option_5!AR158-Baseline!AR158)*1.76</f>
        <v>-11.95050270478972</v>
      </c>
      <c r="AS159" s="238">
        <f>(Option_5!AS158-Baseline!AS158)*1.76</f>
        <v>-12.17056505366347</v>
      </c>
      <c r="AT159" s="238">
        <f>(Option_5!AT158-Baseline!AT158)*1.76</f>
        <v>-12.396590611060928</v>
      </c>
      <c r="AU159" s="238">
        <f>(Option_5!AU158-Baseline!AU158)*1.76</f>
        <v>-12.62879218208076</v>
      </c>
      <c r="AV159" s="238">
        <f>(Option_5!AV158-Baseline!AV158)*1.76</f>
        <v>-12.867391516140858</v>
      </c>
      <c r="AW159" s="238">
        <f>(Option_5!AW158-Baseline!AW158)*1.76</f>
        <v>-13.11261951993804</v>
      </c>
      <c r="AX159" s="238">
        <f>(Option_5!AX158-Baseline!AX158)*1.76</f>
        <v>-13.364716780168321</v>
      </c>
      <c r="AY159" s="238">
        <f>(Option_5!AY158-Baseline!AY158)*1.76</f>
        <v>-13.623933950726604</v>
      </c>
      <c r="AZ159" s="238">
        <f>(Option_5!AZ158-Baseline!AZ158)*1.76</f>
        <v>-13.890532256066752</v>
      </c>
      <c r="BA159" s="238">
        <f>(Option_5!BA158-Baseline!BA158)*1.76</f>
        <v>-14.164783917121632</v>
      </c>
      <c r="BB159" s="238">
        <f>(Option_5!BB158-Baseline!BB158)*1.76</f>
        <v>-155.06429842352654</v>
      </c>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473</v>
      </c>
      <c r="D161" s="135"/>
      <c r="E161" s="238">
        <v>7.4168974999999998E-2</v>
      </c>
      <c r="F161" s="36">
        <v>7.6662109000000006E-2</v>
      </c>
      <c r="G161" s="36">
        <v>7.9250078000000002E-2</v>
      </c>
      <c r="H161" s="36">
        <v>8.1936834E-2</v>
      </c>
      <c r="I161" s="36">
        <v>8.4726504999999994E-2</v>
      </c>
      <c r="J161" s="36">
        <v>8.7623405000000001E-2</v>
      </c>
      <c r="K161" s="36">
        <v>9.0619564999999999E-2</v>
      </c>
      <c r="L161" s="36">
        <v>9.3721112999999995E-2</v>
      </c>
      <c r="M161" s="36">
        <v>9.6928581E-2</v>
      </c>
      <c r="N161" s="36">
        <v>0.100242176</v>
      </c>
      <c r="O161" s="36">
        <v>0.10366173400000001</v>
      </c>
      <c r="P161" s="36">
        <v>0.107296181</v>
      </c>
      <c r="Q161" s="36">
        <v>0.111073702</v>
      </c>
      <c r="R161" s="36">
        <v>0.115000428</v>
      </c>
      <c r="S161" s="36">
        <v>0.119082769</v>
      </c>
      <c r="T161" s="36">
        <v>0.12332743</v>
      </c>
      <c r="U161" s="36">
        <v>0.12774142099999999</v>
      </c>
      <c r="V161" s="36">
        <v>0.13233207499999999</v>
      </c>
      <c r="W161" s="36">
        <v>0.137107061</v>
      </c>
      <c r="X161" s="36">
        <v>0.14207440299999999</v>
      </c>
      <c r="Y161" s="36">
        <v>0.147242494</v>
      </c>
      <c r="Z161" s="36">
        <v>0.152620114</v>
      </c>
      <c r="AA161" s="36">
        <v>0.15821645200000001</v>
      </c>
      <c r="AB161" s="36">
        <v>0.16404112100000001</v>
      </c>
      <c r="AC161" s="36">
        <v>0.17010418299999999</v>
      </c>
      <c r="AD161" s="36">
        <v>0.17641616399999999</v>
      </c>
      <c r="AE161" s="36">
        <v>0.18298808599999999</v>
      </c>
      <c r="AF161" s="36">
        <v>0.189831481</v>
      </c>
      <c r="AG161" s="36">
        <v>0.19695842399999999</v>
      </c>
      <c r="AH161" s="36">
        <v>0.20438155199999999</v>
      </c>
      <c r="AI161" s="36">
        <v>0.212114098</v>
      </c>
      <c r="AJ161" s="36">
        <v>0.22016991399999999</v>
      </c>
      <c r="AK161" s="36">
        <v>0.228563507</v>
      </c>
      <c r="AL161" s="36">
        <v>0.23731006299999999</v>
      </c>
      <c r="AM161" s="36">
        <v>0.246425488</v>
      </c>
      <c r="AN161" s="36">
        <v>0.25592643999999998</v>
      </c>
      <c r="AO161" s="36">
        <v>0.26583036199999999</v>
      </c>
      <c r="AP161" s="36">
        <v>0.27615552599999998</v>
      </c>
      <c r="AQ161" s="36">
        <v>0.286921072</v>
      </c>
      <c r="AR161" s="36">
        <v>0.29814704600000003</v>
      </c>
      <c r="AS161" s="36">
        <v>0.30985445</v>
      </c>
      <c r="AT161" s="36">
        <v>0.32206528699999998</v>
      </c>
      <c r="AU161" s="36">
        <v>0.33480260699999997</v>
      </c>
      <c r="AV161" s="36">
        <v>0.34809056399999999</v>
      </c>
      <c r="AW161" s="36">
        <v>0.361954465</v>
      </c>
      <c r="AX161" s="36">
        <v>0.37642082799999999</v>
      </c>
      <c r="AY161" s="36">
        <v>0.39151744300000002</v>
      </c>
      <c r="AZ161" s="36">
        <v>0.40727343399999999</v>
      </c>
      <c r="BA161" s="36">
        <v>0.42371932400000001</v>
      </c>
      <c r="BB161" s="36">
        <v>0</v>
      </c>
    </row>
    <row r="162" spans="1:54" outlineLevel="2">
      <c r="A162" s="426"/>
      <c r="B162" s="135" t="s">
        <v>291</v>
      </c>
      <c r="C162" s="135" t="s">
        <v>474</v>
      </c>
      <c r="D162" s="135"/>
      <c r="E162" s="238">
        <v>0.164819944</v>
      </c>
      <c r="F162" s="36">
        <v>0.170360242</v>
      </c>
      <c r="G162" s="36">
        <v>0.17611128400000001</v>
      </c>
      <c r="H162" s="36">
        <v>0.18208185299999999</v>
      </c>
      <c r="I162" s="36">
        <v>0.188281122</v>
      </c>
      <c r="J162" s="36">
        <v>0.19471867700000001</v>
      </c>
      <c r="K162" s="36">
        <v>0.20137681199999999</v>
      </c>
      <c r="L162" s="36">
        <v>0.20826913899999999</v>
      </c>
      <c r="M162" s="36">
        <v>0.215396847</v>
      </c>
      <c r="N162" s="36">
        <v>0.222760392</v>
      </c>
      <c r="O162" s="36">
        <v>0.23035940999999999</v>
      </c>
      <c r="P162" s="36">
        <v>0.238435958</v>
      </c>
      <c r="Q162" s="36">
        <v>0.24683044900000001</v>
      </c>
      <c r="R162" s="36">
        <v>0.25555650600000002</v>
      </c>
      <c r="S162" s="36">
        <v>0.264628376</v>
      </c>
      <c r="T162" s="36">
        <v>0.27406095499999999</v>
      </c>
      <c r="U162" s="36">
        <v>0.28386982399999999</v>
      </c>
      <c r="V162" s="36">
        <v>0.29407127700000002</v>
      </c>
      <c r="W162" s="36">
        <v>0.30468235799999999</v>
      </c>
      <c r="X162" s="36">
        <v>0.31572089599999997</v>
      </c>
      <c r="Y162" s="36">
        <v>0.32720554200000002</v>
      </c>
      <c r="Z162" s="36">
        <v>0.33915580899999997</v>
      </c>
      <c r="AA162" s="36">
        <v>0.35159211600000001</v>
      </c>
      <c r="AB162" s="36">
        <v>0.36453582499999998</v>
      </c>
      <c r="AC162" s="36">
        <v>0.37800929500000002</v>
      </c>
      <c r="AD162" s="36">
        <v>0.39203591999999998</v>
      </c>
      <c r="AE162" s="36">
        <v>0.40664019099999998</v>
      </c>
      <c r="AF162" s="36">
        <v>0.42184773599999997</v>
      </c>
      <c r="AG162" s="36">
        <v>0.43768538600000001</v>
      </c>
      <c r="AH162" s="36">
        <v>0.45418122700000002</v>
      </c>
      <c r="AI162" s="36">
        <v>0.47136466199999999</v>
      </c>
      <c r="AJ162" s="36">
        <v>0.48926647699999998</v>
      </c>
      <c r="AK162" s="36">
        <v>0.50791890399999995</v>
      </c>
      <c r="AL162" s="36">
        <v>0.52735569500000001</v>
      </c>
      <c r="AM162" s="36">
        <v>0.547612196</v>
      </c>
      <c r="AN162" s="36">
        <v>0.56872542100000001</v>
      </c>
      <c r="AO162" s="36">
        <v>0.59073413699999999</v>
      </c>
      <c r="AP162" s="36">
        <v>0.61367894700000003</v>
      </c>
      <c r="AQ162" s="36">
        <v>0.637602381</v>
      </c>
      <c r="AR162" s="36">
        <v>0.66254899</v>
      </c>
      <c r="AS162" s="36">
        <v>0.68856544399999997</v>
      </c>
      <c r="AT162" s="36">
        <v>0.71570063699999997</v>
      </c>
      <c r="AU162" s="36">
        <v>0.744005794</v>
      </c>
      <c r="AV162" s="36">
        <v>0.773534587</v>
      </c>
      <c r="AW162" s="36">
        <v>0.80434325500000003</v>
      </c>
      <c r="AX162" s="36">
        <v>0.83649072800000002</v>
      </c>
      <c r="AY162" s="36">
        <v>0.87003876199999997</v>
      </c>
      <c r="AZ162" s="36">
        <v>0.90505207600000004</v>
      </c>
      <c r="BA162" s="36">
        <v>0.94159849799999995</v>
      </c>
      <c r="BB162" s="36">
        <v>0</v>
      </c>
    </row>
    <row r="163" spans="1:54" outlineLevel="2">
      <c r="A163" s="426"/>
      <c r="B163" s="135" t="s">
        <v>291</v>
      </c>
      <c r="C163" s="135" t="s">
        <v>565</v>
      </c>
      <c r="D163" s="135"/>
      <c r="E163" s="238">
        <f>(SUM(Option_5!E161:E162)-SUM(Baseline!E161:E162))*1.76</f>
        <v>0</v>
      </c>
      <c r="F163" s="238">
        <f>(SUM(Option_5!F161:F162)-SUM(Baseline!F161:F162))*1.76</f>
        <v>0</v>
      </c>
      <c r="G163" s="238">
        <f>(SUM(Option_5!G161:G162)-SUM(Baseline!G161:G162))*1.76</f>
        <v>0</v>
      </c>
      <c r="H163" s="238">
        <f>(SUM(Option_5!H161:H162)-SUM(Baseline!H161:H162))*1.76</f>
        <v>0</v>
      </c>
      <c r="I163" s="238">
        <f>(SUM(Option_5!I161:I162)-SUM(Baseline!I161:I162))*1.76</f>
        <v>0</v>
      </c>
      <c r="J163" s="238">
        <f>(SUM(Option_5!J161:J162)-SUM(Baseline!J161:J162))*1.76</f>
        <v>0</v>
      </c>
      <c r="K163" s="238">
        <f>(SUM(Option_5!K161:K162)-SUM(Baseline!K161:K162))*1.76</f>
        <v>-7.0744959999986541E-5</v>
      </c>
      <c r="L163" s="238">
        <f>(SUM(Option_5!L161:L162)-SUM(Baseline!L161:L162))*1.76</f>
        <v>-2.0420224000008424E-4</v>
      </c>
      <c r="M163" s="238">
        <f>(SUM(Option_5!M161:M162)-SUM(Baseline!M161:M162))*1.76</f>
        <v>-4.2525471999999454E-4</v>
      </c>
      <c r="N163" s="238">
        <f>(SUM(Option_5!N161:N162)-SUM(Baseline!N161:N162))*1.76</f>
        <v>-7.6191104000002065E-4</v>
      </c>
      <c r="O163" s="238">
        <f>(SUM(Option_5!O161:O162)-SUM(Baseline!O161:O162))*1.76</f>
        <v>-1.2455942400000364E-3</v>
      </c>
      <c r="P163" s="238">
        <f>(SUM(Option_5!P161:P162)-SUM(Baseline!P161:P162))*1.76</f>
        <v>-1.2904548800000183E-3</v>
      </c>
      <c r="Q163" s="238">
        <f>(SUM(Option_5!Q161:Q162)-SUM(Baseline!Q161:Q162))*1.76</f>
        <v>-1.3370878399999952E-3</v>
      </c>
      <c r="R163" s="238">
        <f>(SUM(Option_5!R161:R162)-SUM(Baseline!R161:R162))*1.76</f>
        <v>-1.3855670400000264E-3</v>
      </c>
      <c r="S163" s="238">
        <f>(SUM(Option_5!S161:S162)-SUM(Baseline!S161:S162))*1.76</f>
        <v>-1.4359751999999215E-3</v>
      </c>
      <c r="T163" s="238">
        <f>(SUM(Option_5!T161:T162)-SUM(Baseline!T161:T162))*1.76</f>
        <v>-1.488395039999979E-3</v>
      </c>
      <c r="U163" s="238">
        <f>(SUM(Option_5!U161:U162)-SUM(Baseline!U161:U162))*1.76</f>
        <v>-1.542912800000007E-3</v>
      </c>
      <c r="V163" s="238">
        <f>(SUM(Option_5!V161:V162)-SUM(Baseline!V161:V162))*1.76</f>
        <v>-1.5996200000000548E-3</v>
      </c>
      <c r="W163" s="238">
        <f>(SUM(Option_5!W161:W162)-SUM(Baseline!W161:W162))*1.76</f>
        <v>-1.6586116799999751E-3</v>
      </c>
      <c r="X163" s="238">
        <f>(SUM(Option_5!X161:X162)-SUM(Baseline!X161:X162))*1.76</f>
        <v>-1.7199846400001561E-3</v>
      </c>
      <c r="Y163" s="238">
        <f>(SUM(Option_5!Y161:Y162)-SUM(Baseline!Y161:Y162))*1.76</f>
        <v>-1.7838427200000061E-3</v>
      </c>
      <c r="Z163" s="238">
        <f>(SUM(Option_5!Z161:Z162)-SUM(Baseline!Z161:Z162))*1.76</f>
        <v>-1.8503020800000503E-3</v>
      </c>
      <c r="AA163" s="238">
        <f>(SUM(Option_5!AA161:AA162)-SUM(Baseline!AA161:AA162))*1.76</f>
        <v>-1.919468320000135E-3</v>
      </c>
      <c r="AB163" s="238">
        <f>(SUM(Option_5!AB161:AB162)-SUM(Baseline!AB161:AB162))*1.76</f>
        <v>-1.9914646400000001E-3</v>
      </c>
      <c r="AC163" s="238">
        <f>(SUM(Option_5!AC161:AC162)-SUM(Baseline!AC161:AC162))*1.76</f>
        <v>-2.066410719999876E-3</v>
      </c>
      <c r="AD163" s="238">
        <f>(SUM(Option_5!AD161:AD162)-SUM(Baseline!AD161:AD162))*1.76</f>
        <v>-2.1444455999999334E-3</v>
      </c>
      <c r="AE163" s="238">
        <f>(SUM(Option_5!AE161:AE162)-SUM(Baseline!AE161:AE162))*1.76</f>
        <v>-2.2256960000001059E-3</v>
      </c>
      <c r="AF163" s="238">
        <f>(SUM(Option_5!AF161:AF162)-SUM(Baseline!AF161:AF162))*1.76</f>
        <v>-2.3103132800000202E-3</v>
      </c>
      <c r="AG163" s="238">
        <f>(SUM(Option_5!AG161:AG162)-SUM(Baseline!AG161:AG162))*1.76</f>
        <v>-2.398439999999944E-3</v>
      </c>
      <c r="AH163" s="238">
        <f>(SUM(Option_5!AH161:AH162)-SUM(Baseline!AH161:AH162))*1.76</f>
        <v>-2.4902398399999372E-3</v>
      </c>
      <c r="AI163" s="238">
        <f>(SUM(Option_5!AI161:AI162)-SUM(Baseline!AI161:AI162))*1.76</f>
        <v>-2.5858694400000639E-3</v>
      </c>
      <c r="AJ163" s="238">
        <f>(SUM(Option_5!AJ161:AJ162)-SUM(Baseline!AJ161:AJ162))*1.76</f>
        <v>-2.6855065599999863E-3</v>
      </c>
      <c r="AK163" s="238">
        <f>(SUM(Option_5!AK161:AK162)-SUM(Baseline!AK161:AK162))*1.76</f>
        <v>-2.7893254400000521E-3</v>
      </c>
      <c r="AL163" s="238">
        <f>(SUM(Option_5!AL161:AL162)-SUM(Baseline!AL161:AL162))*1.76</f>
        <v>-2.8975196800000626E-3</v>
      </c>
      <c r="AM163" s="238">
        <f>(SUM(Option_5!AM161:AM162)-SUM(Baseline!AM161:AM162))*1.76</f>
        <v>-3.0102811200000625E-3</v>
      </c>
      <c r="AN163" s="238">
        <f>(SUM(Option_5!AN161:AN162)-SUM(Baseline!AN161:AN162))*1.76</f>
        <v>-3.1278174400000401E-3</v>
      </c>
      <c r="AO163" s="238">
        <f>(SUM(Option_5!AO161:AO162)-SUM(Baseline!AO161:AO162))*1.76</f>
        <v>-3.2503468800000766E-3</v>
      </c>
      <c r="AP163" s="238">
        <f>(SUM(Option_5!AP161:AP162)-SUM(Baseline!AP161:AP162))*1.76</f>
        <v>-3.3780947199998578E-3</v>
      </c>
      <c r="AQ163" s="238">
        <f>(SUM(Option_5!AQ161:AQ162)-SUM(Baseline!AQ161:AQ162))*1.76</f>
        <v>-3.5112968000001387E-3</v>
      </c>
      <c r="AR163" s="238">
        <f>(SUM(Option_5!AR161:AR162)-SUM(Baseline!AR161:AR162))*1.76</f>
        <v>-3.6502012799999582E-3</v>
      </c>
      <c r="AS163" s="238">
        <f>(SUM(Option_5!AS161:AS162)-SUM(Baseline!AS161:AS162))*1.76</f>
        <v>-3.7950704000001066E-3</v>
      </c>
      <c r="AT163" s="238">
        <f>(SUM(Option_5!AT161:AT162)-SUM(Baseline!AT161:AT162))*1.76</f>
        <v>-3.946171680000248E-3</v>
      </c>
      <c r="AU163" s="238">
        <f>(SUM(Option_5!AU161:AU162)-SUM(Baseline!AU161:AU162))*1.76</f>
        <v>-4.1037972800005203E-3</v>
      </c>
      <c r="AV163" s="238">
        <f>(SUM(Option_5!AV161:AV162)-SUM(Baseline!AV161:AV162))*1.76</f>
        <v>-4.268242879999988E-3</v>
      </c>
      <c r="AW163" s="238">
        <f>(SUM(Option_5!AW161:AW162)-SUM(Baseline!AW161:AW162))*1.76</f>
        <v>-4.439821759999951E-3</v>
      </c>
      <c r="AX163" s="238">
        <f>(SUM(Option_5!AX161:AX162)-SUM(Baseline!AX161:AX162))*1.76</f>
        <v>-4.6188612800001395E-3</v>
      </c>
      <c r="AY163" s="238">
        <f>(SUM(Option_5!AY161:AY162)-SUM(Baseline!AY161:AY162))*1.76</f>
        <v>-4.8057099200000761E-3</v>
      </c>
      <c r="AZ163" s="238">
        <f>(SUM(Option_5!AZ161:AZ162)-SUM(Baseline!AZ161:AZ162))*1.76</f>
        <v>-5.0007232000002589E-3</v>
      </c>
      <c r="BA163" s="238">
        <f>(SUM(Option_5!BA161:BA162)-SUM(Baseline!BA161:BA162))*1.76</f>
        <v>-5.2042777599998046E-3</v>
      </c>
      <c r="BB163" s="238">
        <f>(SUM(Option_5!BB161:BB162)-SUM(Baseline!BB161:BB162))*1.76</f>
        <v>-2.5054080965544241</v>
      </c>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-8.0615520039548727</v>
      </c>
      <c r="F172" s="262">
        <f>-(F$158*'Fixed Data'!$B$25*'Fixed Data'!F$47*'Fixed Data'!$B$24*'Fixed Data'!$B$23+F$158*'Fixed Data'!$B$26)*'Fixed Data'!M44/10^6</f>
        <v>-8.2984468810491947</v>
      </c>
      <c r="G172" s="262">
        <f>-(G$158*'Fixed Data'!$B$25*'Fixed Data'!G$47*'Fixed Data'!$B$24*'Fixed Data'!$B$23+G$158*'Fixed Data'!$B$26)*'Fixed Data'!N44/10^6</f>
        <v>-8.5429549692560194</v>
      </c>
      <c r="H172" s="262">
        <f>-(H$158*'Fixed Data'!$B$25*'Fixed Data'!H$47*'Fixed Data'!$B$24*'Fixed Data'!$B$23+H$158*'Fixed Data'!$B$26)*'Fixed Data'!O44/10^6</f>
        <v>-8.7953514887096134</v>
      </c>
      <c r="I172" s="262">
        <f>-(I$158*'Fixed Data'!$B$25*'Fixed Data'!I$47*'Fixed Data'!$B$24*'Fixed Data'!$B$23+I$158*'Fixed Data'!$B$26)*'Fixed Data'!P44/10^6</f>
        <v>-9.0559230013132836</v>
      </c>
      <c r="J172" s="262">
        <f>-(J$158*'Fixed Data'!$B$25*'Fixed Data'!J$47*'Fixed Data'!$B$24*'Fixed Data'!$B$23+J$158*'Fixed Data'!$B$26)*'Fixed Data'!Q44/10^6</f>
        <v>-9.324967972928329</v>
      </c>
      <c r="K172" s="262">
        <f>-(K$158*'Fixed Data'!$B$25*'Fixed Data'!K$47*'Fixed Data'!$B$24*'Fixed Data'!$B$23+K$158*'Fixed Data'!$B$26)*'Fixed Data'!R44/10^6</f>
        <v>-9.4244611844252262</v>
      </c>
      <c r="L172" s="262">
        <f>-(L$158*'Fixed Data'!$B$25*'Fixed Data'!L$47*'Fixed Data'!$B$24*'Fixed Data'!$B$23+L$158*'Fixed Data'!$B$26)*'Fixed Data'!S44/10^6</f>
        <v>-9.5223709244828747</v>
      </c>
      <c r="M172" s="262">
        <f>-(M$158*'Fixed Data'!$B$25*'Fixed Data'!M$47*'Fixed Data'!$B$24*'Fixed Data'!$B$23+M$158*'Fixed Data'!$B$26)*'Fixed Data'!T44/10^6</f>
        <v>-9.6185059427201818</v>
      </c>
      <c r="N172" s="262">
        <f>-(N$158*'Fixed Data'!$B$25*'Fixed Data'!N$47*'Fixed Data'!$B$24*'Fixed Data'!$B$23+N$158*'Fixed Data'!$B$26)*'Fixed Data'!U44/10^6</f>
        <v>-9.7126630445780311</v>
      </c>
      <c r="O172" s="262">
        <f>-(O$158*'Fixed Data'!$B$25*'Fixed Data'!O$47*'Fixed Data'!$B$24*'Fixed Data'!$B$23+O$158*'Fixed Data'!$B$26)*'Fixed Data'!V44/10^6</f>
        <v>-9.80462632825955</v>
      </c>
      <c r="P172" s="262">
        <f>-(P$158*'Fixed Data'!$B$25*'Fixed Data'!P$47*'Fixed Data'!$B$24*'Fixed Data'!$B$23+P$158*'Fixed Data'!$B$26)*'Fixed Data'!W44/10^6</f>
        <v>-10.101061916855661</v>
      </c>
      <c r="Q172" s="262">
        <f>-(Q$158*'Fixed Data'!$B$25*'Fixed Data'!Q$47*'Fixed Data'!$B$24*'Fixed Data'!$B$23+Q$158*'Fixed Data'!$B$26)*'Fixed Data'!X44/10^6</f>
        <v>-10.407422438178195</v>
      </c>
      <c r="R172" s="262">
        <f>-(R$158*'Fixed Data'!$B$25*'Fixed Data'!R$47*'Fixed Data'!$B$24*'Fixed Data'!$B$23+R$158*'Fixed Data'!$B$26)*'Fixed Data'!Y44/10^6</f>
        <v>-10.724085386629216</v>
      </c>
      <c r="S172" s="262">
        <f>-(S$158*'Fixed Data'!$B$25*'Fixed Data'!S$47*'Fixed Data'!$B$24*'Fixed Data'!$B$23+S$158*'Fixed Data'!$B$26)*'Fixed Data'!Z44/10^6</f>
        <v>-11.048958100635017</v>
      </c>
      <c r="T172" s="262">
        <f>-(T$158*'Fixed Data'!$B$25*'Fixed Data'!T$47*'Fixed Data'!$B$24*'Fixed Data'!$B$23+T$158*'Fixed Data'!$B$26)*'Fixed Data'!AA44/10^6</f>
        <v>-11.384786571627192</v>
      </c>
      <c r="U172" s="262">
        <f>-(U$158*'Fixed Data'!$B$25*'Fixed Data'!U$47*'Fixed Data'!$B$24*'Fixed Data'!$B$23+U$158*'Fixed Data'!$B$26)*'Fixed Data'!AB44/10^6</f>
        <v>-11.731992295869373</v>
      </c>
      <c r="V172" s="262">
        <f>-(V$158*'Fixed Data'!$B$25*'Fixed Data'!V$47*'Fixed Data'!$B$24*'Fixed Data'!$B$23+V$158*'Fixed Data'!$B$26)*'Fixed Data'!AC44/10^6</f>
        <v>-12.091015369808037</v>
      </c>
      <c r="W172" s="262">
        <f>-(W$158*'Fixed Data'!$B$25*'Fixed Data'!W$47*'Fixed Data'!$B$24*'Fixed Data'!$B$23+W$158*'Fixed Data'!$B$26)*'Fixed Data'!AD44/10^6</f>
        <v>-12.462315354581634</v>
      </c>
      <c r="X172" s="262">
        <f>-(X$158*'Fixed Data'!$B$25*'Fixed Data'!X$47*'Fixed Data'!$B$24*'Fixed Data'!$B$23+X$158*'Fixed Data'!$B$26)*'Fixed Data'!AE44/10^6</f>
        <v>-12.846372314621419</v>
      </c>
      <c r="Y172" s="262">
        <f>-(Y$158*'Fixed Data'!$B$25*'Fixed Data'!Y$47*'Fixed Data'!$B$24*'Fixed Data'!$B$23+Y$158*'Fixed Data'!$B$26)*'Fixed Data'!AF44/10^6</f>
        <v>-13.243687803846655</v>
      </c>
      <c r="Z172" s="262">
        <f>-(Z$158*'Fixed Data'!$B$25*'Fixed Data'!Z$47*'Fixed Data'!$B$24*'Fixed Data'!$B$23+Z$158*'Fixed Data'!$B$26)*'Fixed Data'!AG44/10^6</f>
        <v>-13.654785947254524</v>
      </c>
      <c r="AA172" s="262">
        <f>-(AA$158*'Fixed Data'!$B$25*'Fixed Data'!AA$47*'Fixed Data'!$B$24*'Fixed Data'!$B$23+AA$158*'Fixed Data'!$B$26)*'Fixed Data'!AH44/10^6</f>
        <v>-14.080214594890215</v>
      </c>
      <c r="AB172" s="262">
        <f>-(AB$158*'Fixed Data'!$B$25*'Fixed Data'!AB$47*'Fixed Data'!$B$24*'Fixed Data'!$B$23+AB$158*'Fixed Data'!$B$26)*'Fixed Data'!AI44/10^6</f>
        <v>-14.520546525615615</v>
      </c>
      <c r="AC172" s="262">
        <f>-(AC$158*'Fixed Data'!$B$25*'Fixed Data'!AC$47*'Fixed Data'!$B$24*'Fixed Data'!$B$23+AC$158*'Fixed Data'!$B$26)*'Fixed Data'!AJ44/10^6</f>
        <v>-14.96675006218406</v>
      </c>
      <c r="AD172" s="262">
        <f>-(AD$158*'Fixed Data'!$B$25*'Fixed Data'!AD$47*'Fixed Data'!$B$24*'Fixed Data'!$B$23+AD$158*'Fixed Data'!$B$26)*'Fixed Data'!AK44/10^6</f>
        <v>-15.427223968575653</v>
      </c>
      <c r="AE172" s="262">
        <f>-(AE$158*'Fixed Data'!$B$25*'Fixed Data'!AE$47*'Fixed Data'!$B$24*'Fixed Data'!$B$23+AE$158*'Fixed Data'!$B$26)*'Fixed Data'!AL44/10^6</f>
        <v>-15.901457247487295</v>
      </c>
      <c r="AF172" s="262">
        <f>-(AF$158*'Fixed Data'!$B$25*'Fixed Data'!AF$47*'Fixed Data'!$B$24*'Fixed Data'!$B$23+AF$158*'Fixed Data'!$B$26)*'Fixed Data'!AM44/10^6</f>
        <v>-16.389178155892786</v>
      </c>
      <c r="AG172" s="262">
        <f>-(AG$158*'Fixed Data'!$B$25*'Fixed Data'!AG$47*'Fixed Data'!$B$24*'Fixed Data'!$B$23+AG$158*'Fixed Data'!$B$26)*'Fixed Data'!AN44/10^6</f>
        <v>-16.890413286558829</v>
      </c>
      <c r="AH172" s="262">
        <f>-(AH$158*'Fixed Data'!$B$25*'Fixed Data'!AH$47*'Fixed Data'!$B$24*'Fixed Data'!$B$23+AH$158*'Fixed Data'!$B$26)*'Fixed Data'!AO44/10^6</f>
        <v>-17.405647620185427</v>
      </c>
      <c r="AI172" s="262">
        <f>-(AI$158*'Fixed Data'!$B$25*'Fixed Data'!AI$47*'Fixed Data'!$B$24*'Fixed Data'!$B$23+AI$158*'Fixed Data'!$B$26)*'Fixed Data'!AP44/10^6</f>
        <v>-17.93609752328317</v>
      </c>
      <c r="AJ172" s="262">
        <f>-(AJ$158*'Fixed Data'!$B$25*'Fixed Data'!AJ$47*'Fixed Data'!$B$24*'Fixed Data'!$B$23+AJ$158*'Fixed Data'!$B$26)*'Fixed Data'!AQ44/10^6</f>
        <v>-18.481953924055169</v>
      </c>
      <c r="AK172" s="262">
        <f>-(AK$158*'Fixed Data'!$B$25*'Fixed Data'!AK$47*'Fixed Data'!$B$24*'Fixed Data'!$B$23+AK$158*'Fixed Data'!$B$26)*'Fixed Data'!AR44/10^6</f>
        <v>-19.043666818800094</v>
      </c>
      <c r="AL172" s="262">
        <f>-(AL$158*'Fixed Data'!$B$25*'Fixed Data'!AL$47*'Fixed Data'!$B$24*'Fixed Data'!$B$23+AL$158*'Fixed Data'!$B$26)*'Fixed Data'!AS44/10^6</f>
        <v>-19.62183935548483</v>
      </c>
      <c r="AM172" s="262">
        <f>-(AM$158*'Fixed Data'!$B$25*'Fixed Data'!AM$47*'Fixed Data'!$B$24*'Fixed Data'!$B$23+AM$158*'Fixed Data'!$B$26)*'Fixed Data'!AT44/10^6</f>
        <v>-20.217133017526002</v>
      </c>
      <c r="AN172" s="262">
        <f>-(AN$158*'Fixed Data'!$B$25*'Fixed Data'!AN$47*'Fixed Data'!$B$24*'Fixed Data'!$B$23+AN$158*'Fixed Data'!$B$26)*'Fixed Data'!AU44/10^6</f>
        <v>-20.830189268763846</v>
      </c>
      <c r="AO172" s="262">
        <f>-(AO$158*'Fixed Data'!$B$25*'Fixed Data'!AO$47*'Fixed Data'!$B$24*'Fixed Data'!$B$23+AO$158*'Fixed Data'!$B$26)*'Fixed Data'!AV44/10^6</f>
        <v>-21.461608069959556</v>
      </c>
      <c r="AP172" s="262">
        <f>-(AP$158*'Fixed Data'!$B$25*'Fixed Data'!AP$47*'Fixed Data'!$B$24*'Fixed Data'!$B$23+AP$158*'Fixed Data'!$B$26)*'Fixed Data'!AW44/10^6</f>
        <v>-22.112074553953057</v>
      </c>
      <c r="AQ172" s="262">
        <f>-(AQ$158*'Fixed Data'!$B$25*'Fixed Data'!AQ$47*'Fixed Data'!$B$24*'Fixed Data'!$B$23+AQ$158*'Fixed Data'!$B$26)*'Fixed Data'!AX44/10^6</f>
        <v>-22.782311640350578</v>
      </c>
      <c r="AR172" s="262">
        <f>-(AR$158*'Fixed Data'!$B$25*'Fixed Data'!AR$47*'Fixed Data'!$B$24*'Fixed Data'!$B$23+AR$158*'Fixed Data'!$B$26)*'Fixed Data'!AY44/10^6</f>
        <v>-23.473063521038835</v>
      </c>
      <c r="AS172" s="262">
        <f>-(AS$158*'Fixed Data'!$B$25*'Fixed Data'!AS$47*'Fixed Data'!$B$24*'Fixed Data'!$B$23+AS$158*'Fixed Data'!$B$26)*'Fixed Data'!AZ44/10^6</f>
        <v>-24.185098952252773</v>
      </c>
      <c r="AT172" s="262">
        <f>-(AT$158*'Fixed Data'!$B$25*'Fixed Data'!AT$47*'Fixed Data'!$B$24*'Fixed Data'!$B$23+AT$158*'Fixed Data'!$B$26)*'Fixed Data'!BA44/10^6</f>
        <v>-24.919222846371021</v>
      </c>
      <c r="AU172" s="262">
        <f>-(AU$158*'Fixed Data'!$B$25*'Fixed Data'!AU$47*'Fixed Data'!$B$24*'Fixed Data'!$B$23+AU$158*'Fixed Data'!$B$26)*'Fixed Data'!BB44/10^6</f>
        <v>-25.676282578656952</v>
      </c>
      <c r="AV172" s="262">
        <f>-(AV$158*'Fixed Data'!$B$25*'Fixed Data'!AV$47*'Fixed Data'!$B$24*'Fixed Data'!$B$23+AV$158*'Fixed Data'!$B$26)*'Fixed Data'!BC44/10^6</f>
        <v>-26.457161229611078</v>
      </c>
      <c r="AW172" s="262">
        <f>-(AW$158*'Fixed Data'!$B$25*'Fixed Data'!AW$47*'Fixed Data'!$B$24*'Fixed Data'!$B$23+AW$158*'Fixed Data'!$B$26)*'Fixed Data'!BD44/10^6</f>
        <v>-27.2627796460573</v>
      </c>
      <c r="AX172" s="262">
        <f>-(AX$158*'Fixed Data'!$B$25*'Fixed Data'!AX$47*'Fixed Data'!$B$24*'Fixed Data'!$B$23+AX$158*'Fixed Data'!$B$26)*'Fixed Data'!BE44/10^6</f>
        <v>-28.094100393002378</v>
      </c>
      <c r="AY172" s="262">
        <f>-(AY$158*'Fixed Data'!$B$25*'Fixed Data'!AY$47*'Fixed Data'!$B$24*'Fixed Data'!$B$23+AY$158*'Fixed Data'!$B$26)*'Fixed Data'!BF44/10^6</f>
        <v>-28.952130511661743</v>
      </c>
      <c r="AZ172" s="262">
        <f>-(AZ$158*'Fixed Data'!$B$25*'Fixed Data'!AZ$47*'Fixed Data'!$B$24*'Fixed Data'!$B$23+AZ$158*'Fixed Data'!$B$26)*'Fixed Data'!BG44/10^6</f>
        <v>-29.837922962001244</v>
      </c>
      <c r="BA172" s="262">
        <f>-(BA$158*'Fixed Data'!$B$25*'Fixed Data'!BA$47*'Fixed Data'!$B$24*'Fixed Data'!$B$23+BA$158*'Fixed Data'!$B$26)*'Fixed Data'!BH44/10^6</f>
        <v>-30.752578191352587</v>
      </c>
      <c r="BB172" s="262">
        <f>-(BB$158*'Fixed Data'!$B$25*'Fixed Data'!BB$47*'Fixed Data'!$B$24*'Fixed Data'!$B$23+BB$158*'Fixed Data'!$B$26)*'Fixed Data'!BI44/10^6</f>
        <v>0</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-24.184656006135928</v>
      </c>
      <c r="F176" s="262">
        <f>-(F$158*'Fixed Data'!$B$25*'Fixed Data'!F$47*'Fixed Data'!$B$24*'Fixed Data'!$B$23+F$158*'Fixed Data'!$B$26)*'Fixed Data'!M46/10^6</f>
        <v>-24.895340637339004</v>
      </c>
      <c r="G176" s="262">
        <f>-(G$158*'Fixed Data'!$B$25*'Fixed Data'!G$47*'Fixed Data'!$B$24*'Fixed Data'!$B$23+G$158*'Fixed Data'!$B$26)*'Fixed Data'!N46/10^6</f>
        <v>-25.628864907768062</v>
      </c>
      <c r="H176" s="262">
        <f>-(H$158*'Fixed Data'!$B$25*'Fixed Data'!H$47*'Fixed Data'!$B$24*'Fixed Data'!$B$23+H$158*'Fixed Data'!$B$26)*'Fixed Data'!O46/10^6</f>
        <v>-26.386054466128837</v>
      </c>
      <c r="I176" s="262">
        <f>-(I$158*'Fixed Data'!$B$25*'Fixed Data'!I$47*'Fixed Data'!$B$24*'Fixed Data'!$B$23+I$158*'Fixed Data'!$B$26)*'Fixed Data'!P46/10^6</f>
        <v>-27.167769003939849</v>
      </c>
      <c r="J176" s="262">
        <f>-(J$158*'Fixed Data'!$B$25*'Fixed Data'!J$47*'Fixed Data'!$B$24*'Fixed Data'!$B$23+J$158*'Fixed Data'!$B$26)*'Fixed Data'!Q46/10^6</f>
        <v>-27.974903912640784</v>
      </c>
      <c r="K176" s="262">
        <f>-(K$158*'Fixed Data'!$B$25*'Fixed Data'!K$47*'Fixed Data'!$B$24*'Fixed Data'!$B$23+K$158*'Fixed Data'!$B$26)*'Fixed Data'!R46/10^6</f>
        <v>-28.273383553275675</v>
      </c>
      <c r="L176" s="262">
        <f>-(L$158*'Fixed Data'!$B$25*'Fixed Data'!L$47*'Fixed Data'!$B$24*'Fixed Data'!$B$23+L$158*'Fixed Data'!$B$26)*'Fixed Data'!S46/10^6</f>
        <v>-28.567112773448617</v>
      </c>
      <c r="M176" s="262">
        <f>-(M$158*'Fixed Data'!$B$25*'Fixed Data'!M$47*'Fixed Data'!$B$24*'Fixed Data'!$B$23+M$158*'Fixed Data'!$B$26)*'Fixed Data'!T46/10^6</f>
        <v>-28.855517822103874</v>
      </c>
      <c r="N176" s="262">
        <f>-(N$158*'Fixed Data'!$B$25*'Fixed Data'!N$47*'Fixed Data'!$B$24*'Fixed Data'!$B$23+N$158*'Fixed Data'!$B$26)*'Fixed Data'!U46/10^6</f>
        <v>-29.137989127709861</v>
      </c>
      <c r="O176" s="262">
        <f>-(O$158*'Fixed Data'!$B$25*'Fixed Data'!O$47*'Fixed Data'!$B$24*'Fixed Data'!$B$23+O$158*'Fixed Data'!$B$26)*'Fixed Data'!V46/10^6</f>
        <v>-29.413878984778648</v>
      </c>
      <c r="P176" s="262">
        <f>-(P$158*'Fixed Data'!$B$25*'Fixed Data'!P$47*'Fixed Data'!$B$24*'Fixed Data'!$B$23+P$158*'Fixed Data'!$B$26)*'Fixed Data'!W46/10^6</f>
        <v>-30.303185756645565</v>
      </c>
      <c r="Q176" s="262">
        <f>-(Q$158*'Fixed Data'!$B$25*'Fixed Data'!Q$47*'Fixed Data'!$B$24*'Fixed Data'!$B$23+Q$158*'Fixed Data'!$B$26)*'Fixed Data'!X46/10^6</f>
        <v>-31.222267314534587</v>
      </c>
      <c r="R176" s="262">
        <f>-(R$158*'Fixed Data'!$B$25*'Fixed Data'!R$47*'Fixed Data'!$B$24*'Fixed Data'!$B$23+R$158*'Fixed Data'!$B$26)*'Fixed Data'!Y46/10^6</f>
        <v>-32.172256159887652</v>
      </c>
      <c r="S176" s="262">
        <f>-(S$158*'Fixed Data'!$B$25*'Fixed Data'!S$47*'Fixed Data'!$B$24*'Fixed Data'!$B$23+S$158*'Fixed Data'!$B$26)*'Fixed Data'!Z46/10^6</f>
        <v>-33.146874295549352</v>
      </c>
      <c r="T176" s="262">
        <f>-(T$158*'Fixed Data'!$B$25*'Fixed Data'!T$47*'Fixed Data'!$B$24*'Fixed Data'!$B$23+T$158*'Fixed Data'!$B$26)*'Fixed Data'!AA46/10^6</f>
        <v>-34.154359708429482</v>
      </c>
      <c r="U176" s="262">
        <f>-(U$158*'Fixed Data'!$B$25*'Fixed Data'!U$47*'Fixed Data'!$B$24*'Fixed Data'!$B$23+U$158*'Fixed Data'!$B$26)*'Fixed Data'!AB46/10^6</f>
        <v>-35.195976894158719</v>
      </c>
      <c r="V176" s="262">
        <f>-(V$158*'Fixed Data'!$B$25*'Fixed Data'!V$47*'Fixed Data'!$B$24*'Fixed Data'!$B$23+V$158*'Fixed Data'!$B$26)*'Fixed Data'!AC46/10^6</f>
        <v>-36.27304610277281</v>
      </c>
      <c r="W176" s="262">
        <f>-(W$158*'Fixed Data'!$B$25*'Fixed Data'!W$47*'Fixed Data'!$B$24*'Fixed Data'!$B$23+W$158*'Fixed Data'!$B$26)*'Fixed Data'!AD46/10^6</f>
        <v>-37.386946063744901</v>
      </c>
      <c r="X176" s="262">
        <f>-(X$158*'Fixed Data'!$B$25*'Fixed Data'!X$47*'Fixed Data'!$B$24*'Fixed Data'!$B$23+X$158*'Fixed Data'!$B$26)*'Fixed Data'!AE46/10^6</f>
        <v>-38.539116943864258</v>
      </c>
      <c r="Y176" s="262">
        <f>-(Y$158*'Fixed Data'!$B$25*'Fixed Data'!Y$47*'Fixed Data'!$B$24*'Fixed Data'!$B$23+Y$158*'Fixed Data'!$B$26)*'Fixed Data'!AF46/10^6</f>
        <v>-39.731063411539964</v>
      </c>
      <c r="Z176" s="262">
        <f>-(Z$158*'Fixed Data'!$B$25*'Fixed Data'!Z$47*'Fixed Data'!$B$24*'Fixed Data'!$B$23+Z$158*'Fixed Data'!$B$26)*'Fixed Data'!AG46/10^6</f>
        <v>-40.964357834686332</v>
      </c>
      <c r="AA176" s="262">
        <f>-(AA$158*'Fixed Data'!$B$25*'Fixed Data'!AA$47*'Fixed Data'!$B$24*'Fixed Data'!$B$23+AA$158*'Fixed Data'!$B$26)*'Fixed Data'!AH46/10^6</f>
        <v>-42.240643791860542</v>
      </c>
      <c r="AB176" s="262">
        <f>-(AB$158*'Fixed Data'!$B$25*'Fixed Data'!AB$47*'Fixed Data'!$B$24*'Fixed Data'!$B$23+AB$158*'Fixed Data'!$B$26)*'Fixed Data'!AI46/10^6</f>
        <v>-43.561639576846837</v>
      </c>
      <c r="AC176" s="262">
        <f>-(AC$158*'Fixed Data'!$B$25*'Fixed Data'!AC$47*'Fixed Data'!$B$24*'Fixed Data'!$B$23+AC$158*'Fixed Data'!$B$26)*'Fixed Data'!AJ46/10^6</f>
        <v>-44.900250186976365</v>
      </c>
      <c r="AD176" s="262">
        <f>-(AD$158*'Fixed Data'!$B$25*'Fixed Data'!AD$47*'Fixed Data'!$B$24*'Fixed Data'!$B$23+AD$158*'Fixed Data'!$B$26)*'Fixed Data'!AK46/10^6</f>
        <v>-46.281671906650701</v>
      </c>
      <c r="AE176" s="262">
        <f>-(AE$158*'Fixed Data'!$B$25*'Fixed Data'!AE$47*'Fixed Data'!$B$24*'Fixed Data'!$B$23+AE$158*'Fixed Data'!$B$26)*'Fixed Data'!AL46/10^6</f>
        <v>-47.704371744010608</v>
      </c>
      <c r="AF176" s="262">
        <f>-(AF$158*'Fixed Data'!$B$25*'Fixed Data'!AF$47*'Fixed Data'!$B$24*'Fixed Data'!$B$23+AF$158*'Fixed Data'!$B$26)*'Fixed Data'!AM46/10^6</f>
        <v>-49.167534470017472</v>
      </c>
      <c r="AG176" s="262">
        <f>-(AG$158*'Fixed Data'!$B$25*'Fixed Data'!AG$47*'Fixed Data'!$B$24*'Fixed Data'!$B$23+AG$158*'Fixed Data'!$B$26)*'Fixed Data'!AN46/10^6</f>
        <v>-50.671239861414222</v>
      </c>
      <c r="AH176" s="262">
        <f>-(AH$158*'Fixed Data'!$B$25*'Fixed Data'!AH$47*'Fixed Data'!$B$24*'Fixed Data'!$B$23+AH$158*'Fixed Data'!$B$26)*'Fixed Data'!AO46/10^6</f>
        <v>-52.216942862761655</v>
      </c>
      <c r="AI176" s="262">
        <f>-(AI$158*'Fixed Data'!$B$25*'Fixed Data'!AI$47*'Fixed Data'!$B$24*'Fixed Data'!$B$23+AI$158*'Fixed Data'!$B$26)*'Fixed Data'!AP46/10^6</f>
        <v>-53.808292572436635</v>
      </c>
      <c r="AJ176" s="262">
        <f>-(AJ$158*'Fixed Data'!$B$25*'Fixed Data'!AJ$47*'Fixed Data'!$B$24*'Fixed Data'!$B$23+AJ$158*'Fixed Data'!$B$26)*'Fixed Data'!AQ46/10^6</f>
        <v>-55.445861775058845</v>
      </c>
      <c r="AK176" s="262">
        <f>-(AK$158*'Fixed Data'!$B$25*'Fixed Data'!AK$47*'Fixed Data'!$B$24*'Fixed Data'!$B$23+AK$158*'Fixed Data'!$B$26)*'Fixed Data'!AR46/10^6</f>
        <v>-57.131000459543721</v>
      </c>
      <c r="AL176" s="262">
        <f>-(AL$158*'Fixed Data'!$B$25*'Fixed Data'!AL$47*'Fixed Data'!$B$24*'Fixed Data'!$B$23+AL$158*'Fixed Data'!$B$26)*'Fixed Data'!AS46/10^6</f>
        <v>-58.865518069844413</v>
      </c>
      <c r="AM176" s="262">
        <f>-(AM$158*'Fixed Data'!$B$25*'Fixed Data'!AM$47*'Fixed Data'!$B$24*'Fixed Data'!$B$23+AM$158*'Fixed Data'!$B$26)*'Fixed Data'!AT46/10^6</f>
        <v>-60.651399056325886</v>
      </c>
      <c r="AN176" s="262">
        <f>-(AN$158*'Fixed Data'!$B$25*'Fixed Data'!AN$47*'Fixed Data'!$B$24*'Fixed Data'!$B$23+AN$158*'Fixed Data'!$B$26)*'Fixed Data'!AU46/10^6</f>
        <v>-62.490567810366343</v>
      </c>
      <c r="AO176" s="262">
        <f>-(AO$158*'Fixed Data'!$B$25*'Fixed Data'!AO$47*'Fixed Data'!$B$24*'Fixed Data'!$B$23+AO$158*'Fixed Data'!$B$26)*'Fixed Data'!AV46/10^6</f>
        <v>-64.384824214276406</v>
      </c>
      <c r="AP176" s="262">
        <f>-(AP$158*'Fixed Data'!$B$25*'Fixed Data'!AP$47*'Fixed Data'!$B$24*'Fixed Data'!$B$23+AP$158*'Fixed Data'!$B$26)*'Fixed Data'!AW46/10^6</f>
        <v>-66.336223666593156</v>
      </c>
      <c r="AQ176" s="262">
        <f>-(AQ$158*'Fixed Data'!$B$25*'Fixed Data'!AQ$47*'Fixed Data'!$B$24*'Fixed Data'!$B$23+AQ$158*'Fixed Data'!$B$26)*'Fixed Data'!AX46/10^6</f>
        <v>-68.346934926141941</v>
      </c>
      <c r="AR176" s="262">
        <f>-(AR$158*'Fixed Data'!$B$25*'Fixed Data'!AR$47*'Fixed Data'!$B$24*'Fixed Data'!$B$23+AR$158*'Fixed Data'!$B$26)*'Fixed Data'!AY46/10^6</f>
        <v>-70.419190568578443</v>
      </c>
      <c r="AS176" s="262">
        <f>-(AS$158*'Fixed Data'!$B$25*'Fixed Data'!AS$47*'Fixed Data'!$B$24*'Fixed Data'!$B$23+AS$158*'Fixed Data'!$B$26)*'Fixed Data'!AZ46/10^6</f>
        <v>-72.555296862597501</v>
      </c>
      <c r="AT176" s="262">
        <f>-(AT$158*'Fixed Data'!$B$25*'Fixed Data'!AT$47*'Fixed Data'!$B$24*'Fixed Data'!$B$23+AT$158*'Fixed Data'!$B$26)*'Fixed Data'!BA46/10^6</f>
        <v>-74.75766854534281</v>
      </c>
      <c r="AU176" s="262">
        <f>-(AU$158*'Fixed Data'!$B$25*'Fixed Data'!AU$47*'Fixed Data'!$B$24*'Fixed Data'!$B$23+AU$158*'Fixed Data'!$B$26)*'Fixed Data'!BB46/10^6</f>
        <v>-77.028847742606416</v>
      </c>
      <c r="AV176" s="262">
        <f>-(AV$158*'Fixed Data'!$B$25*'Fixed Data'!AV$47*'Fixed Data'!$B$24*'Fixed Data'!$B$23+AV$158*'Fixed Data'!$B$26)*'Fixed Data'!BC46/10^6</f>
        <v>-79.371483695889253</v>
      </c>
      <c r="AW176" s="262">
        <f>-(AW$158*'Fixed Data'!$B$25*'Fixed Data'!AW$47*'Fixed Data'!$B$24*'Fixed Data'!$B$23+AW$158*'Fixed Data'!$B$26)*'Fixed Data'!BD46/10^6</f>
        <v>-81.78833894566246</v>
      </c>
      <c r="AX176" s="262">
        <f>-(AX$158*'Fixed Data'!$B$25*'Fixed Data'!AX$47*'Fixed Data'!$B$24*'Fixed Data'!$B$23+AX$158*'Fixed Data'!$B$26)*'Fixed Data'!BE46/10^6</f>
        <v>-84.282301186946924</v>
      </c>
      <c r="AY176" s="262">
        <f>-(AY$158*'Fixed Data'!$B$25*'Fixed Data'!AY$47*'Fixed Data'!$B$24*'Fixed Data'!$B$23+AY$158*'Fixed Data'!$B$26)*'Fixed Data'!BF46/10^6</f>
        <v>-86.856391543390558</v>
      </c>
      <c r="AZ176" s="262">
        <f>-(AZ$158*'Fixed Data'!$B$25*'Fixed Data'!AZ$47*'Fixed Data'!$B$24*'Fixed Data'!$B$23+AZ$158*'Fixed Data'!$B$26)*'Fixed Data'!BG46/10^6</f>
        <v>-89.513768894891285</v>
      </c>
      <c r="BA176" s="262">
        <f>-(BA$158*'Fixed Data'!$B$25*'Fixed Data'!BA$47*'Fixed Data'!$B$24*'Fixed Data'!$B$23+BA$158*'Fixed Data'!$B$26)*'Fixed Data'!BH46/10^6</f>
        <v>-92.257734583444716</v>
      </c>
      <c r="BB176" s="262">
        <f>-(BB$158*'Fixed Data'!$B$25*'Fixed Data'!BB$47*'Fixed Data'!$B$24*'Fixed Data'!$B$23+BB$158*'Fixed Data'!$B$26)*'Fixed Data'!BI46/10^6</f>
        <v>0</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-0.22661042995374359</v>
      </c>
      <c r="K190" s="21">
        <f t="shared" si="17"/>
        <v>-1.8701087951276205</v>
      </c>
      <c r="L190" s="21">
        <f t="shared" si="17"/>
        <v>-3.4008666730037711</v>
      </c>
      <c r="M190" s="21">
        <f t="shared" si="17"/>
        <v>-4.8286906553798161</v>
      </c>
      <c r="N190" s="21">
        <f t="shared" si="17"/>
        <v>-6.1570764835409095</v>
      </c>
      <c r="O190" s="21">
        <f t="shared" si="17"/>
        <v>-7.1696814277667231</v>
      </c>
      <c r="P190" s="21">
        <f t="shared" si="17"/>
        <v>-6.3349955226861594</v>
      </c>
      <c r="Q190" s="21">
        <f t="shared" si="17"/>
        <v>-5.5630453900996573</v>
      </c>
      <c r="R190" s="21">
        <f t="shared" si="17"/>
        <v>-4.8500527908010111</v>
      </c>
      <c r="S190" s="21">
        <f t="shared" si="17"/>
        <v>-4.1924398385875739</v>
      </c>
      <c r="T190" s="21">
        <f t="shared" si="17"/>
        <v>-3.5868192103743652</v>
      </c>
      <c r="U190" s="21">
        <f t="shared" si="17"/>
        <v>-3.0299848082510876</v>
      </c>
      <c r="V190" s="21">
        <f t="shared" si="17"/>
        <v>-2.5189028534707143</v>
      </c>
      <c r="W190" s="21">
        <f t="shared" si="17"/>
        <v>-2.0507033932164522</v>
      </c>
      <c r="X190" s="21">
        <f t="shared" si="17"/>
        <v>-1.6226722018163573</v>
      </c>
      <c r="Y190" s="21">
        <f t="shared" si="17"/>
        <v>-1.2322430588627529</v>
      </c>
      <c r="Z190" s="21">
        <f t="shared" si="17"/>
        <v>-0.87699038744858449</v>
      </c>
      <c r="AA190" s="21">
        <f t="shared" si="17"/>
        <v>-0.55462223645608533</v>
      </c>
      <c r="AB190" s="21">
        <f t="shared" si="17"/>
        <v>-0.26297359152607497</v>
      </c>
      <c r="AC190" s="21">
        <f t="shared" si="17"/>
        <v>8.9763510321315496E-17</v>
      </c>
      <c r="AD190" s="21">
        <f t="shared" si="17"/>
        <v>8.6728029295957004E-17</v>
      </c>
      <c r="AE190" s="21">
        <f t="shared" si="17"/>
        <v>8.3795197387398071E-17</v>
      </c>
      <c r="AF190" s="21">
        <f t="shared" si="17"/>
        <v>8.0961543369466731E-17</v>
      </c>
      <c r="AG190" s="21">
        <f t="shared" si="17"/>
        <v>7.8223713400450952E-17</v>
      </c>
      <c r="AH190" s="21">
        <f t="shared" si="17"/>
        <v>7.5578467053575816E-17</v>
      </c>
      <c r="AI190" s="21">
        <f t="shared" si="17"/>
        <v>7.3022673481715765E-17</v>
      </c>
      <c r="AJ190" s="21">
        <f t="shared" si="17"/>
        <v>7.089579949681141E-17</v>
      </c>
      <c r="AK190" s="21">
        <f t="shared" si="17"/>
        <v>6.8830873297875162E-17</v>
      </c>
      <c r="AL190" s="21">
        <f t="shared" si="17"/>
        <v>6.6826090580461315E-17</v>
      </c>
      <c r="AM190" s="21">
        <f t="shared" si="17"/>
        <v>6.487969959268089E-17</v>
      </c>
      <c r="AN190" s="21">
        <f t="shared" si="17"/>
        <v>6.298999960454456E-17</v>
      </c>
      <c r="AO190" s="21">
        <f t="shared" si="17"/>
        <v>6.1155339421887913E-17</v>
      </c>
      <c r="AP190" s="21">
        <f t="shared" si="17"/>
        <v>5.9374115943580505E-17</v>
      </c>
      <c r="AQ190" s="21">
        <f t="shared" si="17"/>
        <v>5.7644772760757765E-17</v>
      </c>
      <c r="AR190" s="21">
        <f t="shared" si="17"/>
        <v>5.5965798796852204E-17</v>
      </c>
      <c r="AS190" s="21">
        <f t="shared" si="17"/>
        <v>5.4335726987235146E-17</v>
      </c>
      <c r="AT190" s="21">
        <f t="shared" si="17"/>
        <v>5.275313299731568E-17</v>
      </c>
      <c r="AU190" s="21">
        <f t="shared" si="17"/>
        <v>5.1216633977976388E-17</v>
      </c>
      <c r="AV190" s="21">
        <f t="shared" si="17"/>
        <v>4.9724887357258632E-17</v>
      </c>
      <c r="AW190" s="21">
        <f t="shared" si="17"/>
        <v>4.8276589667241389E-17</v>
      </c>
      <c r="AX190" s="21">
        <f t="shared" si="17"/>
        <v>4.6870475405088726E-17</v>
      </c>
      <c r="AY190" s="21">
        <f t="shared" si="17"/>
        <v>4.5505315927270604E-17</v>
      </c>
      <c r="AZ190" s="21">
        <f t="shared" si="17"/>
        <v>4.4179918375990876E-17</v>
      </c>
      <c r="BA190" s="21">
        <f t="shared" si="17"/>
        <v>4.2893124636884346E-17</v>
      </c>
      <c r="BB190" s="21">
        <f t="shared" si="17"/>
        <v>4.1643810327072179E-17</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-2.6997677291592925</v>
      </c>
      <c r="F192" s="21">
        <f t="shared" ref="F192:BB192" si="19">F77*F186</f>
        <v>-2.6448463127762616</v>
      </c>
      <c r="G192" s="21">
        <f t="shared" si="19"/>
        <v>-2.5912398895285444</v>
      </c>
      <c r="H192" s="21">
        <f t="shared" si="19"/>
        <v>-2.5389174703026076</v>
      </c>
      <c r="I192" s="21">
        <f t="shared" si="19"/>
        <v>-2.4878488214004069</v>
      </c>
      <c r="J192" s="21">
        <f t="shared" si="19"/>
        <v>-2.4380044521169784</v>
      </c>
      <c r="K192" s="21">
        <f t="shared" si="19"/>
        <v>-2.3449822315849564</v>
      </c>
      <c r="L192" s="21">
        <f t="shared" si="19"/>
        <v>-2.2548829434027859</v>
      </c>
      <c r="M192" s="21">
        <f t="shared" si="19"/>
        <v>-2.167616285650825</v>
      </c>
      <c r="N192" s="21">
        <f t="shared" si="19"/>
        <v>-2.083094588074248</v>
      </c>
      <c r="O192" s="21">
        <f t="shared" si="19"/>
        <v>-2.0012327235227487</v>
      </c>
      <c r="P192" s="21">
        <f t="shared" si="19"/>
        <v>-1.9621376133883575</v>
      </c>
      <c r="Q192" s="21">
        <f t="shared" si="19"/>
        <v>-1.9239841656796433</v>
      </c>
      <c r="R192" s="21">
        <f t="shared" si="19"/>
        <v>-1.8867504160148134</v>
      </c>
      <c r="S192" s="21">
        <f t="shared" si="19"/>
        <v>-1.8504149381309483</v>
      </c>
      <c r="T192" s="21">
        <f t="shared" si="19"/>
        <v>-1.8149568339555269</v>
      </c>
      <c r="U192" s="21">
        <f t="shared" si="19"/>
        <v>-1.7803557201923839</v>
      </c>
      <c r="V192" s="21">
        <f t="shared" si="19"/>
        <v>-1.7465917168009262</v>
      </c>
      <c r="W192" s="21">
        <f t="shared" si="19"/>
        <v>-1.7136454325053729</v>
      </c>
      <c r="X192" s="21">
        <f t="shared" si="19"/>
        <v>-1.6814979554566303</v>
      </c>
      <c r="Y192" s="21">
        <f t="shared" si="19"/>
        <v>-1.6501308411008246</v>
      </c>
      <c r="Z192" s="21">
        <f t="shared" si="19"/>
        <v>-1.6195260996940868</v>
      </c>
      <c r="AA192" s="21">
        <f t="shared" si="19"/>
        <v>-1.5896661874474216</v>
      </c>
      <c r="AB192" s="21">
        <f t="shared" si="19"/>
        <v>-1.5605339936684617</v>
      </c>
      <c r="AC192" s="21">
        <f t="shared" si="19"/>
        <v>-1.5321128327003783</v>
      </c>
      <c r="AD192" s="21">
        <f t="shared" si="19"/>
        <v>-1.5043864319465137</v>
      </c>
      <c r="AE192" s="21">
        <f t="shared" si="19"/>
        <v>-1.4773389220745741</v>
      </c>
      <c r="AF192" s="21">
        <f t="shared" si="19"/>
        <v>-1.4509548286283747</v>
      </c>
      <c r="AG192" s="21">
        <f t="shared" si="19"/>
        <v>-1.4252190615546672</v>
      </c>
      <c r="AH192" s="21">
        <f t="shared" si="19"/>
        <v>-1.4001169061506271</v>
      </c>
      <c r="AI192" s="21">
        <f t="shared" si="19"/>
        <v>-1.3756340148448343</v>
      </c>
      <c r="AJ192" s="21">
        <f t="shared" si="19"/>
        <v>-1.3583183217930817</v>
      </c>
      <c r="AK192" s="21">
        <f t="shared" si="19"/>
        <v>-1.3413994895538084</v>
      </c>
      <c r="AL192" s="21">
        <f t="shared" si="19"/>
        <v>-1.3248711847817809</v>
      </c>
      <c r="AM192" s="21">
        <f t="shared" si="19"/>
        <v>-1.3087272258603126</v>
      </c>
      <c r="AN192" s="21">
        <f t="shared" si="19"/>
        <v>-1.2929615801929906</v>
      </c>
      <c r="AO192" s="21">
        <f t="shared" si="19"/>
        <v>-1.277568362238968</v>
      </c>
      <c r="AP192" s="21">
        <f t="shared" si="19"/>
        <v>-1.2625418314387098</v>
      </c>
      <c r="AQ192" s="21">
        <f t="shared" si="19"/>
        <v>-1.2478763885115352</v>
      </c>
      <c r="AR192" s="21">
        <f t="shared" si="19"/>
        <v>-1.233566575729955</v>
      </c>
      <c r="AS192" s="21">
        <f t="shared" si="19"/>
        <v>-1.2196070723610259</v>
      </c>
      <c r="AT192" s="21">
        <f t="shared" si="19"/>
        <v>-1.205992693892457</v>
      </c>
      <c r="AU192" s="21">
        <f t="shared" si="19"/>
        <v>-1.1927183903106018</v>
      </c>
      <c r="AV192" s="21">
        <f t="shared" si="19"/>
        <v>-1.1797792429921832</v>
      </c>
      <c r="AW192" s="21">
        <f t="shared" si="19"/>
        <v>-1.1671704636082074</v>
      </c>
      <c r="AX192" s="21">
        <f t="shared" si="19"/>
        <v>-1.1548873923507708</v>
      </c>
      <c r="AY192" s="21">
        <f t="shared" si="19"/>
        <v>-1.1429254953729231</v>
      </c>
      <c r="AZ192" s="21">
        <f t="shared" si="19"/>
        <v>-1.1312803639607538</v>
      </c>
      <c r="BA192" s="21">
        <f t="shared" si="19"/>
        <v>-1.1199477120400809</v>
      </c>
      <c r="BB192" s="21">
        <f t="shared" si="19"/>
        <v>0</v>
      </c>
    </row>
    <row r="193" spans="1:54" outlineLevel="2">
      <c r="A193" s="426"/>
      <c r="B193" s="150" t="s">
        <v>496</v>
      </c>
      <c r="C193" s="19"/>
      <c r="D193" s="135" t="s">
        <v>391</v>
      </c>
      <c r="E193" s="21">
        <f t="shared" ref="E193:BB193" si="20">SUMIF($B$143:$B$154,"Environmental",E$143:E$154)*E186</f>
        <v>-16.097627330027944</v>
      </c>
      <c r="F193" s="21">
        <f t="shared" si="20"/>
        <v>-16.050760755507639</v>
      </c>
      <c r="G193" s="21">
        <f t="shared" si="20"/>
        <v>-15.945376042117029</v>
      </c>
      <c r="H193" s="21">
        <f t="shared" si="20"/>
        <v>-15.838901633256004</v>
      </c>
      <c r="I193" s="21">
        <f t="shared" si="20"/>
        <v>-15.784263476882899</v>
      </c>
      <c r="J193" s="21">
        <f t="shared" si="20"/>
        <v>-15.726686343969973</v>
      </c>
      <c r="K193" s="21">
        <f t="shared" si="20"/>
        <v>-14.815263309654675</v>
      </c>
      <c r="L193" s="21">
        <f t="shared" si="20"/>
        <v>-13.959195886072822</v>
      </c>
      <c r="M193" s="21">
        <f t="shared" si="20"/>
        <v>-13.107308663614301</v>
      </c>
      <c r="N193" s="21">
        <f t="shared" si="20"/>
        <v>-12.222158059634081</v>
      </c>
      <c r="O193" s="21">
        <f t="shared" si="20"/>
        <v>-11.383275418414559</v>
      </c>
      <c r="P193" s="21">
        <f t="shared" si="20"/>
        <v>-11.331307596539858</v>
      </c>
      <c r="Q193" s="21">
        <f t="shared" si="20"/>
        <v>-11.278064084187207</v>
      </c>
      <c r="R193" s="21">
        <f t="shared" si="20"/>
        <v>-11.256477697846638</v>
      </c>
      <c r="S193" s="21">
        <f t="shared" si="20"/>
        <v>-11.200390970088947</v>
      </c>
      <c r="T193" s="21">
        <f t="shared" si="20"/>
        <v>-11.143376035380138</v>
      </c>
      <c r="U193" s="21">
        <f t="shared" si="20"/>
        <v>-11.085534897170074</v>
      </c>
      <c r="V193" s="21">
        <f t="shared" si="20"/>
        <v>-11.057342961718845</v>
      </c>
      <c r="W193" s="21">
        <f t="shared" si="20"/>
        <v>-10.997566252589005</v>
      </c>
      <c r="X193" s="21">
        <f t="shared" si="20"/>
        <v>-10.96650427865686</v>
      </c>
      <c r="Y193" s="21">
        <f t="shared" si="20"/>
        <v>-10.905209732963744</v>
      </c>
      <c r="Z193" s="21">
        <f t="shared" si="20"/>
        <v>-10.87173453721511</v>
      </c>
      <c r="AA193" s="21">
        <f t="shared" si="20"/>
        <v>-10.836953787561779</v>
      </c>
      <c r="AB193" s="21">
        <f t="shared" si="20"/>
        <v>-10.800982265369502</v>
      </c>
      <c r="AC193" s="21">
        <f t="shared" si="20"/>
        <v>-10.757840661484689</v>
      </c>
      <c r="AD193" s="21">
        <f t="shared" si="20"/>
        <v>-10.715334248985711</v>
      </c>
      <c r="AE193" s="21">
        <f t="shared" si="20"/>
        <v>-10.674642068230341</v>
      </c>
      <c r="AF193" s="21">
        <f t="shared" si="20"/>
        <v>-10.632421309801387</v>
      </c>
      <c r="AG193" s="21">
        <f t="shared" si="20"/>
        <v>-10.589101169371801</v>
      </c>
      <c r="AH193" s="21">
        <f t="shared" si="20"/>
        <v>-10.545165201263119</v>
      </c>
      <c r="AI193" s="21">
        <f t="shared" si="20"/>
        <v>-10.501225863937581</v>
      </c>
      <c r="AJ193" s="21">
        <f t="shared" si="20"/>
        <v>-10.507780923617865</v>
      </c>
      <c r="AK193" s="21">
        <f t="shared" si="20"/>
        <v>-10.513746068886512</v>
      </c>
      <c r="AL193" s="21">
        <f t="shared" si="20"/>
        <v>-10.519343205799595</v>
      </c>
      <c r="AM193" s="21">
        <f t="shared" si="20"/>
        <v>-10.524697140373293</v>
      </c>
      <c r="AN193" s="21">
        <f t="shared" si="20"/>
        <v>-10.529861038828836</v>
      </c>
      <c r="AO193" s="21">
        <f t="shared" si="20"/>
        <v>-10.534857179128938</v>
      </c>
      <c r="AP193" s="21">
        <f t="shared" si="20"/>
        <v>-10.539759487401019</v>
      </c>
      <c r="AQ193" s="21">
        <f t="shared" si="20"/>
        <v>-10.544652338116135</v>
      </c>
      <c r="AR193" s="21">
        <f t="shared" si="20"/>
        <v>-10.549596980073614</v>
      </c>
      <c r="AS193" s="21">
        <f t="shared" si="20"/>
        <v>-10.554650257161855</v>
      </c>
      <c r="AT193" s="21">
        <f t="shared" si="20"/>
        <v>-10.559873033658571</v>
      </c>
      <c r="AU193" s="21">
        <f t="shared" si="20"/>
        <v>-10.565329399072548</v>
      </c>
      <c r="AV193" s="21">
        <f t="shared" si="20"/>
        <v>-10.571080160571078</v>
      </c>
      <c r="AW193" s="21">
        <f t="shared" si="20"/>
        <v>-10.577183433894945</v>
      </c>
      <c r="AX193" s="21">
        <f t="shared" si="20"/>
        <v>-10.583697422471205</v>
      </c>
      <c r="AY193" s="21">
        <f t="shared" si="20"/>
        <v>-10.590680288193804</v>
      </c>
      <c r="AZ193" s="21">
        <f t="shared" si="20"/>
        <v>-10.598189375661965</v>
      </c>
      <c r="BA193" s="21">
        <f t="shared" si="20"/>
        <v>-10.606281014965509</v>
      </c>
      <c r="BB193" s="21">
        <f t="shared" si="20"/>
        <v>25.143460461383551</v>
      </c>
    </row>
    <row r="194" spans="1:54" outlineLevel="2">
      <c r="A194" s="426"/>
      <c r="B194" s="150" t="s">
        <v>497</v>
      </c>
      <c r="C194" s="19"/>
      <c r="D194" s="135" t="s">
        <v>391</v>
      </c>
      <c r="E194" s="21">
        <f t="shared" ref="E194:BB194" si="21">SUM(E172:E174)*E186</f>
        <v>-8.0615520039548727</v>
      </c>
      <c r="F194" s="21">
        <f t="shared" si="21"/>
        <v>-8.0178230734774836</v>
      </c>
      <c r="G194" s="21">
        <f t="shared" si="21"/>
        <v>-7.97493987654883</v>
      </c>
      <c r="H194" s="21">
        <f t="shared" si="21"/>
        <v>-7.9329031190280173</v>
      </c>
      <c r="I194" s="21">
        <f t="shared" si="21"/>
        <v>-7.8917137141311899</v>
      </c>
      <c r="J194" s="21">
        <f t="shared" si="21"/>
        <v>-7.8513728150207784</v>
      </c>
      <c r="K194" s="21">
        <f t="shared" si="21"/>
        <v>-7.6668052457833289</v>
      </c>
      <c r="L194" s="21">
        <f t="shared" si="21"/>
        <v>-7.4844974709219612</v>
      </c>
      <c r="M194" s="21">
        <f t="shared" si="21"/>
        <v>-7.3044045664363875</v>
      </c>
      <c r="N194" s="21">
        <f t="shared" si="21"/>
        <v>-7.1264816982483765</v>
      </c>
      <c r="O194" s="21">
        <f t="shared" si="21"/>
        <v>-6.9506840654973594</v>
      </c>
      <c r="P194" s="21">
        <f t="shared" si="21"/>
        <v>-6.9186790640640323</v>
      </c>
      <c r="Q194" s="21">
        <f t="shared" si="21"/>
        <v>-6.887458347825854</v>
      </c>
      <c r="R194" s="21">
        <f t="shared" si="21"/>
        <v>-6.857024732654815</v>
      </c>
      <c r="S194" s="21">
        <f t="shared" si="21"/>
        <v>-6.8258451161022498</v>
      </c>
      <c r="T194" s="21">
        <f t="shared" si="21"/>
        <v>-6.7954722996499273</v>
      </c>
      <c r="U194" s="21">
        <f t="shared" si="21"/>
        <v>-6.7659093132202095</v>
      </c>
      <c r="V194" s="21">
        <f t="shared" si="21"/>
        <v>-6.7371594612586021</v>
      </c>
      <c r="W194" s="21">
        <f t="shared" si="21"/>
        <v>-6.709226295727972</v>
      </c>
      <c r="X194" s="21">
        <f t="shared" si="21"/>
        <v>-6.6821136602775102</v>
      </c>
      <c r="Y194" s="21">
        <f t="shared" si="21"/>
        <v>-6.6558256742771231</v>
      </c>
      <c r="Z194" s="21">
        <f t="shared" si="21"/>
        <v>-6.6303667403933515</v>
      </c>
      <c r="AA194" s="21">
        <f t="shared" si="21"/>
        <v>-6.6057415583735626</v>
      </c>
      <c r="AB194" s="21">
        <f t="shared" si="21"/>
        <v>-6.5819551318023395</v>
      </c>
      <c r="AC194" s="21">
        <f t="shared" si="21"/>
        <v>-6.5547949609485388</v>
      </c>
      <c r="AD194" s="21">
        <f t="shared" si="21"/>
        <v>-6.5279833750965963</v>
      </c>
      <c r="AE194" s="21">
        <f t="shared" si="21"/>
        <v>-6.5011147432654033</v>
      </c>
      <c r="AF194" s="21">
        <f t="shared" si="21"/>
        <v>-6.4739260129996028</v>
      </c>
      <c r="AG194" s="21">
        <f t="shared" si="21"/>
        <v>-6.4462995419219569</v>
      </c>
      <c r="AH194" s="21">
        <f t="shared" si="21"/>
        <v>-6.41830044606023</v>
      </c>
      <c r="AI194" s="21">
        <f t="shared" si="21"/>
        <v>-6.3902443180032193</v>
      </c>
      <c r="AJ194" s="21">
        <f t="shared" si="21"/>
        <v>-6.3929331736770489</v>
      </c>
      <c r="AK194" s="21">
        <f t="shared" si="21"/>
        <v>-6.395369352664626</v>
      </c>
      <c r="AL194" s="21">
        <f t="shared" si="21"/>
        <v>-6.3976068484313462</v>
      </c>
      <c r="AM194" s="21">
        <f t="shared" si="21"/>
        <v>-6.3997082514347374</v>
      </c>
      <c r="AN194" s="21">
        <f t="shared" si="21"/>
        <v>-6.4017188771356937</v>
      </c>
      <c r="AO194" s="21">
        <f t="shared" si="21"/>
        <v>-6.4036622469232274</v>
      </c>
      <c r="AP194" s="21">
        <f t="shared" si="21"/>
        <v>-6.4055794652409084</v>
      </c>
      <c r="AQ194" s="21">
        <f t="shared" si="21"/>
        <v>-6.4075130130791118</v>
      </c>
      <c r="AR194" s="21">
        <f t="shared" si="21"/>
        <v>-6.4095015646313716</v>
      </c>
      <c r="AS194" s="21">
        <f t="shared" si="21"/>
        <v>-6.411580919322704</v>
      </c>
      <c r="AT194" s="21">
        <f t="shared" si="21"/>
        <v>-6.4137869307469035</v>
      </c>
      <c r="AU194" s="21">
        <f t="shared" si="21"/>
        <v>-6.4161566162295935</v>
      </c>
      <c r="AV194" s="21">
        <f t="shared" si="21"/>
        <v>-6.4187258798301912</v>
      </c>
      <c r="AW194" s="21">
        <f t="shared" si="21"/>
        <v>-6.421529672779247</v>
      </c>
      <c r="AX194" s="21">
        <f t="shared" si="21"/>
        <v>-6.4246025485944633</v>
      </c>
      <c r="AY194" s="21">
        <f t="shared" si="21"/>
        <v>-6.4279788445531771</v>
      </c>
      <c r="AZ194" s="21">
        <f t="shared" si="21"/>
        <v>-6.4316925293135085</v>
      </c>
      <c r="BA194" s="21">
        <f t="shared" si="21"/>
        <v>-6.4357770824530283</v>
      </c>
      <c r="BB194" s="21">
        <f t="shared" si="21"/>
        <v>0</v>
      </c>
    </row>
    <row r="195" spans="1:54" outlineLevel="2">
      <c r="A195" s="426"/>
      <c r="B195" s="150" t="s">
        <v>498</v>
      </c>
      <c r="C195" s="19"/>
      <c r="D195" s="135" t="s">
        <v>391</v>
      </c>
      <c r="E195" s="21">
        <f>SUM(E176:E178)*E186</f>
        <v>-24.184656006135928</v>
      </c>
      <c r="F195" s="21">
        <f t="shared" ref="F195:BB195" si="22">SUM(F176:F178)*F186</f>
        <v>-24.053469214820296</v>
      </c>
      <c r="G195" s="21">
        <f t="shared" si="22"/>
        <v>-23.924819629646493</v>
      </c>
      <c r="H195" s="21">
        <f t="shared" si="22"/>
        <v>-23.79870935708405</v>
      </c>
      <c r="I195" s="21">
        <f t="shared" si="22"/>
        <v>-23.675141142393567</v>
      </c>
      <c r="J195" s="21">
        <f t="shared" si="22"/>
        <v>-23.554118439889081</v>
      </c>
      <c r="K195" s="21">
        <f t="shared" si="22"/>
        <v>-23.000415737349982</v>
      </c>
      <c r="L195" s="21">
        <f t="shared" si="22"/>
        <v>-22.453492412765879</v>
      </c>
      <c r="M195" s="21">
        <f t="shared" si="22"/>
        <v>-21.913213694709654</v>
      </c>
      <c r="N195" s="21">
        <f t="shared" si="22"/>
        <v>-21.379445090324964</v>
      </c>
      <c r="O195" s="21">
        <f t="shared" si="22"/>
        <v>-20.852052196492078</v>
      </c>
      <c r="P195" s="21">
        <f t="shared" si="22"/>
        <v>-20.756037196355592</v>
      </c>
      <c r="Q195" s="21">
        <f t="shared" si="22"/>
        <v>-20.662375043477564</v>
      </c>
      <c r="R195" s="21">
        <f t="shared" si="22"/>
        <v>-20.571074197964446</v>
      </c>
      <c r="S195" s="21">
        <f t="shared" si="22"/>
        <v>-20.477535344380314</v>
      </c>
      <c r="T195" s="21">
        <f t="shared" si="22"/>
        <v>-20.386416895098588</v>
      </c>
      <c r="U195" s="21">
        <f t="shared" si="22"/>
        <v>-20.297727943438396</v>
      </c>
      <c r="V195" s="21">
        <f t="shared" si="22"/>
        <v>-20.211478380069675</v>
      </c>
      <c r="W195" s="21">
        <f t="shared" si="22"/>
        <v>-20.127678887183915</v>
      </c>
      <c r="X195" s="21">
        <f t="shared" si="22"/>
        <v>-20.046340980832529</v>
      </c>
      <c r="Y195" s="21">
        <f t="shared" si="22"/>
        <v>-19.967477022831371</v>
      </c>
      <c r="Z195" s="21">
        <f t="shared" si="22"/>
        <v>-19.891100217743553</v>
      </c>
      <c r="AA195" s="21">
        <f t="shared" si="22"/>
        <v>-19.817224678493833</v>
      </c>
      <c r="AB195" s="21">
        <f t="shared" si="22"/>
        <v>-19.745865395407016</v>
      </c>
      <c r="AC195" s="21">
        <f t="shared" si="22"/>
        <v>-19.664384883031392</v>
      </c>
      <c r="AD195" s="21">
        <f t="shared" si="22"/>
        <v>-19.583950125680669</v>
      </c>
      <c r="AE195" s="21">
        <f t="shared" si="22"/>
        <v>-19.503344230429388</v>
      </c>
      <c r="AF195" s="21">
        <f t="shared" si="22"/>
        <v>-19.421778039922788</v>
      </c>
      <c r="AG195" s="21">
        <f t="shared" si="22"/>
        <v>-19.338898626429085</v>
      </c>
      <c r="AH195" s="21">
        <f t="shared" si="22"/>
        <v>-19.254901338993918</v>
      </c>
      <c r="AI195" s="21">
        <f t="shared" si="22"/>
        <v>-19.170732954931395</v>
      </c>
      <c r="AJ195" s="21">
        <f t="shared" si="22"/>
        <v>-19.178799522031955</v>
      </c>
      <c r="AK195" s="21">
        <f t="shared" si="22"/>
        <v>-19.186108059049527</v>
      </c>
      <c r="AL195" s="21">
        <f t="shared" si="22"/>
        <v>-19.192820546399307</v>
      </c>
      <c r="AM195" s="21">
        <f t="shared" si="22"/>
        <v>-19.199124755490601</v>
      </c>
      <c r="AN195" s="21">
        <f t="shared" si="22"/>
        <v>-19.205156632659389</v>
      </c>
      <c r="AO195" s="21">
        <f t="shared" si="22"/>
        <v>-19.210986742081868</v>
      </c>
      <c r="AP195" s="21">
        <f t="shared" si="22"/>
        <v>-19.216738397094101</v>
      </c>
      <c r="AQ195" s="21">
        <f t="shared" si="22"/>
        <v>-19.222539040668952</v>
      </c>
      <c r="AR195" s="21">
        <f t="shared" si="22"/>
        <v>-19.228504695385539</v>
      </c>
      <c r="AS195" s="21">
        <f t="shared" si="22"/>
        <v>-19.234742759516106</v>
      </c>
      <c r="AT195" s="21">
        <f t="shared" si="22"/>
        <v>-19.241360793844144</v>
      </c>
      <c r="AU195" s="21">
        <f t="shared" si="22"/>
        <v>-19.248469850346918</v>
      </c>
      <c r="AV195" s="21">
        <f t="shared" si="22"/>
        <v>-19.256177641202424</v>
      </c>
      <c r="AW195" s="21">
        <f t="shared" si="22"/>
        <v>-19.264589020102083</v>
      </c>
      <c r="AX195" s="21">
        <f t="shared" si="22"/>
        <v>-19.273807647599074</v>
      </c>
      <c r="AY195" s="21">
        <f t="shared" si="22"/>
        <v>-19.28393653552569</v>
      </c>
      <c r="AZ195" s="21">
        <f t="shared" si="22"/>
        <v>-19.295077589856277</v>
      </c>
      <c r="BA195" s="21">
        <f t="shared" si="22"/>
        <v>-19.30733124932355</v>
      </c>
      <c r="BB195" s="21">
        <f t="shared" si="22"/>
        <v>0</v>
      </c>
    </row>
    <row r="196" spans="1:54" outlineLevel="2">
      <c r="A196" s="426"/>
      <c r="B196" s="150" t="s">
        <v>291</v>
      </c>
      <c r="C196" s="19"/>
      <c r="D196" s="135" t="s">
        <v>391</v>
      </c>
      <c r="E196" s="21">
        <f t="shared" ref="E196:BB196" si="23">SUMIF($B$143:$B$154,"Safety",E$143:E$154)*E187</f>
        <v>-1.6863305951302741</v>
      </c>
      <c r="F196" s="21">
        <f t="shared" si="23"/>
        <v>-1.7172564756011601</v>
      </c>
      <c r="G196" s="21">
        <f t="shared" si="23"/>
        <v>-1.7489929389377656</v>
      </c>
      <c r="H196" s="21">
        <f t="shared" si="23"/>
        <v>-1.7815642716966007</v>
      </c>
      <c r="I196" s="21">
        <f t="shared" si="23"/>
        <v>-1.8149955529785553</v>
      </c>
      <c r="J196" s="21">
        <f t="shared" si="23"/>
        <v>-1.8493127192597436</v>
      </c>
      <c r="K196" s="21">
        <f t="shared" si="23"/>
        <v>-1.8838266007526165</v>
      </c>
      <c r="L196" s="21">
        <f t="shared" si="23"/>
        <v>-1.9186767966755196</v>
      </c>
      <c r="M196" s="21">
        <f t="shared" si="23"/>
        <v>-1.9536746103453786</v>
      </c>
      <c r="N196" s="21">
        <f t="shared" si="23"/>
        <v>-1.9886158799376981</v>
      </c>
      <c r="O196" s="21">
        <f t="shared" si="23"/>
        <v>-2.0232797540778149</v>
      </c>
      <c r="P196" s="21">
        <f t="shared" si="23"/>
        <v>-2.0632611079550465</v>
      </c>
      <c r="Q196" s="21">
        <f t="shared" si="23"/>
        <v>-2.1043291396815755</v>
      </c>
      <c r="R196" s="21">
        <f t="shared" si="23"/>
        <v>-2.146517415348888</v>
      </c>
      <c r="S196" s="21">
        <f t="shared" si="23"/>
        <v>-2.1898605023485023</v>
      </c>
      <c r="T196" s="21">
        <f t="shared" si="23"/>
        <v>-2.2343942860646533</v>
      </c>
      <c r="U196" s="21">
        <f t="shared" si="23"/>
        <v>-2.2801557448100933</v>
      </c>
      <c r="V196" s="21">
        <f t="shared" si="23"/>
        <v>-2.3271831492196822</v>
      </c>
      <c r="W196" s="21">
        <f t="shared" si="23"/>
        <v>-2.3755160030320557</v>
      </c>
      <c r="X196" s="21">
        <f t="shared" si="23"/>
        <v>-2.4251952890951789</v>
      </c>
      <c r="Y196" s="21">
        <f t="shared" si="23"/>
        <v>-2.4762632533181366</v>
      </c>
      <c r="Z196" s="21">
        <f t="shared" si="23"/>
        <v>-2.5287635229578389</v>
      </c>
      <c r="AA196" s="21">
        <f t="shared" si="23"/>
        <v>-2.5827413592170321</v>
      </c>
      <c r="AB196" s="21">
        <f t="shared" si="23"/>
        <v>-2.6382433999703334</v>
      </c>
      <c r="AC196" s="21">
        <f t="shared" si="23"/>
        <v>-2.6953180453175936</v>
      </c>
      <c r="AD196" s="21">
        <f t="shared" si="23"/>
        <v>-2.7540150998232118</v>
      </c>
      <c r="AE196" s="21">
        <f t="shared" si="23"/>
        <v>-2.8143862880270683</v>
      </c>
      <c r="AF196" s="21">
        <f t="shared" si="23"/>
        <v>-2.8764849123159046</v>
      </c>
      <c r="AG196" s="21">
        <f t="shared" si="23"/>
        <v>-2.9403662591364776</v>
      </c>
      <c r="AH196" s="21">
        <f t="shared" si="23"/>
        <v>-3.0060872902934506</v>
      </c>
      <c r="AI196" s="21">
        <f t="shared" si="23"/>
        <v>-3.0737071479852625</v>
      </c>
      <c r="AJ196" s="21">
        <f t="shared" si="23"/>
        <v>-3.1499279805146583</v>
      </c>
      <c r="AK196" s="21">
        <f t="shared" si="23"/>
        <v>-3.2284887159138989</v>
      </c>
      <c r="AL196" s="21">
        <f t="shared" si="23"/>
        <v>-3.3094687740654321</v>
      </c>
      <c r="AM196" s="21">
        <f t="shared" si="23"/>
        <v>-3.3929505725924738</v>
      </c>
      <c r="AN196" s="21">
        <f t="shared" si="23"/>
        <v>-3.4790195145283436</v>
      </c>
      <c r="AO196" s="21">
        <f t="shared" si="23"/>
        <v>-3.5677639584431144</v>
      </c>
      <c r="AP196" s="21">
        <f t="shared" si="23"/>
        <v>-3.6592755520727049</v>
      </c>
      <c r="AQ196" s="21">
        <f t="shared" si="23"/>
        <v>-3.7536492379340425</v>
      </c>
      <c r="AR196" s="21">
        <f t="shared" si="23"/>
        <v>-3.8509833673821303</v>
      </c>
      <c r="AS196" s="21">
        <f t="shared" si="23"/>
        <v>-3.9513798344777804</v>
      </c>
      <c r="AT196" s="21">
        <f t="shared" si="23"/>
        <v>-4.0549442778491249</v>
      </c>
      <c r="AU196" s="21">
        <f t="shared" si="23"/>
        <v>-4.161786069970308</v>
      </c>
      <c r="AV196" s="21">
        <f t="shared" si="23"/>
        <v>-4.2720186636490247</v>
      </c>
      <c r="AW196" s="21">
        <f t="shared" si="23"/>
        <v>-4.3857595475746765</v>
      </c>
      <c r="AX196" s="21">
        <f t="shared" si="23"/>
        <v>-4.5031305045061831</v>
      </c>
      <c r="AY196" s="21">
        <f t="shared" si="23"/>
        <v>-4.624257685174725</v>
      </c>
      <c r="AZ196" s="21">
        <f t="shared" si="23"/>
        <v>-4.7492719352484754</v>
      </c>
      <c r="BA196" s="21">
        <f t="shared" si="23"/>
        <v>-4.8783087944326633</v>
      </c>
      <c r="BB196" s="21">
        <f t="shared" si="23"/>
        <v>8.8720335943896522</v>
      </c>
    </row>
    <row r="197" spans="1:54" outlineLevel="2">
      <c r="A197" s="426"/>
      <c r="B197" s="150" t="s">
        <v>294</v>
      </c>
      <c r="C197" s="19"/>
      <c r="D197" s="135" t="s">
        <v>391</v>
      </c>
      <c r="E197" s="21">
        <f>SUMIF($B$143:$B$154,"Financial",E$143:E$154)*E186</f>
        <v>-20.714413057399998</v>
      </c>
      <c r="F197" s="21">
        <f t="shared" ref="F197:BB197" si="24">SUMIF($B$143:$B$154,"Financial",F$143:F$154)*F186</f>
        <v>-20.518936365990342</v>
      </c>
      <c r="G197" s="21">
        <f t="shared" si="24"/>
        <v>-20.328487292492241</v>
      </c>
      <c r="H197" s="21">
        <f t="shared" si="24"/>
        <v>-20.142942492832098</v>
      </c>
      <c r="I197" s="21">
        <f t="shared" si="24"/>
        <v>-19.96218274084584</v>
      </c>
      <c r="J197" s="21">
        <f t="shared" si="24"/>
        <v>-19.786092759148957</v>
      </c>
      <c r="K197" s="21">
        <f t="shared" si="24"/>
        <v>-18.830761473627749</v>
      </c>
      <c r="L197" s="21">
        <f t="shared" si="24"/>
        <v>-17.884499081364595</v>
      </c>
      <c r="M197" s="21">
        <f t="shared" si="24"/>
        <v>-16.947023055243665</v>
      </c>
      <c r="N197" s="21">
        <f t="shared" si="24"/>
        <v>-16.018054174409567</v>
      </c>
      <c r="O197" s="21">
        <f t="shared" si="24"/>
        <v>-15.097315640537454</v>
      </c>
      <c r="P197" s="21">
        <f t="shared" si="24"/>
        <v>-14.963026950802211</v>
      </c>
      <c r="Q197" s="21">
        <f t="shared" si="24"/>
        <v>-14.832407824155309</v>
      </c>
      <c r="R197" s="21">
        <f t="shared" si="24"/>
        <v>-14.705370995984316</v>
      </c>
      <c r="S197" s="21">
        <f t="shared" si="24"/>
        <v>-14.581832077738365</v>
      </c>
      <c r="T197" s="21">
        <f t="shared" si="24"/>
        <v>-14.461709590360652</v>
      </c>
      <c r="U197" s="21">
        <f t="shared" si="24"/>
        <v>-14.344924829724912</v>
      </c>
      <c r="V197" s="21">
        <f t="shared" si="24"/>
        <v>-14.231401798698593</v>
      </c>
      <c r="W197" s="21">
        <f t="shared" si="24"/>
        <v>-14.121067111206457</v>
      </c>
      <c r="X197" s="21">
        <f t="shared" si="24"/>
        <v>-14.01384988367985</v>
      </c>
      <c r="Y197" s="21">
        <f t="shared" si="24"/>
        <v>-13.909681743008262</v>
      </c>
      <c r="Z197" s="21">
        <f t="shared" si="24"/>
        <v>-13.808496676136558</v>
      </c>
      <c r="AA197" s="21">
        <f t="shared" si="24"/>
        <v>-13.710231004929154</v>
      </c>
      <c r="AB197" s="21">
        <f t="shared" si="24"/>
        <v>-13.614823249075933</v>
      </c>
      <c r="AC197" s="21">
        <f t="shared" si="24"/>
        <v>-13.522214152929745</v>
      </c>
      <c r="AD197" s="21">
        <f t="shared" si="24"/>
        <v>-13.432346565234901</v>
      </c>
      <c r="AE197" s="21">
        <f t="shared" si="24"/>
        <v>-13.345165400247039</v>
      </c>
      <c r="AF197" s="21">
        <f t="shared" si="24"/>
        <v>-13.260617513256252</v>
      </c>
      <c r="AG197" s="21">
        <f t="shared" si="24"/>
        <v>-13.178651743729292</v>
      </c>
      <c r="AH197" s="21">
        <f t="shared" si="24"/>
        <v>-13.09921880738214</v>
      </c>
      <c r="AI197" s="21">
        <f t="shared" si="24"/>
        <v>-13.02227120596185</v>
      </c>
      <c r="AJ197" s="21">
        <f t="shared" si="24"/>
        <v>-13.010616474013425</v>
      </c>
      <c r="AK197" s="21">
        <f t="shared" si="24"/>
        <v>-13.000960699582208</v>
      </c>
      <c r="AL197" s="21">
        <f t="shared" si="24"/>
        <v>-12.993292360580263</v>
      </c>
      <c r="AM197" s="21">
        <f t="shared" si="24"/>
        <v>-12.987601109822293</v>
      </c>
      <c r="AN197" s="21">
        <f t="shared" si="24"/>
        <v>-12.983877684209386</v>
      </c>
      <c r="AO197" s="21">
        <f t="shared" si="24"/>
        <v>-12.982113947521706</v>
      </c>
      <c r="AP197" s="21">
        <f t="shared" si="24"/>
        <v>-12.982302873863004</v>
      </c>
      <c r="AQ197" s="21">
        <f t="shared" si="24"/>
        <v>-12.98443848153167</v>
      </c>
      <c r="AR197" s="21">
        <f t="shared" si="24"/>
        <v>-12.988515914712606</v>
      </c>
      <c r="AS197" s="21">
        <f t="shared" si="24"/>
        <v>-12.994531328214798</v>
      </c>
      <c r="AT197" s="21">
        <f t="shared" si="24"/>
        <v>-13.002481974097787</v>
      </c>
      <c r="AU197" s="21">
        <f t="shared" si="24"/>
        <v>-13.012366123586629</v>
      </c>
      <c r="AV197" s="21">
        <f t="shared" si="24"/>
        <v>-13.024183087463133</v>
      </c>
      <c r="AW197" s="21">
        <f t="shared" si="24"/>
        <v>-13.037933202408029</v>
      </c>
      <c r="AX197" s="21">
        <f t="shared" si="24"/>
        <v>-13.053617827740791</v>
      </c>
      <c r="AY197" s="21">
        <f t="shared" si="24"/>
        <v>-13.071239333379301</v>
      </c>
      <c r="AZ197" s="21">
        <f t="shared" si="24"/>
        <v>-13.090801109791963</v>
      </c>
      <c r="BA197" s="21">
        <f t="shared" si="24"/>
        <v>-13.112307526687497</v>
      </c>
      <c r="BB197" s="21">
        <f t="shared" si="24"/>
        <v>29.812525084094897</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-41.198138711717512</v>
      </c>
      <c r="F200" s="21">
        <f t="shared" ref="F200:BB200" si="26">SUM(F190:F193,F196:F198)</f>
        <v>-40.931799909875409</v>
      </c>
      <c r="G200" s="21">
        <f t="shared" si="26"/>
        <v>-40.61409616307558</v>
      </c>
      <c r="H200" s="21">
        <f t="shared" si="26"/>
        <v>-40.302325868087308</v>
      </c>
      <c r="I200" s="21">
        <f t="shared" si="26"/>
        <v>-40.049290592107695</v>
      </c>
      <c r="J200" s="21">
        <f t="shared" si="26"/>
        <v>-40.026706704449396</v>
      </c>
      <c r="K200" s="21">
        <f t="shared" si="26"/>
        <v>-39.744942410747619</v>
      </c>
      <c r="L200" s="21">
        <f t="shared" si="26"/>
        <v>-39.418121380519494</v>
      </c>
      <c r="M200" s="21">
        <f t="shared" si="26"/>
        <v>-39.004313270233986</v>
      </c>
      <c r="N200" s="21">
        <f t="shared" si="26"/>
        <v>-38.468999185596502</v>
      </c>
      <c r="O200" s="21">
        <f t="shared" si="26"/>
        <v>-37.674784964319301</v>
      </c>
      <c r="P200" s="21">
        <f t="shared" si="26"/>
        <v>-36.654728791371632</v>
      </c>
      <c r="Q200" s="21">
        <f t="shared" si="26"/>
        <v>-35.701830603803394</v>
      </c>
      <c r="R200" s="21">
        <f t="shared" si="26"/>
        <v>-34.845169315995669</v>
      </c>
      <c r="S200" s="21">
        <f t="shared" si="26"/>
        <v>-34.014938326894338</v>
      </c>
      <c r="T200" s="21">
        <f t="shared" si="26"/>
        <v>-33.241255956135333</v>
      </c>
      <c r="U200" s="21">
        <f t="shared" si="26"/>
        <v>-32.520956000148551</v>
      </c>
      <c r="V200" s="21">
        <f t="shared" si="26"/>
        <v>-31.881422479908764</v>
      </c>
      <c r="W200" s="21">
        <f t="shared" si="26"/>
        <v>-31.258498192549343</v>
      </c>
      <c r="X200" s="21">
        <f t="shared" si="26"/>
        <v>-30.709719608704876</v>
      </c>
      <c r="Y200" s="21">
        <f t="shared" si="26"/>
        <v>-30.173528629253724</v>
      </c>
      <c r="Z200" s="21">
        <f t="shared" si="26"/>
        <v>-29.705511223452177</v>
      </c>
      <c r="AA200" s="21">
        <f t="shared" si="26"/>
        <v>-29.274214575611474</v>
      </c>
      <c r="AB200" s="21">
        <f t="shared" si="26"/>
        <v>-28.877556499610307</v>
      </c>
      <c r="AC200" s="21">
        <f t="shared" si="26"/>
        <v>-28.507485692432404</v>
      </c>
      <c r="AD200" s="21">
        <f t="shared" si="26"/>
        <v>-28.406082345990338</v>
      </c>
      <c r="AE200" s="21">
        <f t="shared" si="26"/>
        <v>-28.31153267857902</v>
      </c>
      <c r="AF200" s="21">
        <f t="shared" si="26"/>
        <v>-28.220478564001915</v>
      </c>
      <c r="AG200" s="21">
        <f t="shared" si="26"/>
        <v>-28.133338233792237</v>
      </c>
      <c r="AH200" s="21">
        <f t="shared" si="26"/>
        <v>-28.050588205089337</v>
      </c>
      <c r="AI200" s="21">
        <f t="shared" si="26"/>
        <v>-27.972838232729529</v>
      </c>
      <c r="AJ200" s="21">
        <f t="shared" si="26"/>
        <v>-28.026643699939029</v>
      </c>
      <c r="AK200" s="21">
        <f t="shared" si="26"/>
        <v>-28.084594973936426</v>
      </c>
      <c r="AL200" s="21">
        <f t="shared" si="26"/>
        <v>-28.14697552522707</v>
      </c>
      <c r="AM200" s="21">
        <f t="shared" si="26"/>
        <v>-28.213976048648373</v>
      </c>
      <c r="AN200" s="21">
        <f t="shared" si="26"/>
        <v>-28.285719817759556</v>
      </c>
      <c r="AO200" s="21">
        <f t="shared" si="26"/>
        <v>-28.362303447332728</v>
      </c>
      <c r="AP200" s="21">
        <f t="shared" si="26"/>
        <v>-28.443879744775437</v>
      </c>
      <c r="AQ200" s="21">
        <f t="shared" si="26"/>
        <v>-28.530616446093383</v>
      </c>
      <c r="AR200" s="21">
        <f t="shared" si="26"/>
        <v>-28.622662837898304</v>
      </c>
      <c r="AS200" s="21">
        <f t="shared" si="26"/>
        <v>-28.720168492215457</v>
      </c>
      <c r="AT200" s="21">
        <f t="shared" si="26"/>
        <v>-28.823291979497938</v>
      </c>
      <c r="AU200" s="21">
        <f t="shared" si="26"/>
        <v>-28.932199982940084</v>
      </c>
      <c r="AV200" s="21">
        <f t="shared" si="26"/>
        <v>-29.047061154675418</v>
      </c>
      <c r="AW200" s="21">
        <f t="shared" si="26"/>
        <v>-29.168046647485859</v>
      </c>
      <c r="AX200" s="21">
        <f t="shared" si="26"/>
        <v>-29.295333147068948</v>
      </c>
      <c r="AY200" s="21">
        <f t="shared" si="26"/>
        <v>-29.429102802120752</v>
      </c>
      <c r="AZ200" s="21">
        <f t="shared" si="26"/>
        <v>-29.569542784663156</v>
      </c>
      <c r="BA200" s="21">
        <f t="shared" si="26"/>
        <v>-29.716845048125748</v>
      </c>
      <c r="BB200" s="21">
        <f t="shared" si="26"/>
        <v>63.828019139868104</v>
      </c>
    </row>
    <row r="201" spans="1:54" outlineLevel="2">
      <c r="A201" s="426"/>
      <c r="B201" s="150" t="s">
        <v>501</v>
      </c>
      <c r="C201" s="19"/>
      <c r="D201" s="135" t="s">
        <v>391</v>
      </c>
      <c r="E201" s="21">
        <f>SUM(E190:E192,E194,E196:E198)</f>
        <v>-33.162063385644437</v>
      </c>
      <c r="F201" s="21">
        <f t="shared" ref="F201:BB201" si="27">SUM(F190:F192,F194,F196:F198)</f>
        <v>-32.898862227845243</v>
      </c>
      <c r="G201" s="21">
        <f t="shared" si="27"/>
        <v>-32.643659997507385</v>
      </c>
      <c r="H201" s="21">
        <f t="shared" si="27"/>
        <v>-32.39632735385932</v>
      </c>
      <c r="I201" s="21">
        <f t="shared" si="27"/>
        <v>-32.156740829355996</v>
      </c>
      <c r="J201" s="21">
        <f t="shared" si="27"/>
        <v>-32.151393175500203</v>
      </c>
      <c r="K201" s="21">
        <f t="shared" si="27"/>
        <v>-32.596484346876274</v>
      </c>
      <c r="L201" s="21">
        <f t="shared" si="27"/>
        <v>-32.943422965368633</v>
      </c>
      <c r="M201" s="21">
        <f t="shared" si="27"/>
        <v>-33.201409173056071</v>
      </c>
      <c r="N201" s="21">
        <f t="shared" si="27"/>
        <v>-33.373322824210803</v>
      </c>
      <c r="O201" s="21">
        <f t="shared" si="27"/>
        <v>-33.242193611402101</v>
      </c>
      <c r="P201" s="21">
        <f t="shared" si="27"/>
        <v>-32.24210025889581</v>
      </c>
      <c r="Q201" s="21">
        <f t="shared" si="27"/>
        <v>-31.311224867442036</v>
      </c>
      <c r="R201" s="21">
        <f t="shared" si="27"/>
        <v>-30.445716350803842</v>
      </c>
      <c r="S201" s="21">
        <f t="shared" si="27"/>
        <v>-29.640392472907639</v>
      </c>
      <c r="T201" s="21">
        <f t="shared" si="27"/>
        <v>-28.893352220405124</v>
      </c>
      <c r="U201" s="21">
        <f t="shared" si="27"/>
        <v>-28.201330416198687</v>
      </c>
      <c r="V201" s="21">
        <f t="shared" si="27"/>
        <v>-27.561238979448518</v>
      </c>
      <c r="W201" s="21">
        <f t="shared" si="27"/>
        <v>-26.970158235688309</v>
      </c>
      <c r="X201" s="21">
        <f t="shared" si="27"/>
        <v>-26.425328990325525</v>
      </c>
      <c r="Y201" s="21">
        <f t="shared" si="27"/>
        <v>-25.924144570567101</v>
      </c>
      <c r="Z201" s="21">
        <f t="shared" si="27"/>
        <v>-25.464143426630422</v>
      </c>
      <c r="AA201" s="21">
        <f t="shared" si="27"/>
        <v>-25.043002346423258</v>
      </c>
      <c r="AB201" s="21">
        <f t="shared" si="27"/>
        <v>-24.65852936604314</v>
      </c>
      <c r="AC201" s="21">
        <f t="shared" si="27"/>
        <v>-24.304439991896256</v>
      </c>
      <c r="AD201" s="21">
        <f t="shared" si="27"/>
        <v>-24.218731472101226</v>
      </c>
      <c r="AE201" s="21">
        <f t="shared" si="27"/>
        <v>-24.138005353614084</v>
      </c>
      <c r="AF201" s="21">
        <f t="shared" si="27"/>
        <v>-24.061983267200134</v>
      </c>
      <c r="AG201" s="21">
        <f t="shared" si="27"/>
        <v>-23.990536606342395</v>
      </c>
      <c r="AH201" s="21">
        <f t="shared" si="27"/>
        <v>-23.923723449886449</v>
      </c>
      <c r="AI201" s="21">
        <f t="shared" si="27"/>
        <v>-23.861856686795164</v>
      </c>
      <c r="AJ201" s="21">
        <f t="shared" si="27"/>
        <v>-23.911795949998215</v>
      </c>
      <c r="AK201" s="21">
        <f t="shared" si="27"/>
        <v>-23.966218257714541</v>
      </c>
      <c r="AL201" s="21">
        <f t="shared" si="27"/>
        <v>-24.025239167858821</v>
      </c>
      <c r="AM201" s="21">
        <f t="shared" si="27"/>
        <v>-24.088987159709816</v>
      </c>
      <c r="AN201" s="21">
        <f t="shared" si="27"/>
        <v>-24.157577656066415</v>
      </c>
      <c r="AO201" s="21">
        <f t="shared" si="27"/>
        <v>-24.231108515127016</v>
      </c>
      <c r="AP201" s="21">
        <f t="shared" si="27"/>
        <v>-24.309699722615328</v>
      </c>
      <c r="AQ201" s="21">
        <f t="shared" si="27"/>
        <v>-24.393477121056357</v>
      </c>
      <c r="AR201" s="21">
        <f t="shared" si="27"/>
        <v>-24.482567422456064</v>
      </c>
      <c r="AS201" s="21">
        <f t="shared" si="27"/>
        <v>-24.577099154376306</v>
      </c>
      <c r="AT201" s="21">
        <f t="shared" si="27"/>
        <v>-24.677205876586271</v>
      </c>
      <c r="AU201" s="21">
        <f t="shared" si="27"/>
        <v>-24.783027200097131</v>
      </c>
      <c r="AV201" s="21">
        <f t="shared" si="27"/>
        <v>-24.894706873934531</v>
      </c>
      <c r="AW201" s="21">
        <f t="shared" si="27"/>
        <v>-25.012392886370158</v>
      </c>
      <c r="AX201" s="21">
        <f t="shared" si="27"/>
        <v>-25.136238273192209</v>
      </c>
      <c r="AY201" s="21">
        <f t="shared" si="27"/>
        <v>-25.266401358480124</v>
      </c>
      <c r="AZ201" s="21">
        <f t="shared" si="27"/>
        <v>-25.403045938314698</v>
      </c>
      <c r="BA201" s="21">
        <f t="shared" si="27"/>
        <v>-25.546341115613266</v>
      </c>
      <c r="BB201" s="21">
        <f t="shared" si="27"/>
        <v>38.684558678484549</v>
      </c>
    </row>
    <row r="202" spans="1:54" outlineLevel="2">
      <c r="A202" s="427"/>
      <c r="B202" s="150" t="s">
        <v>502</v>
      </c>
      <c r="C202" s="19"/>
      <c r="D202" s="135" t="s">
        <v>391</v>
      </c>
      <c r="E202" s="21">
        <f>SUM(E190:E192,E195:E198)</f>
        <v>-49.285167387825496</v>
      </c>
      <c r="F202" s="21">
        <f t="shared" ref="F202:BB202" si="28">SUM(F190:F192,F195:F198)</f>
        <v>-48.934508369188066</v>
      </c>
      <c r="G202" s="21">
        <f t="shared" si="28"/>
        <v>-48.593539750605046</v>
      </c>
      <c r="H202" s="21">
        <f t="shared" si="28"/>
        <v>-48.262133591915358</v>
      </c>
      <c r="I202" s="21">
        <f t="shared" si="28"/>
        <v>-47.940168257618367</v>
      </c>
      <c r="J202" s="21">
        <f t="shared" si="28"/>
        <v>-47.854138800368503</v>
      </c>
      <c r="K202" s="21">
        <f t="shared" si="28"/>
        <v>-47.930094838442926</v>
      </c>
      <c r="L202" s="21">
        <f t="shared" si="28"/>
        <v>-47.91241790721255</v>
      </c>
      <c r="M202" s="21">
        <f t="shared" si="28"/>
        <v>-47.810218301329336</v>
      </c>
      <c r="N202" s="21">
        <f t="shared" si="28"/>
        <v>-47.626286216287383</v>
      </c>
      <c r="O202" s="21">
        <f t="shared" si="28"/>
        <v>-47.143561742396813</v>
      </c>
      <c r="P202" s="21">
        <f t="shared" si="28"/>
        <v>-46.079458391187366</v>
      </c>
      <c r="Q202" s="21">
        <f t="shared" si="28"/>
        <v>-45.086141563093747</v>
      </c>
      <c r="R202" s="21">
        <f t="shared" si="28"/>
        <v>-44.159765816113477</v>
      </c>
      <c r="S202" s="21">
        <f t="shared" si="28"/>
        <v>-43.292082701185706</v>
      </c>
      <c r="T202" s="21">
        <f t="shared" si="28"/>
        <v>-42.484296815853781</v>
      </c>
      <c r="U202" s="21">
        <f t="shared" si="28"/>
        <v>-41.73314904641687</v>
      </c>
      <c r="V202" s="21">
        <f t="shared" si="28"/>
        <v>-41.03555789825959</v>
      </c>
      <c r="W202" s="21">
        <f t="shared" si="28"/>
        <v>-40.388610827144255</v>
      </c>
      <c r="X202" s="21">
        <f t="shared" si="28"/>
        <v>-39.789556310880542</v>
      </c>
      <c r="Y202" s="21">
        <f t="shared" si="28"/>
        <v>-39.235795919121351</v>
      </c>
      <c r="Z202" s="21">
        <f t="shared" si="28"/>
        <v>-38.724876903980622</v>
      </c>
      <c r="AA202" s="21">
        <f t="shared" si="28"/>
        <v>-38.254485466543528</v>
      </c>
      <c r="AB202" s="21">
        <f t="shared" si="28"/>
        <v>-37.822439629647818</v>
      </c>
      <c r="AC202" s="21">
        <f t="shared" si="28"/>
        <v>-37.414029913979107</v>
      </c>
      <c r="AD202" s="21">
        <f t="shared" si="28"/>
        <v>-37.274698222685295</v>
      </c>
      <c r="AE202" s="21">
        <f t="shared" si="28"/>
        <v>-37.140234840778071</v>
      </c>
      <c r="AF202" s="21">
        <f t="shared" si="28"/>
        <v>-37.00983529412332</v>
      </c>
      <c r="AG202" s="21">
        <f t="shared" si="28"/>
        <v>-36.883135690849521</v>
      </c>
      <c r="AH202" s="21">
        <f t="shared" si="28"/>
        <v>-36.760324342820141</v>
      </c>
      <c r="AI202" s="21">
        <f t="shared" si="28"/>
        <v>-36.642345323723347</v>
      </c>
      <c r="AJ202" s="21">
        <f t="shared" si="28"/>
        <v>-36.697662298353123</v>
      </c>
      <c r="AK202" s="21">
        <f t="shared" si="28"/>
        <v>-36.756956964099444</v>
      </c>
      <c r="AL202" s="21">
        <f t="shared" si="28"/>
        <v>-36.82045286582678</v>
      </c>
      <c r="AM202" s="21">
        <f t="shared" si="28"/>
        <v>-36.888403663765679</v>
      </c>
      <c r="AN202" s="21">
        <f t="shared" si="28"/>
        <v>-36.961015411590111</v>
      </c>
      <c r="AO202" s="21">
        <f t="shared" si="28"/>
        <v>-37.038433010285651</v>
      </c>
      <c r="AP202" s="21">
        <f t="shared" si="28"/>
        <v>-37.12085865446852</v>
      </c>
      <c r="AQ202" s="21">
        <f t="shared" si="28"/>
        <v>-37.208503148646201</v>
      </c>
      <c r="AR202" s="21">
        <f t="shared" si="28"/>
        <v>-37.301570553210233</v>
      </c>
      <c r="AS202" s="21">
        <f t="shared" si="28"/>
        <v>-37.400260994569706</v>
      </c>
      <c r="AT202" s="21">
        <f t="shared" si="28"/>
        <v>-37.504779739683514</v>
      </c>
      <c r="AU202" s="21">
        <f t="shared" si="28"/>
        <v>-37.61534043421446</v>
      </c>
      <c r="AV202" s="21">
        <f t="shared" si="28"/>
        <v>-37.73215863530676</v>
      </c>
      <c r="AW202" s="21">
        <f t="shared" si="28"/>
        <v>-37.855452233692994</v>
      </c>
      <c r="AX202" s="21">
        <f t="shared" si="28"/>
        <v>-37.985443372196812</v>
      </c>
      <c r="AY202" s="21">
        <f t="shared" si="28"/>
        <v>-38.122359049452641</v>
      </c>
      <c r="AZ202" s="21">
        <f t="shared" si="28"/>
        <v>-38.266430998857473</v>
      </c>
      <c r="BA202" s="21">
        <f t="shared" si="28"/>
        <v>-38.417895282483791</v>
      </c>
      <c r="BB202" s="21">
        <f t="shared" si="28"/>
        <v>38.684558678484549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-41.198138711717512</v>
      </c>
      <c r="F204" s="21">
        <f>F200+E204</f>
        <v>-82.129938621592913</v>
      </c>
      <c r="G204" s="21">
        <f t="shared" ref="G204:BB206" si="29">G200+F204</f>
        <v>-122.74403478466849</v>
      </c>
      <c r="H204" s="21">
        <f t="shared" si="29"/>
        <v>-163.04636065275579</v>
      </c>
      <c r="I204" s="21">
        <f t="shared" si="29"/>
        <v>-203.09565124486349</v>
      </c>
      <c r="J204" s="21">
        <f t="shared" si="29"/>
        <v>-243.12235794931289</v>
      </c>
      <c r="K204" s="21">
        <f t="shared" si="29"/>
        <v>-282.86730036006048</v>
      </c>
      <c r="L204" s="21">
        <f t="shared" si="29"/>
        <v>-322.28542174057998</v>
      </c>
      <c r="M204" s="21">
        <f t="shared" si="29"/>
        <v>-361.28973501081396</v>
      </c>
      <c r="N204" s="21">
        <f t="shared" si="29"/>
        <v>-399.75873419641044</v>
      </c>
      <c r="O204" s="21">
        <f t="shared" si="29"/>
        <v>-437.43351916072976</v>
      </c>
      <c r="P204" s="21">
        <f t="shared" si="29"/>
        <v>-474.08824795210137</v>
      </c>
      <c r="Q204" s="21">
        <f t="shared" si="29"/>
        <v>-509.79007855590476</v>
      </c>
      <c r="R204" s="21">
        <f t="shared" si="29"/>
        <v>-544.63524787190045</v>
      </c>
      <c r="S204" s="21">
        <f t="shared" si="29"/>
        <v>-578.65018619879481</v>
      </c>
      <c r="T204" s="21">
        <f t="shared" si="29"/>
        <v>-611.89144215493013</v>
      </c>
      <c r="U204" s="21">
        <f t="shared" si="29"/>
        <v>-644.41239815507868</v>
      </c>
      <c r="V204" s="21">
        <f t="shared" si="29"/>
        <v>-676.29382063498747</v>
      </c>
      <c r="W204" s="21">
        <f t="shared" si="29"/>
        <v>-707.55231882753685</v>
      </c>
      <c r="X204" s="21">
        <f t="shared" si="29"/>
        <v>-738.26203843624171</v>
      </c>
      <c r="Y204" s="21">
        <f t="shared" si="29"/>
        <v>-768.43556706549543</v>
      </c>
      <c r="Z204" s="21">
        <f t="shared" si="29"/>
        <v>-798.1410782889476</v>
      </c>
      <c r="AA204" s="21">
        <f t="shared" si="29"/>
        <v>-827.41529286455909</v>
      </c>
      <c r="AB204" s="21">
        <f t="shared" si="29"/>
        <v>-856.29284936416934</v>
      </c>
      <c r="AC204" s="21">
        <f t="shared" si="29"/>
        <v>-884.80033505660174</v>
      </c>
      <c r="AD204" s="21">
        <f t="shared" si="29"/>
        <v>-913.20641740259202</v>
      </c>
      <c r="AE204" s="21">
        <f t="shared" si="29"/>
        <v>-941.51795008117108</v>
      </c>
      <c r="AF204" s="21">
        <f t="shared" si="29"/>
        <v>-969.73842864517303</v>
      </c>
      <c r="AG204" s="21">
        <f t="shared" si="29"/>
        <v>-997.87176687896522</v>
      </c>
      <c r="AH204" s="21">
        <f t="shared" si="29"/>
        <v>-1025.9223550840545</v>
      </c>
      <c r="AI204" s="21">
        <f t="shared" si="29"/>
        <v>-1053.8951933167841</v>
      </c>
      <c r="AJ204" s="21">
        <f t="shared" si="29"/>
        <v>-1081.9218370167232</v>
      </c>
      <c r="AK204" s="21">
        <f t="shared" si="29"/>
        <v>-1110.0064319906596</v>
      </c>
      <c r="AL204" s="21">
        <f t="shared" si="29"/>
        <v>-1138.1534075158868</v>
      </c>
      <c r="AM204" s="21">
        <f t="shared" si="29"/>
        <v>-1166.3673835645352</v>
      </c>
      <c r="AN204" s="21">
        <f t="shared" si="29"/>
        <v>-1194.6531033822948</v>
      </c>
      <c r="AO204" s="21">
        <f t="shared" si="29"/>
        <v>-1223.0154068296276</v>
      </c>
      <c r="AP204" s="21">
        <f t="shared" si="29"/>
        <v>-1251.459286574403</v>
      </c>
      <c r="AQ204" s="21">
        <f t="shared" si="29"/>
        <v>-1279.9899030204963</v>
      </c>
      <c r="AR204" s="21">
        <f t="shared" si="29"/>
        <v>-1308.6125658583946</v>
      </c>
      <c r="AS204" s="21">
        <f t="shared" si="29"/>
        <v>-1337.3327343506101</v>
      </c>
      <c r="AT204" s="21">
        <f t="shared" si="29"/>
        <v>-1366.156026330108</v>
      </c>
      <c r="AU204" s="21">
        <f t="shared" si="29"/>
        <v>-1395.0882263130482</v>
      </c>
      <c r="AV204" s="21">
        <f t="shared" si="29"/>
        <v>-1424.1352874677236</v>
      </c>
      <c r="AW204" s="21">
        <f t="shared" si="29"/>
        <v>-1453.3033341152095</v>
      </c>
      <c r="AX204" s="21">
        <f t="shared" si="29"/>
        <v>-1482.5986672622785</v>
      </c>
      <c r="AY204" s="21">
        <f t="shared" si="29"/>
        <v>-1512.0277700643992</v>
      </c>
      <c r="AZ204" s="21">
        <f t="shared" si="29"/>
        <v>-1541.5973128490623</v>
      </c>
      <c r="BA204" s="21">
        <f t="shared" si="29"/>
        <v>-1571.3141578971881</v>
      </c>
      <c r="BB204" s="21">
        <f t="shared" si="29"/>
        <v>-1507.4861387573201</v>
      </c>
    </row>
    <row r="205" spans="1:54" outlineLevel="2">
      <c r="A205" s="426"/>
      <c r="B205" s="150" t="s">
        <v>505</v>
      </c>
      <c r="C205" s="19"/>
      <c r="D205" s="135" t="s">
        <v>391</v>
      </c>
      <c r="E205" s="21">
        <f>E201</f>
        <v>-33.162063385644437</v>
      </c>
      <c r="F205" s="21">
        <f t="shared" ref="F205:U206" si="30">F201+E205</f>
        <v>-66.060925613489673</v>
      </c>
      <c r="G205" s="21">
        <f t="shared" si="30"/>
        <v>-98.704585610997057</v>
      </c>
      <c r="H205" s="21">
        <f t="shared" si="30"/>
        <v>-131.10091296485638</v>
      </c>
      <c r="I205" s="21">
        <f t="shared" si="30"/>
        <v>-163.25765379421239</v>
      </c>
      <c r="J205" s="21">
        <f t="shared" si="30"/>
        <v>-195.40904696971259</v>
      </c>
      <c r="K205" s="21">
        <f t="shared" si="30"/>
        <v>-228.00553131658887</v>
      </c>
      <c r="L205" s="21">
        <f t="shared" si="30"/>
        <v>-260.94895428195753</v>
      </c>
      <c r="M205" s="21">
        <f t="shared" si="30"/>
        <v>-294.15036345501358</v>
      </c>
      <c r="N205" s="21">
        <f t="shared" si="30"/>
        <v>-327.52368627922436</v>
      </c>
      <c r="O205" s="21">
        <f t="shared" si="30"/>
        <v>-360.76587989062648</v>
      </c>
      <c r="P205" s="21">
        <f t="shared" si="30"/>
        <v>-393.00798014952227</v>
      </c>
      <c r="Q205" s="21">
        <f t="shared" si="30"/>
        <v>-424.3192050169643</v>
      </c>
      <c r="R205" s="21">
        <f t="shared" si="30"/>
        <v>-454.76492136776812</v>
      </c>
      <c r="S205" s="21">
        <f t="shared" si="30"/>
        <v>-484.40531384067577</v>
      </c>
      <c r="T205" s="21">
        <f t="shared" si="30"/>
        <v>-513.29866606108089</v>
      </c>
      <c r="U205" s="21">
        <f t="shared" si="30"/>
        <v>-541.49999647727964</v>
      </c>
      <c r="V205" s="21">
        <f t="shared" si="29"/>
        <v>-569.06123545672813</v>
      </c>
      <c r="W205" s="21">
        <f t="shared" si="29"/>
        <v>-596.03139369241649</v>
      </c>
      <c r="X205" s="21">
        <f t="shared" si="29"/>
        <v>-622.456722682742</v>
      </c>
      <c r="Y205" s="21">
        <f t="shared" si="29"/>
        <v>-648.38086725330913</v>
      </c>
      <c r="Z205" s="21">
        <f t="shared" si="29"/>
        <v>-673.84501067993961</v>
      </c>
      <c r="AA205" s="21">
        <f t="shared" si="29"/>
        <v>-698.88801302636284</v>
      </c>
      <c r="AB205" s="21">
        <f t="shared" si="29"/>
        <v>-723.54654239240597</v>
      </c>
      <c r="AC205" s="21">
        <f t="shared" si="29"/>
        <v>-747.85098238430226</v>
      </c>
      <c r="AD205" s="21">
        <f t="shared" si="29"/>
        <v>-772.0697138564035</v>
      </c>
      <c r="AE205" s="21">
        <f t="shared" si="29"/>
        <v>-796.20771921001756</v>
      </c>
      <c r="AF205" s="21">
        <f t="shared" si="29"/>
        <v>-820.26970247721772</v>
      </c>
      <c r="AG205" s="21">
        <f t="shared" si="29"/>
        <v>-844.26023908356012</v>
      </c>
      <c r="AH205" s="21">
        <f t="shared" si="29"/>
        <v>-868.18396253344656</v>
      </c>
      <c r="AI205" s="21">
        <f t="shared" si="29"/>
        <v>-892.0458192202417</v>
      </c>
      <c r="AJ205" s="21">
        <f t="shared" si="29"/>
        <v>-915.95761517023993</v>
      </c>
      <c r="AK205" s="21">
        <f t="shared" si="29"/>
        <v>-939.92383342795449</v>
      </c>
      <c r="AL205" s="21">
        <f t="shared" si="29"/>
        <v>-963.94907259581328</v>
      </c>
      <c r="AM205" s="21">
        <f t="shared" si="29"/>
        <v>-988.03805975552314</v>
      </c>
      <c r="AN205" s="21">
        <f t="shared" si="29"/>
        <v>-1012.1956374115896</v>
      </c>
      <c r="AO205" s="21">
        <f t="shared" si="29"/>
        <v>-1036.4267459267166</v>
      </c>
      <c r="AP205" s="21">
        <f t="shared" si="29"/>
        <v>-1060.7364456493319</v>
      </c>
      <c r="AQ205" s="21">
        <f t="shared" si="29"/>
        <v>-1085.1299227703882</v>
      </c>
      <c r="AR205" s="21">
        <f t="shared" si="29"/>
        <v>-1109.6124901928442</v>
      </c>
      <c r="AS205" s="21">
        <f t="shared" si="29"/>
        <v>-1134.1895893472206</v>
      </c>
      <c r="AT205" s="21">
        <f t="shared" si="29"/>
        <v>-1158.8667952238068</v>
      </c>
      <c r="AU205" s="21">
        <f t="shared" si="29"/>
        <v>-1183.649822423904</v>
      </c>
      <c r="AV205" s="21">
        <f t="shared" si="29"/>
        <v>-1208.5445292978386</v>
      </c>
      <c r="AW205" s="21">
        <f t="shared" si="29"/>
        <v>-1233.5569221842088</v>
      </c>
      <c r="AX205" s="21">
        <f t="shared" si="29"/>
        <v>-1258.6931604574011</v>
      </c>
      <c r="AY205" s="21">
        <f t="shared" si="29"/>
        <v>-1283.9595618158812</v>
      </c>
      <c r="AZ205" s="21">
        <f t="shared" si="29"/>
        <v>-1309.362607754196</v>
      </c>
      <c r="BA205" s="21">
        <f t="shared" si="29"/>
        <v>-1334.9089488698094</v>
      </c>
      <c r="BB205" s="21">
        <f t="shared" si="29"/>
        <v>-1296.2243901913248</v>
      </c>
    </row>
    <row r="206" spans="1:54" outlineLevel="2">
      <c r="A206" s="427"/>
      <c r="B206" s="150" t="s">
        <v>506</v>
      </c>
      <c r="C206" s="19"/>
      <c r="D206" s="135" t="s">
        <v>391</v>
      </c>
      <c r="E206" s="21">
        <f>E202</f>
        <v>-49.285167387825496</v>
      </c>
      <c r="F206" s="21">
        <f t="shared" si="30"/>
        <v>-98.219675757013562</v>
      </c>
      <c r="G206" s="21">
        <f t="shared" si="29"/>
        <v>-146.81321550761862</v>
      </c>
      <c r="H206" s="21">
        <f t="shared" si="29"/>
        <v>-195.07534909953398</v>
      </c>
      <c r="I206" s="21">
        <f t="shared" si="29"/>
        <v>-243.01551735715236</v>
      </c>
      <c r="J206" s="21">
        <f t="shared" si="29"/>
        <v>-290.86965615752086</v>
      </c>
      <c r="K206" s="21">
        <f t="shared" si="29"/>
        <v>-338.79975099596379</v>
      </c>
      <c r="L206" s="21">
        <f t="shared" si="29"/>
        <v>-386.71216890317635</v>
      </c>
      <c r="M206" s="21">
        <f t="shared" si="29"/>
        <v>-434.52238720450566</v>
      </c>
      <c r="N206" s="21">
        <f t="shared" si="29"/>
        <v>-482.14867342079305</v>
      </c>
      <c r="O206" s="21">
        <f t="shared" si="29"/>
        <v>-529.29223516318984</v>
      </c>
      <c r="P206" s="21">
        <f t="shared" si="29"/>
        <v>-575.3716935543772</v>
      </c>
      <c r="Q206" s="21">
        <f t="shared" si="29"/>
        <v>-620.45783511747095</v>
      </c>
      <c r="R206" s="21">
        <f t="shared" si="29"/>
        <v>-664.61760093358441</v>
      </c>
      <c r="S206" s="21">
        <f t="shared" si="29"/>
        <v>-707.90968363477009</v>
      </c>
      <c r="T206" s="21">
        <f t="shared" si="29"/>
        <v>-750.39398045062387</v>
      </c>
      <c r="U206" s="21">
        <f t="shared" si="29"/>
        <v>-792.12712949704076</v>
      </c>
      <c r="V206" s="21">
        <f t="shared" si="29"/>
        <v>-833.1626873953004</v>
      </c>
      <c r="W206" s="21">
        <f t="shared" si="29"/>
        <v>-873.55129822244464</v>
      </c>
      <c r="X206" s="21">
        <f t="shared" si="29"/>
        <v>-913.34085453332523</v>
      </c>
      <c r="Y206" s="21">
        <f t="shared" si="29"/>
        <v>-952.57665045244653</v>
      </c>
      <c r="Z206" s="21">
        <f t="shared" si="29"/>
        <v>-991.30152735642719</v>
      </c>
      <c r="AA206" s="21">
        <f t="shared" si="29"/>
        <v>-1029.5560128229706</v>
      </c>
      <c r="AB206" s="21">
        <f t="shared" si="29"/>
        <v>-1067.3784524526184</v>
      </c>
      <c r="AC206" s="21">
        <f t="shared" si="29"/>
        <v>-1104.7924823665976</v>
      </c>
      <c r="AD206" s="21">
        <f t="shared" si="29"/>
        <v>-1142.067180589283</v>
      </c>
      <c r="AE206" s="21">
        <f t="shared" si="29"/>
        <v>-1179.207415430061</v>
      </c>
      <c r="AF206" s="21">
        <f t="shared" si="29"/>
        <v>-1216.2172507241844</v>
      </c>
      <c r="AG206" s="21">
        <f t="shared" si="29"/>
        <v>-1253.1003864150339</v>
      </c>
      <c r="AH206" s="21">
        <f t="shared" si="29"/>
        <v>-1289.8607107578541</v>
      </c>
      <c r="AI206" s="21">
        <f t="shared" si="29"/>
        <v>-1326.5030560815774</v>
      </c>
      <c r="AJ206" s="21">
        <f t="shared" si="29"/>
        <v>-1363.2007183799305</v>
      </c>
      <c r="AK206" s="21">
        <f t="shared" si="29"/>
        <v>-1399.9576753440299</v>
      </c>
      <c r="AL206" s="21">
        <f t="shared" si="29"/>
        <v>-1436.7781282098567</v>
      </c>
      <c r="AM206" s="21">
        <f t="shared" si="29"/>
        <v>-1473.6665318736225</v>
      </c>
      <c r="AN206" s="21">
        <f t="shared" si="29"/>
        <v>-1510.6275472852126</v>
      </c>
      <c r="AO206" s="21">
        <f t="shared" si="29"/>
        <v>-1547.6659802954982</v>
      </c>
      <c r="AP206" s="21">
        <f t="shared" si="29"/>
        <v>-1584.7868389499668</v>
      </c>
      <c r="AQ206" s="21">
        <f t="shared" si="29"/>
        <v>-1621.995342098613</v>
      </c>
      <c r="AR206" s="21">
        <f t="shared" si="29"/>
        <v>-1659.2969126518233</v>
      </c>
      <c r="AS206" s="21">
        <f t="shared" si="29"/>
        <v>-1696.6971736463929</v>
      </c>
      <c r="AT206" s="21">
        <f t="shared" si="29"/>
        <v>-1734.2019533860764</v>
      </c>
      <c r="AU206" s="21">
        <f t="shared" si="29"/>
        <v>-1771.8172938202908</v>
      </c>
      <c r="AV206" s="21">
        <f t="shared" si="29"/>
        <v>-1809.5494524555977</v>
      </c>
      <c r="AW206" s="21">
        <f t="shared" si="29"/>
        <v>-1847.4049046892908</v>
      </c>
      <c r="AX206" s="21">
        <f t="shared" si="29"/>
        <v>-1885.3903480614877</v>
      </c>
      <c r="AY206" s="21">
        <f t="shared" si="29"/>
        <v>-1923.5127071109403</v>
      </c>
      <c r="AZ206" s="21">
        <f t="shared" si="29"/>
        <v>-1961.7791381097977</v>
      </c>
      <c r="BA206" s="21">
        <f t="shared" si="29"/>
        <v>-2000.1970333922816</v>
      </c>
      <c r="BB206" s="21">
        <f t="shared" si="29"/>
        <v>-1961.512474713797</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v>
      </c>
      <c r="F210" s="21">
        <f>F190-Baseline!F190</f>
        <v>0</v>
      </c>
      <c r="G210" s="21">
        <f>G190-Baseline!G190</f>
        <v>0</v>
      </c>
      <c r="H210" s="21">
        <f>H190-Baseline!H190</f>
        <v>0</v>
      </c>
      <c r="I210" s="21">
        <f>I190-Baseline!I190</f>
        <v>0</v>
      </c>
      <c r="J210" s="21">
        <f>J190-Baseline!J190</f>
        <v>-0.22661042995374359</v>
      </c>
      <c r="K210" s="21">
        <f>K190-Baseline!K190</f>
        <v>-1.8701087951276205</v>
      </c>
      <c r="L210" s="21">
        <f>L190-Baseline!L190</f>
        <v>-3.4008666730037711</v>
      </c>
      <c r="M210" s="21">
        <f>M190-Baseline!M190</f>
        <v>-4.8286906553798161</v>
      </c>
      <c r="N210" s="21">
        <f>N190-Baseline!N190</f>
        <v>-6.1570764835409095</v>
      </c>
      <c r="O210" s="21">
        <f>O190-Baseline!O190</f>
        <v>-7.1696814277667231</v>
      </c>
      <c r="P210" s="21">
        <f>P190-Baseline!P190</f>
        <v>-6.3349955226861594</v>
      </c>
      <c r="Q210" s="21">
        <f>Q190-Baseline!Q190</f>
        <v>-5.5630453900996573</v>
      </c>
      <c r="R210" s="21">
        <f>R190-Baseline!R190</f>
        <v>-4.8500527908010111</v>
      </c>
      <c r="S210" s="21">
        <f>S190-Baseline!S190</f>
        <v>-4.1924398385875739</v>
      </c>
      <c r="T210" s="21">
        <f>T190-Baseline!T190</f>
        <v>-3.5868192103743652</v>
      </c>
      <c r="U210" s="21">
        <f>U190-Baseline!U190</f>
        <v>-3.0299848082510876</v>
      </c>
      <c r="V210" s="21">
        <f>V190-Baseline!V190</f>
        <v>-2.5189028534707143</v>
      </c>
      <c r="W210" s="21">
        <f>W190-Baseline!W190</f>
        <v>-2.0507033932164522</v>
      </c>
      <c r="X210" s="21">
        <f>X190-Baseline!X190</f>
        <v>-1.6226722018163573</v>
      </c>
      <c r="Y210" s="21">
        <f>Y190-Baseline!Y190</f>
        <v>-1.2322430588627529</v>
      </c>
      <c r="Z210" s="21">
        <f>Z190-Baseline!Z190</f>
        <v>-0.87699038744858449</v>
      </c>
      <c r="AA210" s="21">
        <f>AA190-Baseline!AA190</f>
        <v>-0.55462223645608533</v>
      </c>
      <c r="AB210" s="21">
        <f>AB190-Baseline!AB190</f>
        <v>-0.26297359152607497</v>
      </c>
      <c r="AC210" s="21">
        <f>AC190-Baseline!AC190</f>
        <v>8.9763510321315496E-17</v>
      </c>
      <c r="AD210" s="21">
        <f>AD190-Baseline!AD190</f>
        <v>8.6728029295957004E-17</v>
      </c>
      <c r="AE210" s="21">
        <f>AE190-Baseline!AE190</f>
        <v>8.3795197387398071E-17</v>
      </c>
      <c r="AF210" s="21">
        <f>AF190-Baseline!AF190</f>
        <v>8.0961543369466731E-17</v>
      </c>
      <c r="AG210" s="21">
        <f>AG190-Baseline!AG190</f>
        <v>7.8223713400450952E-17</v>
      </c>
      <c r="AH210" s="21">
        <f>AH190-Baseline!AH190</f>
        <v>7.5578467053575816E-17</v>
      </c>
      <c r="AI210" s="21">
        <f>AI190-Baseline!AI190</f>
        <v>7.3022673481715765E-17</v>
      </c>
      <c r="AJ210" s="21">
        <f>AJ190-Baseline!AJ190</f>
        <v>7.089579949681141E-17</v>
      </c>
      <c r="AK210" s="21">
        <f>AK190-Baseline!AK190</f>
        <v>6.8830873297875162E-17</v>
      </c>
      <c r="AL210" s="21">
        <f>AL190-Baseline!AL190</f>
        <v>6.6826090580461315E-17</v>
      </c>
      <c r="AM210" s="21">
        <f>AM190-Baseline!AM190</f>
        <v>6.487969959268089E-17</v>
      </c>
      <c r="AN210" s="21">
        <f>AN190-Baseline!AN190</f>
        <v>6.298999960454456E-17</v>
      </c>
      <c r="AO210" s="21">
        <f>AO190-Baseline!AO190</f>
        <v>6.1155339421887913E-17</v>
      </c>
      <c r="AP210" s="21">
        <f>AP190-Baseline!AP190</f>
        <v>5.9374115943580505E-17</v>
      </c>
      <c r="AQ210" s="21">
        <f>AQ190-Baseline!AQ190</f>
        <v>5.7644772760757765E-17</v>
      </c>
      <c r="AR210" s="21">
        <f>AR190-Baseline!AR190</f>
        <v>5.5965798796852204E-17</v>
      </c>
      <c r="AS210" s="21">
        <f>AS190-Baseline!AS190</f>
        <v>5.4335726987235146E-17</v>
      </c>
      <c r="AT210" s="21">
        <f>AT190-Baseline!AT190</f>
        <v>5.275313299731568E-17</v>
      </c>
      <c r="AU210" s="21">
        <f>AU190-Baseline!AU190</f>
        <v>5.1216633977976388E-17</v>
      </c>
      <c r="AV210" s="21">
        <f>AV190-Baseline!AV190</f>
        <v>4.9724887357258632E-17</v>
      </c>
      <c r="AW210" s="21">
        <f>AW190-Baseline!AW190</f>
        <v>4.8276589667241389E-17</v>
      </c>
      <c r="AX210" s="21">
        <f>AX190-Baseline!AX190</f>
        <v>4.6870475405088726E-17</v>
      </c>
      <c r="AY210" s="21">
        <f>AY190-Baseline!AY190</f>
        <v>4.5505315927270604E-17</v>
      </c>
      <c r="AZ210" s="21">
        <f>AZ190-Baseline!AZ190</f>
        <v>4.4179918375990876E-17</v>
      </c>
      <c r="BA210" s="21">
        <f>BA190-Baseline!BA190</f>
        <v>4.2893124636884346E-17</v>
      </c>
      <c r="BB210" s="21">
        <f>BB190-Baseline!BB190</f>
        <v>4.1643810327072179E-17</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4.4373361669867606E-2</v>
      </c>
      <c r="L212" s="21">
        <f>L77*L186-Baseline!L77*Baseline!L186</f>
        <v>8.6991238810671945E-2</v>
      </c>
      <c r="M212" s="21">
        <f>M77*M186-Baseline!M77*Baseline!M186</f>
        <v>0.1279165561653457</v>
      </c>
      <c r="N212" s="21">
        <f>N77*N186-Baseline!N77*Baseline!N186</f>
        <v>0.16721028170055119</v>
      </c>
      <c r="O212" s="21">
        <f>O77*O186-Baseline!O77*Baseline!O186</f>
        <v>0.20493149265104682</v>
      </c>
      <c r="P212" s="21">
        <f>P77*P186-Baseline!P77*Baseline!P186</f>
        <v>0.20094785941469318</v>
      </c>
      <c r="Q212" s="21">
        <f>Q77*Q186-Baseline!Q77*Baseline!Q186</f>
        <v>0.19705968863573098</v>
      </c>
      <c r="R212" s="21">
        <f>R77*R186-Baseline!R77*Baseline!R186</f>
        <v>0.19326476857076491</v>
      </c>
      <c r="S212" s="21">
        <f>S77*S186-Baseline!S77*Baseline!S186</f>
        <v>0.18956094391251188</v>
      </c>
      <c r="T212" s="21">
        <f>T77*T186-Baseline!T77*Baseline!T186</f>
        <v>0.18594611160844554</v>
      </c>
      <c r="U212" s="21">
        <f>U77*U186-Baseline!U77*Baseline!U186</f>
        <v>0.18241821931466684</v>
      </c>
      <c r="V212" s="21">
        <f>V77*V186-Baseline!V77*Baseline!V186</f>
        <v>0.17897526425469179</v>
      </c>
      <c r="W212" s="21">
        <f>W77*W186-Baseline!W77*Baseline!W186</f>
        <v>0.17561529441859647</v>
      </c>
      <c r="X212" s="21">
        <f>X77*X186-Baseline!X77*Baseline!X186</f>
        <v>0.17233640412384865</v>
      </c>
      <c r="Y212" s="21">
        <f>Y77*Y186-Baseline!Y77*Baseline!Y186</f>
        <v>0.16913673465608592</v>
      </c>
      <c r="Z212" s="21">
        <f>Z77*Z186-Baseline!Z77*Baseline!Z186</f>
        <v>0.1660144730276385</v>
      </c>
      <c r="AA212" s="21">
        <f>AA77*AA186-Baseline!AA77*Baseline!AA186</f>
        <v>0.16296785102155731</v>
      </c>
      <c r="AB212" s="21">
        <f>AB77*AB186-Baseline!AB77*Baseline!AB186</f>
        <v>0.1599951430946065</v>
      </c>
      <c r="AC212" s="21">
        <f>AC77*AC186-Baseline!AC77*Baseline!AC186</f>
        <v>0.1570946666965809</v>
      </c>
      <c r="AD212" s="21">
        <f>AD77*AD186-Baseline!AD77*Baseline!AD186</f>
        <v>0.15426477969004093</v>
      </c>
      <c r="AE212" s="21">
        <f>AE77*AE186-Baseline!AE77*Baseline!AE186</f>
        <v>0.15150388228258294</v>
      </c>
      <c r="AF212" s="21">
        <f>AF77*AF186-Baseline!AF77*Baseline!AF186</f>
        <v>0.14881041205332646</v>
      </c>
      <c r="AG212" s="21">
        <f>AG77*AG186-Baseline!AG77*Baseline!AG186</f>
        <v>0.14618284625517242</v>
      </c>
      <c r="AH212" s="21">
        <f>AH77*AH186-Baseline!AH77*Baseline!AH186</f>
        <v>0.14361969979044531</v>
      </c>
      <c r="AI212" s="21">
        <f>AI77*AI186-Baseline!AI77*Baseline!AI186</f>
        <v>0.14111952328779753</v>
      </c>
      <c r="AJ212" s="21">
        <f>AJ77*AJ186-Baseline!AJ77*Baseline!AJ186</f>
        <v>0.13935411239765361</v>
      </c>
      <c r="AK212" s="21">
        <f>AK77*AK186-Baseline!AK77*Baseline!AK186</f>
        <v>0.13762900183388971</v>
      </c>
      <c r="AL212" s="21">
        <f>AL77*AL186-Baseline!AL77*Baseline!AL186</f>
        <v>0.13594355556311766</v>
      </c>
      <c r="AM212" s="21">
        <f>AM77*AM186-Baseline!AM77*Baseline!AM186</f>
        <v>0.13429715364713335</v>
      </c>
      <c r="AN212" s="21">
        <f>AN77*AN186-Baseline!AN77*Baseline!AN186</f>
        <v>0.13268919080948249</v>
      </c>
      <c r="AO212" s="21">
        <f>AO77*AO186-Baseline!AO77*Baseline!AO186</f>
        <v>0.13111907595950623</v>
      </c>
      <c r="AP212" s="21">
        <f>AP77*AP186-Baseline!AP77*Baseline!AP186</f>
        <v>0.12958623249361634</v>
      </c>
      <c r="AQ212" s="21">
        <f>AQ77*AQ186-Baseline!AQ77*Baseline!AQ186</f>
        <v>0.1280900990028524</v>
      </c>
      <c r="AR212" s="21">
        <f>AR77*AR186-Baseline!AR77*Baseline!AR186</f>
        <v>0.12663012680167207</v>
      </c>
      <c r="AS212" s="21">
        <f>AS77*AS186-Baseline!AS77*Baseline!AS186</f>
        <v>0.12520578187437703</v>
      </c>
      <c r="AT212" s="21">
        <f>AT77*AT186-Baseline!AT77*Baseline!AT186</f>
        <v>0.12381654379725915</v>
      </c>
      <c r="AU212" s="21">
        <f>AU77*AU186-Baseline!AU77*Baseline!AU186</f>
        <v>0.12246190465002749</v>
      </c>
      <c r="AV212" s="21">
        <f>AV77*AV186-Baseline!AV77*Baseline!AV186</f>
        <v>0.12114137084336374</v>
      </c>
      <c r="AW212" s="21">
        <f>AW77*AW186-Baseline!AW77*Baseline!AW186</f>
        <v>0.1198544610837835</v>
      </c>
      <c r="AX212" s="21">
        <f>AX77*AX186-Baseline!AX77*Baseline!AX186</f>
        <v>0.118600707234505</v>
      </c>
      <c r="AY212" s="21">
        <f>AY77*AY186-Baseline!AY77*Baseline!AY186</f>
        <v>0.11737965367050496</v>
      </c>
      <c r="AZ212" s="21">
        <f>AZ77*AZ186-Baseline!AZ77*Baseline!AZ186</f>
        <v>0.11619085751496883</v>
      </c>
      <c r="BA212" s="21">
        <f>BA77*BA186-Baseline!BA77*Baseline!BA186</f>
        <v>0.11503388800598957</v>
      </c>
      <c r="BB212" s="21">
        <f>BB77*BB186-Baseline!BB77*Baseline!BB186</f>
        <v>1.2226170241010514</v>
      </c>
    </row>
    <row r="213" spans="1:54" outlineLevel="2">
      <c r="A213" s="479"/>
      <c r="B213" s="150" t="s">
        <v>496</v>
      </c>
      <c r="C213" s="19"/>
      <c r="D213" s="135" t="s">
        <v>391</v>
      </c>
      <c r="E213" s="21">
        <f>E193-Baseline!E193</f>
        <v>0</v>
      </c>
      <c r="F213" s="21">
        <f>F193-Baseline!F193</f>
        <v>0</v>
      </c>
      <c r="G213" s="21">
        <f>G193-Baseline!G193</f>
        <v>0</v>
      </c>
      <c r="H213" s="21">
        <f>H193-Baseline!H193</f>
        <v>0</v>
      </c>
      <c r="I213" s="21">
        <f>I193-Baseline!I193</f>
        <v>0</v>
      </c>
      <c r="J213" s="21">
        <f>J193-Baseline!J193</f>
        <v>0</v>
      </c>
      <c r="K213" s="21">
        <f>K193-Baseline!K193</f>
        <v>0.80040773583109193</v>
      </c>
      <c r="L213" s="21">
        <f>L193-Baseline!L193</f>
        <v>1.5946232149572115</v>
      </c>
      <c r="M213" s="21">
        <f>M193-Baseline!M193</f>
        <v>2.3822761776841901</v>
      </c>
      <c r="N213" s="21">
        <f>N193-Baseline!N193</f>
        <v>3.1532403807378788</v>
      </c>
      <c r="O213" s="21">
        <f>O193-Baseline!O193</f>
        <v>3.924593545790497</v>
      </c>
      <c r="P213" s="21">
        <f>P193-Baseline!P193</f>
        <v>3.9071465153224274</v>
      </c>
      <c r="Q213" s="21">
        <f>Q193-Baseline!Q193</f>
        <v>3.8892505556864201</v>
      </c>
      <c r="R213" s="21">
        <f>R193-Baseline!R193</f>
        <v>3.882263782055432</v>
      </c>
      <c r="S213" s="21">
        <f>S193-Baseline!S193</f>
        <v>3.8633702914516395</v>
      </c>
      <c r="T213" s="21">
        <f>T193-Baseline!T193</f>
        <v>3.8441474344145377</v>
      </c>
      <c r="U213" s="21">
        <f>U193-Baseline!U193</f>
        <v>3.82463035851268</v>
      </c>
      <c r="V213" s="21">
        <f>V193-Baseline!V193</f>
        <v>3.8153345494852253</v>
      </c>
      <c r="W213" s="21">
        <f>W193-Baseline!W193</f>
        <v>3.7951323996970405</v>
      </c>
      <c r="X213" s="21">
        <f>X193-Baseline!X193</f>
        <v>3.7848312772731081</v>
      </c>
      <c r="Y213" s="21">
        <f>Y193-Baseline!Y193</f>
        <v>3.7640879968044931</v>
      </c>
      <c r="Z213" s="21">
        <f>Z193-Baseline!Z193</f>
        <v>3.7529388245218254</v>
      </c>
      <c r="AA213" s="21">
        <f>AA193-Baseline!AA193</f>
        <v>3.741331884243456</v>
      </c>
      <c r="AB213" s="21">
        <f>AB193-Baseline!AB193</f>
        <v>3.7293066925346405</v>
      </c>
      <c r="AC213" s="21">
        <f>AC193-Baseline!AC193</f>
        <v>3.7147984433437973</v>
      </c>
      <c r="AD213" s="21">
        <f>AD193-Baseline!AD193</f>
        <v>3.7005019110291535</v>
      </c>
      <c r="AE213" s="21">
        <f>AE193-Baseline!AE193</f>
        <v>3.686824465008911</v>
      </c>
      <c r="AF213" s="21">
        <f>AF193-Baseline!AF193</f>
        <v>3.6726116529909891</v>
      </c>
      <c r="AG213" s="21">
        <f>AG193-Baseline!AG193</f>
        <v>3.6580116348256304</v>
      </c>
      <c r="AH213" s="21">
        <f>AH193-Baseline!AH193</f>
        <v>3.6431914143003876</v>
      </c>
      <c r="AI213" s="21">
        <f>AI193-Baseline!AI193</f>
        <v>3.6283625684942411</v>
      </c>
      <c r="AJ213" s="21">
        <f>AJ193-Baseline!AJ193</f>
        <v>3.6309747052962678</v>
      </c>
      <c r="AK213" s="21">
        <f>AK193-Baseline!AK193</f>
        <v>3.6333789241687722</v>
      </c>
      <c r="AL213" s="21">
        <f>AL193-Baseline!AL193</f>
        <v>3.6356518239333173</v>
      </c>
      <c r="AM213" s="21">
        <f>AM193-Baseline!AM193</f>
        <v>3.6378365012305007</v>
      </c>
      <c r="AN213" s="21">
        <f>AN193-Baseline!AN193</f>
        <v>3.6399512983661424</v>
      </c>
      <c r="AO213" s="21">
        <f>AO193-Baseline!AO193</f>
        <v>3.6420038697905337</v>
      </c>
      <c r="AP213" s="21">
        <f>AP193-Baseline!AP193</f>
        <v>3.6440197295588348</v>
      </c>
      <c r="AQ213" s="21">
        <f>AQ193-Baseline!AQ193</f>
        <v>3.6460280507412417</v>
      </c>
      <c r="AR213" s="21">
        <f>AR193-Baseline!AR193</f>
        <v>3.648049970788982</v>
      </c>
      <c r="AS213" s="21">
        <f>AS193-Baseline!AS193</f>
        <v>3.6501051445278527</v>
      </c>
      <c r="AT213" s="21">
        <f>AT193-Baseline!AT193</f>
        <v>3.6522146229723891</v>
      </c>
      <c r="AU213" s="21">
        <f>AU193-Baseline!AU193</f>
        <v>3.6544005449883894</v>
      </c>
      <c r="AV213" s="21">
        <f>AV193-Baseline!AV193</f>
        <v>3.6566839631614343</v>
      </c>
      <c r="AW213" s="21">
        <f>AW193-Baseline!AW193</f>
        <v>3.6590849779987593</v>
      </c>
      <c r="AX213" s="21">
        <f>AX193-Baseline!AX193</f>
        <v>3.6616237361844206</v>
      </c>
      <c r="AY213" s="21">
        <f>AY193-Baseline!AY193</f>
        <v>3.6643203713451626</v>
      </c>
      <c r="AZ213" s="21">
        <f>AZ193-Baseline!AZ193</f>
        <v>3.667194747204908</v>
      </c>
      <c r="BA213" s="21">
        <f>BA193-Baseline!BA193</f>
        <v>3.6702663744103496</v>
      </c>
      <c r="BB213" s="21">
        <f>BB193-Baseline!BB193</f>
        <v>39.429517541715114</v>
      </c>
    </row>
    <row r="214" spans="1:54" outlineLevel="2">
      <c r="A214" s="479"/>
      <c r="B214" s="150" t="s">
        <v>497</v>
      </c>
      <c r="C214" s="19"/>
      <c r="D214" s="135" t="s">
        <v>391</v>
      </c>
      <c r="E214" s="21">
        <f>E194-Baseline!E194</f>
        <v>0</v>
      </c>
      <c r="F214" s="21">
        <f>F194-Baseline!F194</f>
        <v>0</v>
      </c>
      <c r="G214" s="21">
        <f>G194-Baseline!G194</f>
        <v>0</v>
      </c>
      <c r="H214" s="21">
        <f>H194-Baseline!H194</f>
        <v>0</v>
      </c>
      <c r="I214" s="21">
        <f>I194-Baseline!I194</f>
        <v>0</v>
      </c>
      <c r="J214" s="21">
        <f>J194-Baseline!J194</f>
        <v>0</v>
      </c>
      <c r="K214" s="21">
        <f>K194-Baseline!K194</f>
        <v>0.14507654575857121</v>
      </c>
      <c r="L214" s="21">
        <f>L194-Baseline!L194</f>
        <v>0.28874479217458227</v>
      </c>
      <c r="M214" s="21">
        <f>M194-Baseline!M194</f>
        <v>0.431051511820705</v>
      </c>
      <c r="N214" s="21">
        <f>N194-Baseline!N194</f>
        <v>0.57204364080248116</v>
      </c>
      <c r="O214" s="21">
        <f>O194-Baseline!O194</f>
        <v>0.71176832346656482</v>
      </c>
      <c r="P214" s="21">
        <f>P194-Baseline!P194</f>
        <v>0.7085607749499605</v>
      </c>
      <c r="Q214" s="21">
        <f>Q194-Baseline!Q194</f>
        <v>0.70543220766824533</v>
      </c>
      <c r="R214" s="21">
        <f>R194-Baseline!R194</f>
        <v>0.7023829367106611</v>
      </c>
      <c r="S214" s="21">
        <f>S194-Baseline!S194</f>
        <v>0.6992559433809431</v>
      </c>
      <c r="T214" s="21">
        <f>T194-Baseline!T194</f>
        <v>0.69621030485277657</v>
      </c>
      <c r="U214" s="21">
        <f>U194-Baseline!U194</f>
        <v>0.69324636361365943</v>
      </c>
      <c r="V214" s="21">
        <f>V194-Baseline!V194</f>
        <v>0.69036448719296661</v>
      </c>
      <c r="W214" s="21">
        <f>W194-Baseline!W194</f>
        <v>0.68756507553762258</v>
      </c>
      <c r="X214" s="21">
        <f>X194-Baseline!X194</f>
        <v>0.68484855210326501</v>
      </c>
      <c r="Y214" s="21">
        <f>Y194-Baseline!Y194</f>
        <v>0.68221536919846759</v>
      </c>
      <c r="Z214" s="21">
        <f>Z194-Baseline!Z194</f>
        <v>0.67966600883697126</v>
      </c>
      <c r="AA214" s="21">
        <f>AA194-Baseline!AA194</f>
        <v>0.67720098387481986</v>
      </c>
      <c r="AB214" s="21">
        <f>AB194-Baseline!AB194</f>
        <v>0.67482083532152881</v>
      </c>
      <c r="AC214" s="21">
        <f>AC194-Baseline!AC194</f>
        <v>0.67209366547745031</v>
      </c>
      <c r="AD214" s="21">
        <f>AD194-Baseline!AD194</f>
        <v>0.66940108990249936</v>
      </c>
      <c r="AE214" s="21">
        <f>AE194-Baseline!AE194</f>
        <v>0.66670153209402017</v>
      </c>
      <c r="AF214" s="21">
        <f>AF194-Baseline!AF194</f>
        <v>0.66396801512279602</v>
      </c>
      <c r="AG214" s="21">
        <f>AG194-Baseline!AG194</f>
        <v>0.66118847289597316</v>
      </c>
      <c r="AH214" s="21">
        <f>AH194-Baseline!AH194</f>
        <v>0.6583695826960323</v>
      </c>
      <c r="AI214" s="21">
        <f>AI194-Baseline!AI194</f>
        <v>0.65554371447472981</v>
      </c>
      <c r="AJ214" s="21">
        <f>AJ194-Baseline!AJ194</f>
        <v>0.65587094993995887</v>
      </c>
      <c r="AK214" s="21">
        <f>AK194-Baseline!AK194</f>
        <v>0.6561716380696252</v>
      </c>
      <c r="AL214" s="21">
        <f>AL194-Baseline!AL194</f>
        <v>0.65645130791636586</v>
      </c>
      <c r="AM214" s="21">
        <f>AM194-Baseline!AM194</f>
        <v>0.65671637706992403</v>
      </c>
      <c r="AN214" s="21">
        <f>AN194-Baseline!AN194</f>
        <v>0.65697149134944333</v>
      </c>
      <c r="AO214" s="21">
        <f>AO194-Baseline!AO194</f>
        <v>0.65721905879217069</v>
      </c>
      <c r="AP214" s="21">
        <f>AP194-Baseline!AP194</f>
        <v>0.65746329283453875</v>
      </c>
      <c r="AQ214" s="21">
        <f>AQ194-Baseline!AQ194</f>
        <v>0.65770855492052505</v>
      </c>
      <c r="AR214" s="21">
        <f>AR194-Baseline!AR194</f>
        <v>0.657958809709565</v>
      </c>
      <c r="AS214" s="21">
        <f>AS194-Baseline!AS194</f>
        <v>0.65821773278221851</v>
      </c>
      <c r="AT214" s="21">
        <f>AT194-Baseline!AT194</f>
        <v>0.65848900614312544</v>
      </c>
      <c r="AU214" s="21">
        <f>AU194-Baseline!AU194</f>
        <v>0.65877642714282025</v>
      </c>
      <c r="AV214" s="21">
        <f>AV194-Baseline!AV194</f>
        <v>0.65908368601087464</v>
      </c>
      <c r="AW214" s="21">
        <f>AW194-Baseline!AW194</f>
        <v>0.65941437198914254</v>
      </c>
      <c r="AX214" s="21">
        <f>AX194-Baseline!AX194</f>
        <v>0.65977203579384014</v>
      </c>
      <c r="AY214" s="21">
        <f>AY194-Baseline!AY194</f>
        <v>0.66016020609356829</v>
      </c>
      <c r="AZ214" s="21">
        <f>AZ194-Baseline!AZ194</f>
        <v>0.66058237556352051</v>
      </c>
      <c r="BA214" s="21">
        <f>BA194-Baseline!BA194</f>
        <v>0.6610419863136574</v>
      </c>
      <c r="BB214" s="21">
        <f>BB194-Baseline!BB194</f>
        <v>7.1005613023012257</v>
      </c>
    </row>
    <row r="215" spans="1:54" outlineLevel="2">
      <c r="A215" s="479"/>
      <c r="B215" s="150" t="s">
        <v>498</v>
      </c>
      <c r="C215" s="19"/>
      <c r="D215" s="135" t="s">
        <v>391</v>
      </c>
      <c r="E215" s="21">
        <f>E195-Baseline!E195</f>
        <v>0</v>
      </c>
      <c r="F215" s="21">
        <f>F195-Baseline!F195</f>
        <v>0</v>
      </c>
      <c r="G215" s="21">
        <f>G195-Baseline!G195</f>
        <v>0</v>
      </c>
      <c r="H215" s="21">
        <f>H195-Baseline!H195</f>
        <v>0</v>
      </c>
      <c r="I215" s="21">
        <f>I195-Baseline!I195</f>
        <v>0</v>
      </c>
      <c r="J215" s="21">
        <f>J195-Baseline!J195</f>
        <v>0</v>
      </c>
      <c r="K215" s="21">
        <f>K195-Baseline!K195</f>
        <v>0.43522963727571806</v>
      </c>
      <c r="L215" s="21">
        <f>L195-Baseline!L195</f>
        <v>0.86623437652374591</v>
      </c>
      <c r="M215" s="21">
        <f>M195-Baseline!M195</f>
        <v>1.2931545351906841</v>
      </c>
      <c r="N215" s="21">
        <f>N195-Baseline!N195</f>
        <v>1.7161309220526348</v>
      </c>
      <c r="O215" s="21">
        <f>O195-Baseline!O195</f>
        <v>2.1353049703997016</v>
      </c>
      <c r="P215" s="21">
        <f>P195-Baseline!P195</f>
        <v>2.1256823252762729</v>
      </c>
      <c r="Q215" s="21">
        <f>Q195-Baseline!Q195</f>
        <v>2.1162966230047324</v>
      </c>
      <c r="R215" s="21">
        <f>R195-Baseline!R195</f>
        <v>2.107148810131978</v>
      </c>
      <c r="S215" s="21">
        <f>S195-Baseline!S195</f>
        <v>2.0977678297405973</v>
      </c>
      <c r="T215" s="21">
        <f>T195-Baseline!T195</f>
        <v>2.0886309141637653</v>
      </c>
      <c r="U215" s="21">
        <f>U195-Baseline!U195</f>
        <v>2.0797390912280598</v>
      </c>
      <c r="V215" s="21">
        <f>V195-Baseline!V195</f>
        <v>2.0710934611991334</v>
      </c>
      <c r="W215" s="21">
        <f>W195-Baseline!W195</f>
        <v>2.0626952266128704</v>
      </c>
      <c r="X215" s="21">
        <f>X195-Baseline!X195</f>
        <v>2.0545456563097986</v>
      </c>
      <c r="Y215" s="21">
        <f>Y195-Baseline!Y195</f>
        <v>2.0466461075954001</v>
      </c>
      <c r="Z215" s="21">
        <f>Z195-Baseline!Z195</f>
        <v>2.038998026158648</v>
      </c>
      <c r="AA215" s="21">
        <f>AA195-Baseline!AA195</f>
        <v>2.0316029519702674</v>
      </c>
      <c r="AB215" s="21">
        <f>AB195-Baseline!AB195</f>
        <v>2.0244625059645891</v>
      </c>
      <c r="AC215" s="21">
        <f>AC195-Baseline!AC195</f>
        <v>2.0162809964513997</v>
      </c>
      <c r="AD215" s="21">
        <f>AD195-Baseline!AD195</f>
        <v>2.0082032697475825</v>
      </c>
      <c r="AE215" s="21">
        <f>AE195-Baseline!AE195</f>
        <v>2.0001045963469863</v>
      </c>
      <c r="AF215" s="21">
        <f>AF195-Baseline!AF195</f>
        <v>1.9919040454631514</v>
      </c>
      <c r="AG215" s="21">
        <f>AG195-Baseline!AG195</f>
        <v>1.9835654187559442</v>
      </c>
      <c r="AH215" s="21">
        <f>AH195-Baseline!AH195</f>
        <v>1.9751087481715182</v>
      </c>
      <c r="AI215" s="21">
        <f>AI195-Baseline!AI195</f>
        <v>1.9666311435187502</v>
      </c>
      <c r="AJ215" s="21">
        <f>AJ195-Baseline!AJ195</f>
        <v>1.9676128499225527</v>
      </c>
      <c r="AK215" s="21">
        <f>AK195-Baseline!AK195</f>
        <v>1.9685149143171863</v>
      </c>
      <c r="AL215" s="21">
        <f>AL195-Baseline!AL195</f>
        <v>1.9693539238625064</v>
      </c>
      <c r="AM215" s="21">
        <f>AM195-Baseline!AM195</f>
        <v>1.9701491313315138</v>
      </c>
      <c r="AN215" s="21">
        <f>AN195-Baseline!AN195</f>
        <v>1.9709144741768476</v>
      </c>
      <c r="AO215" s="21">
        <f>AO195-Baseline!AO195</f>
        <v>1.971657176511183</v>
      </c>
      <c r="AP215" s="21">
        <f>AP195-Baseline!AP195</f>
        <v>1.9723898786443641</v>
      </c>
      <c r="AQ215" s="21">
        <f>AQ195-Baseline!AQ195</f>
        <v>1.9731256649085367</v>
      </c>
      <c r="AR215" s="21">
        <f>AR195-Baseline!AR195</f>
        <v>1.9738764292817983</v>
      </c>
      <c r="AS215" s="21">
        <f>AS195-Baseline!AS195</f>
        <v>1.9746531985055711</v>
      </c>
      <c r="AT215" s="21">
        <f>AT195-Baseline!AT195</f>
        <v>1.9754670185939887</v>
      </c>
      <c r="AU215" s="21">
        <f>AU195-Baseline!AU195</f>
        <v>1.9763292815987086</v>
      </c>
      <c r="AV215" s="21">
        <f>AV195-Baseline!AV195</f>
        <v>1.9772510582083953</v>
      </c>
      <c r="AW215" s="21">
        <f>AW195-Baseline!AW195</f>
        <v>1.9782431161486009</v>
      </c>
      <c r="AX215" s="21">
        <f>AX195-Baseline!AX195</f>
        <v>1.9793161075679819</v>
      </c>
      <c r="AY215" s="21">
        <f>AY195-Baseline!AY195</f>
        <v>1.9804806184723631</v>
      </c>
      <c r="AZ215" s="21">
        <f>AZ195-Baseline!AZ195</f>
        <v>1.9817471268873206</v>
      </c>
      <c r="BA215" s="21">
        <f>BA195-Baseline!BA195</f>
        <v>1.9831259591427504</v>
      </c>
      <c r="BB215" s="21">
        <f>BB195-Baseline!BB195</f>
        <v>21.301683909122332</v>
      </c>
    </row>
    <row r="216" spans="1:54" outlineLevel="2">
      <c r="A216" s="479"/>
      <c r="B216" s="150" t="s">
        <v>291</v>
      </c>
      <c r="C216" s="19"/>
      <c r="D216" s="135" t="s">
        <v>391</v>
      </c>
      <c r="E216" s="21">
        <f>E196-Baseline!E196</f>
        <v>0</v>
      </c>
      <c r="F216" s="21">
        <f>F196-Baseline!F196</f>
        <v>0</v>
      </c>
      <c r="G216" s="21">
        <f>G196-Baseline!G196</f>
        <v>0</v>
      </c>
      <c r="H216" s="21">
        <f>H196-Baseline!H196</f>
        <v>0</v>
      </c>
      <c r="I216" s="21">
        <f>I196-Baseline!I196</f>
        <v>0</v>
      </c>
      <c r="J216" s="21">
        <f>J196-Baseline!J196</f>
        <v>0</v>
      </c>
      <c r="K216" s="21">
        <f>K196-Baseline!K196</f>
        <v>7.1593491571442236E-4</v>
      </c>
      <c r="L216" s="21">
        <f>L196-Baseline!L196</f>
        <v>2.0358898763430666E-3</v>
      </c>
      <c r="M216" s="21">
        <f>M196-Baseline!M196</f>
        <v>4.1771626967193054E-3</v>
      </c>
      <c r="N216" s="21">
        <f>N196-Baseline!N196</f>
        <v>7.373484668871555E-3</v>
      </c>
      <c r="O216" s="21">
        <f>O196-Baseline!O196</f>
        <v>1.1876228306040293E-2</v>
      </c>
      <c r="P216" s="21">
        <f>P196-Baseline!P196</f>
        <v>1.2122103431512432E-2</v>
      </c>
      <c r="Q216" s="21">
        <f>Q196-Baseline!Q196</f>
        <v>1.2374544889416139E-2</v>
      </c>
      <c r="R216" s="21">
        <f>R196-Baseline!R196</f>
        <v>1.2633683790805872E-2</v>
      </c>
      <c r="S216" s="21">
        <f>S196-Baseline!S196</f>
        <v>1.2899832269257505E-2</v>
      </c>
      <c r="T216" s="21">
        <f>T196-Baseline!T196</f>
        <v>1.3173124031353733E-2</v>
      </c>
      <c r="U216" s="21">
        <f>U196-Baseline!U196</f>
        <v>1.3453817598560569E-2</v>
      </c>
      <c r="V216" s="21">
        <f>V196-Baseline!V196</f>
        <v>1.3742143779705618E-2</v>
      </c>
      <c r="W216" s="21">
        <f>W196-Baseline!W196</f>
        <v>1.4038400483054936E-2</v>
      </c>
      <c r="X216" s="21">
        <f>X196-Baseline!X196</f>
        <v>1.4342715223725655E-2</v>
      </c>
      <c r="Y216" s="21">
        <f>Y196-Baseline!Y196</f>
        <v>1.4655376845104762E-2</v>
      </c>
      <c r="Z216" s="21">
        <f>Z196-Baseline!Z196</f>
        <v>1.4976734051997731E-2</v>
      </c>
      <c r="AA216" s="21">
        <f>AA196-Baseline!AA196</f>
        <v>1.5306964824557845E-2</v>
      </c>
      <c r="AB216" s="21">
        <f>AB196-Baseline!AB196</f>
        <v>1.5646441484424845E-2</v>
      </c>
      <c r="AC216" s="21">
        <f>AC196-Baseline!AC196</f>
        <v>1.5995325444138508E-2</v>
      </c>
      <c r="AD216" s="21">
        <f>AD196-Baseline!AD196</f>
        <v>1.6354050913861329E-2</v>
      </c>
      <c r="AE216" s="21">
        <f>AE196-Baseline!AE196</f>
        <v>1.6722840218570401E-2</v>
      </c>
      <c r="AF216" s="21">
        <f>AF196-Baseline!AF196</f>
        <v>1.7102093708727839E-2</v>
      </c>
      <c r="AG216" s="21">
        <f>AG196-Baseline!AG196</f>
        <v>1.7492046686126805E-2</v>
      </c>
      <c r="AH216" s="21">
        <f>AH196-Baseline!AH196</f>
        <v>1.7893183680496527E-2</v>
      </c>
      <c r="AI216" s="21">
        <f>AI196-Baseline!AI196</f>
        <v>1.8305704065077144E-2</v>
      </c>
      <c r="AJ216" s="21">
        <f>AJ196-Baseline!AJ196</f>
        <v>1.8769699999856115E-2</v>
      </c>
      <c r="AK216" s="21">
        <f>AK196-Baseline!AK196</f>
        <v>1.924776593599109E-2</v>
      </c>
      <c r="AL216" s="21">
        <f>AL196-Baseline!AL196</f>
        <v>1.9740493463910713E-2</v>
      </c>
      <c r="AM216" s="21">
        <f>AM196-Baseline!AM196</f>
        <v>2.0248351329418046E-2</v>
      </c>
      <c r="AN216" s="21">
        <f>AN196-Baseline!AN196</f>
        <v>2.0771804992959275E-2</v>
      </c>
      <c r="AO216" s="21">
        <f>AO196-Baseline!AO196</f>
        <v>2.1311460533375293E-2</v>
      </c>
      <c r="AP216" s="21">
        <f>AP196-Baseline!AP196</f>
        <v>2.1867838538382145E-2</v>
      </c>
      <c r="AQ216" s="21">
        <f>AQ196-Baseline!AQ196</f>
        <v>2.2441520529220771E-2</v>
      </c>
      <c r="AR216" s="21">
        <f>AR196-Baseline!AR196</f>
        <v>2.3033074041864499E-2</v>
      </c>
      <c r="AS216" s="21">
        <f>AS196-Baseline!AS196</f>
        <v>2.364315612151513E-2</v>
      </c>
      <c r="AT216" s="21">
        <f>AT196-Baseline!AT196</f>
        <v>2.4272368586395032E-2</v>
      </c>
      <c r="AU216" s="21">
        <f>AU196-Baseline!AU196</f>
        <v>2.4921431057377319E-2</v>
      </c>
      <c r="AV216" s="21">
        <f>AV196-Baseline!AV196</f>
        <v>2.5590969685524989E-2</v>
      </c>
      <c r="AW216" s="21">
        <f>AW196-Baseline!AW196</f>
        <v>2.6281720348442228E-2</v>
      </c>
      <c r="AX216" s="21">
        <f>AX196-Baseline!AX196</f>
        <v>2.6994389994226431E-2</v>
      </c>
      <c r="AY216" s="21">
        <f>AY196-Baseline!AY196</f>
        <v>2.7729817770581811E-2</v>
      </c>
      <c r="AZ216" s="21">
        <f>AZ196-Baseline!AZ196</f>
        <v>2.8488710306730169E-2</v>
      </c>
      <c r="BA216" s="21">
        <f>BA196-Baseline!BA196</f>
        <v>2.9271899649809363E-2</v>
      </c>
      <c r="BB216" s="21">
        <f>BB196-Baseline!BB196</f>
        <v>13.912961773020136</v>
      </c>
    </row>
    <row r="217" spans="1:54" outlineLevel="2">
      <c r="A217" s="479"/>
      <c r="B217" s="150" t="s">
        <v>294</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0.78379966234124154</v>
      </c>
      <c r="L217" s="21">
        <f>L197-Baseline!L197</f>
        <v>1.5629811171235275</v>
      </c>
      <c r="M217" s="21">
        <f>M197-Baseline!M197</f>
        <v>2.3377228054469654</v>
      </c>
      <c r="N217" s="21">
        <f>N197-Baseline!N197</f>
        <v>3.1082034042726825</v>
      </c>
      <c r="O217" s="21">
        <f>O197-Baseline!O197</f>
        <v>3.8746025452662405</v>
      </c>
      <c r="P217" s="21">
        <f>P197-Baseline!P197</f>
        <v>3.8586068620510279</v>
      </c>
      <c r="Q217" s="21">
        <f>Q197-Baseline!Q197</f>
        <v>3.8429059756541246</v>
      </c>
      <c r="R217" s="21">
        <f>R197-Baseline!R197</f>
        <v>3.8274995784926613</v>
      </c>
      <c r="S217" s="21">
        <f>S197-Baseline!S197</f>
        <v>3.812387502829889</v>
      </c>
      <c r="T217" s="21">
        <f>T197-Baseline!T197</f>
        <v>3.7975695833181327</v>
      </c>
      <c r="U217" s="21">
        <f>U197-Baseline!U197</f>
        <v>3.7830457087283431</v>
      </c>
      <c r="V217" s="21">
        <f>V197-Baseline!V197</f>
        <v>3.7688158096011737</v>
      </c>
      <c r="W217" s="21">
        <f>W197-Baseline!W197</f>
        <v>3.7548798605276588</v>
      </c>
      <c r="X217" s="21">
        <f>X197-Baseline!X197</f>
        <v>3.7412379322825196</v>
      </c>
      <c r="Y217" s="21">
        <f>Y197-Baseline!Y197</f>
        <v>3.727890082964743</v>
      </c>
      <c r="Z217" s="21">
        <f>Z197-Baseline!Z197</f>
        <v>3.7148364490918819</v>
      </c>
      <c r="AA217" s="21">
        <f>AA197-Baseline!AA197</f>
        <v>3.7020771910818819</v>
      </c>
      <c r="AB217" s="21">
        <f>AB197-Baseline!AB197</f>
        <v>3.6896125781932589</v>
      </c>
      <c r="AC217" s="21">
        <f>AC197-Baseline!AC197</f>
        <v>3.6774428701423538</v>
      </c>
      <c r="AD217" s="21">
        <f>AD197-Baseline!AD197</f>
        <v>3.6655683983853855</v>
      </c>
      <c r="AE217" s="21">
        <f>AE197-Baseline!AE197</f>
        <v>3.6539895181504125</v>
      </c>
      <c r="AF217" s="21">
        <f>AF197-Baseline!AF197</f>
        <v>3.6427067011344416</v>
      </c>
      <c r="AG217" s="21">
        <f>AG197-Baseline!AG197</f>
        <v>3.6317204096336244</v>
      </c>
      <c r="AH217" s="21">
        <f>AH197-Baseline!AH197</f>
        <v>3.6210311564343698</v>
      </c>
      <c r="AI217" s="21">
        <f>AI197-Baseline!AI197</f>
        <v>3.610639547643455</v>
      </c>
      <c r="AJ217" s="21">
        <f>AJ197-Baseline!AJ197</f>
        <v>3.6180245775408224</v>
      </c>
      <c r="AK217" s="21">
        <f>AK197-Baseline!AK197</f>
        <v>3.6256980767728031</v>
      </c>
      <c r="AL217" s="21">
        <f>AL197-Baseline!AL197</f>
        <v>3.6336648991580276</v>
      </c>
      <c r="AM217" s="21">
        <f>AM197-Baseline!AM197</f>
        <v>3.6419299671691192</v>
      </c>
      <c r="AN217" s="21">
        <f>AN197-Baseline!AN197</f>
        <v>3.650498350633427</v>
      </c>
      <c r="AO217" s="21">
        <f>AO197-Baseline!AO197</f>
        <v>3.659375221526302</v>
      </c>
      <c r="AP217" s="21">
        <f>AP197-Baseline!AP197</f>
        <v>3.6685658376779866</v>
      </c>
      <c r="AQ217" s="21">
        <f>AQ197-Baseline!AQ197</f>
        <v>3.6780756304792934</v>
      </c>
      <c r="AR217" s="21">
        <f>AR197-Baseline!AR197</f>
        <v>3.6879100823623023</v>
      </c>
      <c r="AS217" s="21">
        <f>AS197-Baseline!AS197</f>
        <v>3.6980748620770854</v>
      </c>
      <c r="AT217" s="21">
        <f>AT197-Baseline!AT197</f>
        <v>3.7085757046954804</v>
      </c>
      <c r="AU217" s="21">
        <f>AU197-Baseline!AU197</f>
        <v>3.7194185052993678</v>
      </c>
      <c r="AV217" s="21">
        <f>AV197-Baseline!AV197</f>
        <v>3.7306092812529599</v>
      </c>
      <c r="AW217" s="21">
        <f>AW197-Baseline!AW197</f>
        <v>3.7421541766067374</v>
      </c>
      <c r="AX217" s="21">
        <f>AX197-Baseline!AX197</f>
        <v>3.7540594711459896</v>
      </c>
      <c r="AY217" s="21">
        <f>AY197-Baseline!AY197</f>
        <v>3.7663315821301691</v>
      </c>
      <c r="AZ217" s="21">
        <f>AZ197-Baseline!AZ197</f>
        <v>3.7789770506059188</v>
      </c>
      <c r="BA217" s="21">
        <f>BA197-Baseline!BA197</f>
        <v>3.7920025870704865</v>
      </c>
      <c r="BB217" s="21">
        <f>BB197-Baseline!BB197</f>
        <v>46.751459790967004</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0</v>
      </c>
      <c r="F220" s="21">
        <f>F200-Baseline!F200</f>
        <v>0</v>
      </c>
      <c r="G220" s="21">
        <f>G200-Baseline!G200</f>
        <v>0</v>
      </c>
      <c r="H220" s="21">
        <f>H200-Baseline!H200</f>
        <v>0</v>
      </c>
      <c r="I220" s="21">
        <f>I200-Baseline!I200</f>
        <v>0</v>
      </c>
      <c r="J220" s="21">
        <f>J200-Baseline!J200</f>
        <v>-0.22661042995374459</v>
      </c>
      <c r="K220" s="21">
        <f>K200-Baseline!K200</f>
        <v>-0.24081210036970191</v>
      </c>
      <c r="L220" s="21">
        <f>L200-Baseline!L200</f>
        <v>-0.15423521223601711</v>
      </c>
      <c r="M220" s="21">
        <f>M200-Baseline!M200</f>
        <v>2.3402046613405503E-2</v>
      </c>
      <c r="N220" s="21">
        <f>N200-Baseline!N200</f>
        <v>0.27895106783907408</v>
      </c>
      <c r="O220" s="21">
        <f>O200-Baseline!O200</f>
        <v>0.84632238424710238</v>
      </c>
      <c r="P220" s="21">
        <f>P200-Baseline!P200</f>
        <v>1.6438278175334986</v>
      </c>
      <c r="Q220" s="21">
        <f>Q200-Baseline!Q200</f>
        <v>2.3785453747660341</v>
      </c>
      <c r="R220" s="21">
        <f>R200-Baseline!R200</f>
        <v>3.0656090221086529</v>
      </c>
      <c r="S220" s="21">
        <f>S200-Baseline!S200</f>
        <v>3.6857787318757218</v>
      </c>
      <c r="T220" s="21">
        <f>T200-Baseline!T200</f>
        <v>4.2540170429981075</v>
      </c>
      <c r="U220" s="21">
        <f>U200-Baseline!U200</f>
        <v>4.7735632959031662</v>
      </c>
      <c r="V220" s="21">
        <f>V200-Baseline!V200</f>
        <v>5.2579649136500777</v>
      </c>
      <c r="W220" s="21">
        <f>W200-Baseline!W200</f>
        <v>5.6889625619099</v>
      </c>
      <c r="X220" s="21">
        <f>X200-Baseline!X200</f>
        <v>6.0900761270868422</v>
      </c>
      <c r="Y220" s="21">
        <f>Y200-Baseline!Y200</f>
        <v>6.4435271324076737</v>
      </c>
      <c r="Z220" s="21">
        <f>Z200-Baseline!Z200</f>
        <v>6.7717760932447604</v>
      </c>
      <c r="AA220" s="21">
        <f>AA200-Baseline!AA200</f>
        <v>7.0670616547153671</v>
      </c>
      <c r="AB220" s="21">
        <f>AB200-Baseline!AB200</f>
        <v>7.3315872637808539</v>
      </c>
      <c r="AC220" s="21">
        <f>AC200-Baseline!AC200</f>
        <v>7.5653313056268772</v>
      </c>
      <c r="AD220" s="21">
        <f>AD200-Baseline!AD200</f>
        <v>7.5366891400184421</v>
      </c>
      <c r="AE220" s="21">
        <f>AE200-Baseline!AE200</f>
        <v>7.5090407056604747</v>
      </c>
      <c r="AF220" s="21">
        <f>AF200-Baseline!AF200</f>
        <v>7.4812308598874893</v>
      </c>
      <c r="AG220" s="21">
        <f>AG200-Baseline!AG200</f>
        <v>7.4534069374005512</v>
      </c>
      <c r="AH220" s="21">
        <f>AH200-Baseline!AH200</f>
        <v>7.4257354542056966</v>
      </c>
      <c r="AI220" s="21">
        <f>AI200-Baseline!AI200</f>
        <v>7.3984273434905674</v>
      </c>
      <c r="AJ220" s="21">
        <f>AJ200-Baseline!AJ200</f>
        <v>7.4071230952345957</v>
      </c>
      <c r="AK220" s="21">
        <f>AK200-Baseline!AK200</f>
        <v>7.4159537687114536</v>
      </c>
      <c r="AL220" s="21">
        <f>AL200-Baseline!AL200</f>
        <v>7.4250007721183735</v>
      </c>
      <c r="AM220" s="21">
        <f>AM200-Baseline!AM200</f>
        <v>7.4343119733761718</v>
      </c>
      <c r="AN220" s="21">
        <f>AN200-Baseline!AN200</f>
        <v>7.4439106448020098</v>
      </c>
      <c r="AO220" s="21">
        <f>AO200-Baseline!AO200</f>
        <v>7.4538096278097115</v>
      </c>
      <c r="AP220" s="21">
        <f>AP200-Baseline!AP200</f>
        <v>7.4640396382688223</v>
      </c>
      <c r="AQ220" s="21">
        <f>AQ200-Baseline!AQ200</f>
        <v>7.4746353007526096</v>
      </c>
      <c r="AR220" s="21">
        <f>AR200-Baseline!AR200</f>
        <v>7.4856232539948238</v>
      </c>
      <c r="AS220" s="21">
        <f>AS200-Baseline!AS200</f>
        <v>7.4970289446008351</v>
      </c>
      <c r="AT220" s="21">
        <f>AT200-Baseline!AT200</f>
        <v>7.5088792400515274</v>
      </c>
      <c r="AU220" s="21">
        <f>AU200-Baseline!AU200</f>
        <v>7.5212023859951671</v>
      </c>
      <c r="AV220" s="21">
        <f>AV200-Baseline!AV200</f>
        <v>7.5340255849432793</v>
      </c>
      <c r="AW220" s="21">
        <f>AW200-Baseline!AW200</f>
        <v>7.5473753360377245</v>
      </c>
      <c r="AX220" s="21">
        <f>AX200-Baseline!AX200</f>
        <v>7.5612783045591421</v>
      </c>
      <c r="AY220" s="21">
        <f>AY200-Baseline!AY200</f>
        <v>7.575761424916422</v>
      </c>
      <c r="AZ220" s="21">
        <f>AZ200-Baseline!AZ200</f>
        <v>7.5908513656325312</v>
      </c>
      <c r="BA220" s="21">
        <f>BA200-Baseline!BA200</f>
        <v>7.6065747491366409</v>
      </c>
      <c r="BB220" s="21">
        <f>BB200-Baseline!BB200</f>
        <v>101.3165561298033</v>
      </c>
    </row>
    <row r="221" spans="1:54" outlineLevel="2">
      <c r="A221" s="479"/>
      <c r="B221" s="150" t="s">
        <v>501</v>
      </c>
      <c r="C221" s="19"/>
      <c r="D221" s="135" t="s">
        <v>391</v>
      </c>
      <c r="E221" s="21">
        <f>E201-Baseline!E201</f>
        <v>0</v>
      </c>
      <c r="F221" s="21">
        <f>F201-Baseline!F201</f>
        <v>0</v>
      </c>
      <c r="G221" s="21">
        <f>G201-Baseline!G201</f>
        <v>0</v>
      </c>
      <c r="H221" s="21">
        <f>H201-Baseline!H201</f>
        <v>0</v>
      </c>
      <c r="I221" s="21">
        <f>I201-Baseline!I201</f>
        <v>0</v>
      </c>
      <c r="J221" s="21">
        <f>J201-Baseline!J201</f>
        <v>-0.22661042995374459</v>
      </c>
      <c r="K221" s="21">
        <f>K201-Baseline!K201</f>
        <v>-0.89614329044222885</v>
      </c>
      <c r="L221" s="21">
        <f>L201-Baseline!L201</f>
        <v>-1.4601136350186472</v>
      </c>
      <c r="M221" s="21">
        <f>M201-Baseline!M201</f>
        <v>-1.9278226192500796</v>
      </c>
      <c r="N221" s="21">
        <f>N201-Baseline!N201</f>
        <v>-2.3022456720963262</v>
      </c>
      <c r="O221" s="21">
        <f>O201-Baseline!O201</f>
        <v>-2.3665028380768298</v>
      </c>
      <c r="P221" s="21">
        <f>P201-Baseline!P201</f>
        <v>-1.5547579228389701</v>
      </c>
      <c r="Q221" s="21">
        <f>Q201-Baseline!Q201</f>
        <v>-0.80527297325213709</v>
      </c>
      <c r="R221" s="21">
        <f>R201-Baseline!R201</f>
        <v>-0.11427182323611618</v>
      </c>
      <c r="S221" s="21">
        <f>S201-Baseline!S201</f>
        <v>0.52166438380502811</v>
      </c>
      <c r="T221" s="21">
        <f>T201-Baseline!T201</f>
        <v>1.1060799134363428</v>
      </c>
      <c r="U221" s="21">
        <f>U201-Baseline!U201</f>
        <v>1.6421793010041412</v>
      </c>
      <c r="V221" s="21">
        <f>V201-Baseline!V201</f>
        <v>2.1329948513578216</v>
      </c>
      <c r="W221" s="21">
        <f>W201-Baseline!W201</f>
        <v>2.5813952377504812</v>
      </c>
      <c r="X221" s="21">
        <f>X201-Baseline!X201</f>
        <v>2.9900934019170009</v>
      </c>
      <c r="Y221" s="21">
        <f>Y201-Baseline!Y201</f>
        <v>3.3616545048016491</v>
      </c>
      <c r="Z221" s="21">
        <f>Z201-Baseline!Z201</f>
        <v>3.6985032775599045</v>
      </c>
      <c r="AA221" s="21">
        <f>AA201-Baseline!AA201</f>
        <v>4.0029307543467283</v>
      </c>
      <c r="AB221" s="21">
        <f>AB201-Baseline!AB201</f>
        <v>4.2771014065677448</v>
      </c>
      <c r="AC221" s="21">
        <f>AC201-Baseline!AC201</f>
        <v>4.5226265277605222</v>
      </c>
      <c r="AD221" s="21">
        <f>AD201-Baseline!AD201</f>
        <v>4.5055883188917853</v>
      </c>
      <c r="AE221" s="21">
        <f>AE201-Baseline!AE201</f>
        <v>4.4889177727455873</v>
      </c>
      <c r="AF221" s="21">
        <f>AF201-Baseline!AF201</f>
        <v>4.4725872220192926</v>
      </c>
      <c r="AG221" s="21">
        <f>AG201-Baseline!AG201</f>
        <v>4.4565837754708966</v>
      </c>
      <c r="AH221" s="21">
        <f>AH201-Baseline!AH201</f>
        <v>4.440913622601343</v>
      </c>
      <c r="AI221" s="21">
        <f>AI201-Baseline!AI201</f>
        <v>4.4256084894710597</v>
      </c>
      <c r="AJ221" s="21">
        <f>AJ201-Baseline!AJ201</f>
        <v>4.4320193398782877</v>
      </c>
      <c r="AK221" s="21">
        <f>AK201-Baseline!AK201</f>
        <v>4.4387464826123093</v>
      </c>
      <c r="AL221" s="21">
        <f>AL201-Baseline!AL201</f>
        <v>4.4458002561014212</v>
      </c>
      <c r="AM221" s="21">
        <f>AM201-Baseline!AM201</f>
        <v>4.4531918492155924</v>
      </c>
      <c r="AN221" s="21">
        <f>AN201-Baseline!AN201</f>
        <v>4.460930837785309</v>
      </c>
      <c r="AO221" s="21">
        <f>AO201-Baseline!AO201</f>
        <v>4.469024816811352</v>
      </c>
      <c r="AP221" s="21">
        <f>AP201-Baseline!AP201</f>
        <v>4.4774832015445227</v>
      </c>
      <c r="AQ221" s="21">
        <f>AQ201-Baseline!AQ201</f>
        <v>4.4863158049318947</v>
      </c>
      <c r="AR221" s="21">
        <f>AR201-Baseline!AR201</f>
        <v>4.4955320929154041</v>
      </c>
      <c r="AS221" s="21">
        <f>AS201-Baseline!AS201</f>
        <v>4.5051415328551982</v>
      </c>
      <c r="AT221" s="21">
        <f>AT201-Baseline!AT201</f>
        <v>4.5151536232222611</v>
      </c>
      <c r="AU221" s="21">
        <f>AU201-Baseline!AU201</f>
        <v>4.5255782681495944</v>
      </c>
      <c r="AV221" s="21">
        <f>AV201-Baseline!AV201</f>
        <v>4.5364253077927224</v>
      </c>
      <c r="AW221" s="21">
        <f>AW201-Baseline!AW201</f>
        <v>4.5477047300281086</v>
      </c>
      <c r="AX221" s="21">
        <f>AX201-Baseline!AX201</f>
        <v>4.5594266041685607</v>
      </c>
      <c r="AY221" s="21">
        <f>AY201-Baseline!AY201</f>
        <v>4.5716012596648277</v>
      </c>
      <c r="AZ221" s="21">
        <f>AZ201-Baseline!AZ201</f>
        <v>4.5842389939911428</v>
      </c>
      <c r="BA221" s="21">
        <f>BA201-Baseline!BA201</f>
        <v>4.5973503610399433</v>
      </c>
      <c r="BB221" s="21">
        <f>BB201-Baseline!BB201</f>
        <v>68.987599890389419</v>
      </c>
    </row>
    <row r="222" spans="1:54" outlineLevel="2">
      <c r="A222" s="480"/>
      <c r="B222" s="150" t="s">
        <v>502</v>
      </c>
      <c r="C222" s="19"/>
      <c r="D222" s="135" t="s">
        <v>391</v>
      </c>
      <c r="E222" s="21">
        <f>E202-Baseline!E202</f>
        <v>0</v>
      </c>
      <c r="F222" s="21">
        <f>F202-Baseline!F202</f>
        <v>0</v>
      </c>
      <c r="G222" s="21">
        <f>G202-Baseline!G202</f>
        <v>0</v>
      </c>
      <c r="H222" s="21">
        <f>H202-Baseline!H202</f>
        <v>0</v>
      </c>
      <c r="I222" s="21">
        <f>I202-Baseline!I202</f>
        <v>0</v>
      </c>
      <c r="J222" s="21">
        <f>J202-Baseline!J202</f>
        <v>-0.22661042995374459</v>
      </c>
      <c r="K222" s="21">
        <f>K202-Baseline!K202</f>
        <v>-0.60599019892508466</v>
      </c>
      <c r="L222" s="21">
        <f>L202-Baseline!L202</f>
        <v>-0.88262405066948446</v>
      </c>
      <c r="M222" s="21">
        <f>M202-Baseline!M202</f>
        <v>-1.0657195958800969</v>
      </c>
      <c r="N222" s="21">
        <f>N202-Baseline!N202</f>
        <v>-1.1581583908461681</v>
      </c>
      <c r="O222" s="21">
        <f>O202-Baseline!O202</f>
        <v>-0.94296619114368241</v>
      </c>
      <c r="P222" s="21">
        <f>P202-Baseline!P202</f>
        <v>-0.13763637251265237</v>
      </c>
      <c r="Q222" s="21">
        <f>Q202-Baseline!Q202</f>
        <v>0.60559144208434645</v>
      </c>
      <c r="R222" s="21">
        <f>R202-Baseline!R202</f>
        <v>1.2904940501851954</v>
      </c>
      <c r="S222" s="21">
        <f>S202-Baseline!S202</f>
        <v>1.9201762701646814</v>
      </c>
      <c r="T222" s="21">
        <f>T202-Baseline!T202</f>
        <v>2.4985005227473351</v>
      </c>
      <c r="U222" s="21">
        <f>U202-Baseline!U202</f>
        <v>3.0286720286185442</v>
      </c>
      <c r="V222" s="21">
        <f>V202-Baseline!V202</f>
        <v>3.5137238253639893</v>
      </c>
      <c r="W222" s="21">
        <f>W202-Baseline!W202</f>
        <v>3.9565253888257246</v>
      </c>
      <c r="X222" s="21">
        <f>X202-Baseline!X202</f>
        <v>4.359790506123538</v>
      </c>
      <c r="Y222" s="21">
        <f>Y202-Baseline!Y202</f>
        <v>4.7260852431985754</v>
      </c>
      <c r="Z222" s="21">
        <f>Z202-Baseline!Z202</f>
        <v>5.0578352948815777</v>
      </c>
      <c r="AA222" s="21">
        <f>AA202-Baseline!AA202</f>
        <v>5.3573327224421803</v>
      </c>
      <c r="AB222" s="21">
        <f>AB202-Baseline!AB202</f>
        <v>5.6267430772108042</v>
      </c>
      <c r="AC222" s="21">
        <f>AC202-Baseline!AC202</f>
        <v>5.8668138587344743</v>
      </c>
      <c r="AD222" s="21">
        <f>AD202-Baseline!AD202</f>
        <v>5.8443904987368782</v>
      </c>
      <c r="AE222" s="21">
        <f>AE202-Baseline!AE202</f>
        <v>5.82232083699855</v>
      </c>
      <c r="AF222" s="21">
        <f>AF202-Baseline!AF202</f>
        <v>5.8005232523596462</v>
      </c>
      <c r="AG222" s="21">
        <f>AG202-Baseline!AG202</f>
        <v>5.7789607213308685</v>
      </c>
      <c r="AH222" s="21">
        <f>AH202-Baseline!AH202</f>
        <v>5.7576527880768253</v>
      </c>
      <c r="AI222" s="21">
        <f>AI202-Baseline!AI202</f>
        <v>5.7366959185150748</v>
      </c>
      <c r="AJ222" s="21">
        <f>AJ202-Baseline!AJ202</f>
        <v>5.7437612398608877</v>
      </c>
      <c r="AK222" s="21">
        <f>AK202-Baseline!AK202</f>
        <v>5.7510897588598695</v>
      </c>
      <c r="AL222" s="21">
        <f>AL202-Baseline!AL202</f>
        <v>5.7587028720475644</v>
      </c>
      <c r="AM222" s="21">
        <f>AM202-Baseline!AM202</f>
        <v>5.7666246034771902</v>
      </c>
      <c r="AN222" s="21">
        <f>AN202-Baseline!AN202</f>
        <v>5.7748738206127115</v>
      </c>
      <c r="AO222" s="21">
        <f>AO202-Baseline!AO202</f>
        <v>5.7834629345303696</v>
      </c>
      <c r="AP222" s="21">
        <f>AP202-Baseline!AP202</f>
        <v>5.7924097873543445</v>
      </c>
      <c r="AQ222" s="21">
        <f>AQ202-Baseline!AQ202</f>
        <v>5.8017329149198957</v>
      </c>
      <c r="AR222" s="21">
        <f>AR202-Baseline!AR202</f>
        <v>5.8114497124876365</v>
      </c>
      <c r="AS222" s="21">
        <f>AS202-Baseline!AS202</f>
        <v>5.8215769985785499</v>
      </c>
      <c r="AT222" s="21">
        <f>AT202-Baseline!AT202</f>
        <v>5.8321316356731217</v>
      </c>
      <c r="AU222" s="21">
        <f>AU202-Baseline!AU202</f>
        <v>5.8431311226054774</v>
      </c>
      <c r="AV222" s="21">
        <f>AV202-Baseline!AV202</f>
        <v>5.8545926799902475</v>
      </c>
      <c r="AW222" s="21">
        <f>AW202-Baseline!AW202</f>
        <v>5.8665334741875697</v>
      </c>
      <c r="AX222" s="21">
        <f>AX202-Baseline!AX202</f>
        <v>5.8789706759427105</v>
      </c>
      <c r="AY222" s="21">
        <f>AY202-Baseline!AY202</f>
        <v>5.8919216720436225</v>
      </c>
      <c r="AZ222" s="21">
        <f>AZ202-Baseline!AZ202</f>
        <v>5.9054037453149348</v>
      </c>
      <c r="BA222" s="21">
        <f>BA202-Baseline!BA202</f>
        <v>5.9194343338690345</v>
      </c>
      <c r="BB222" s="21">
        <f>BB202-Baseline!BB202</f>
        <v>83.18872249721052</v>
      </c>
    </row>
    <row r="223" spans="1:54" outlineLevel="2">
      <c r="B223" s="19"/>
      <c r="C223" s="19"/>
      <c r="D223" s="19"/>
      <c r="E223" s="15"/>
    </row>
    <row r="224" spans="1:54" outlineLevel="2">
      <c r="A224" s="478" t="s">
        <v>503</v>
      </c>
      <c r="B224" s="150" t="s">
        <v>500</v>
      </c>
      <c r="C224" s="19"/>
      <c r="D224" s="135" t="s">
        <v>391</v>
      </c>
      <c r="E224" s="21">
        <f>E204-Baseline!E204</f>
        <v>0</v>
      </c>
      <c r="F224" s="21">
        <f>F204-Baseline!F204</f>
        <v>0</v>
      </c>
      <c r="G224" s="21">
        <f>G204-Baseline!G204</f>
        <v>0</v>
      </c>
      <c r="H224" s="21">
        <f>H204-Baseline!H204</f>
        <v>0</v>
      </c>
      <c r="I224" s="21">
        <f>I204-Baseline!I204</f>
        <v>0</v>
      </c>
      <c r="J224" s="21">
        <f>J204-Baseline!J204</f>
        <v>-0.22661042995375169</v>
      </c>
      <c r="K224" s="21">
        <f>K204-Baseline!K204</f>
        <v>-0.46742253032340386</v>
      </c>
      <c r="L224" s="21">
        <f>L204-Baseline!L204</f>
        <v>-0.62165774255942097</v>
      </c>
      <c r="M224" s="21">
        <f>M204-Baseline!M204</f>
        <v>-0.59825569594602257</v>
      </c>
      <c r="N224" s="21">
        <f>N204-Baseline!N204</f>
        <v>-0.31930462810692006</v>
      </c>
      <c r="O224" s="21">
        <f>O204-Baseline!O204</f>
        <v>0.52701775614019652</v>
      </c>
      <c r="P224" s="21">
        <f>P204-Baseline!P204</f>
        <v>2.1708455736737164</v>
      </c>
      <c r="Q224" s="21">
        <f>Q204-Baseline!Q204</f>
        <v>4.5493909484397363</v>
      </c>
      <c r="R224" s="21">
        <f>R204-Baseline!R204</f>
        <v>7.6149999705484106</v>
      </c>
      <c r="S224" s="21">
        <f>S204-Baseline!S204</f>
        <v>11.300778702424054</v>
      </c>
      <c r="T224" s="21">
        <f>T204-Baseline!T204</f>
        <v>15.554795745422211</v>
      </c>
      <c r="U224" s="21">
        <f>U204-Baseline!U204</f>
        <v>20.328359041325371</v>
      </c>
      <c r="V224" s="21">
        <f>V204-Baseline!V204</f>
        <v>25.586323954975455</v>
      </c>
      <c r="W224" s="21">
        <f>W204-Baseline!W204</f>
        <v>31.27528651688533</v>
      </c>
      <c r="X224" s="21">
        <f>X204-Baseline!X204</f>
        <v>37.365362643972162</v>
      </c>
      <c r="Y224" s="21">
        <f>Y204-Baseline!Y204</f>
        <v>43.808889776379829</v>
      </c>
      <c r="Z224" s="21">
        <f>Z204-Baseline!Z204</f>
        <v>50.580665869624568</v>
      </c>
      <c r="AA224" s="21">
        <f>AA204-Baseline!AA204</f>
        <v>57.647727524339871</v>
      </c>
      <c r="AB224" s="21">
        <f>AB204-Baseline!AB204</f>
        <v>64.979314788120746</v>
      </c>
      <c r="AC224" s="21">
        <f>AC204-Baseline!AC204</f>
        <v>72.544646093747588</v>
      </c>
      <c r="AD224" s="21">
        <f>AD204-Baseline!AD204</f>
        <v>80.08133523376614</v>
      </c>
      <c r="AE224" s="21">
        <f>AE204-Baseline!AE204</f>
        <v>87.590375939426508</v>
      </c>
      <c r="AF224" s="21">
        <f>AF204-Baseline!AF204</f>
        <v>95.071606799314054</v>
      </c>
      <c r="AG224" s="21">
        <f>AG204-Baseline!AG204</f>
        <v>102.52501373671475</v>
      </c>
      <c r="AH224" s="21">
        <f>AH204-Baseline!AH204</f>
        <v>109.95074919092053</v>
      </c>
      <c r="AI224" s="21">
        <f>AI204-Baseline!AI204</f>
        <v>117.34917653441107</v>
      </c>
      <c r="AJ224" s="21">
        <f>AJ204-Baseline!AJ204</f>
        <v>124.75629962964558</v>
      </c>
      <c r="AK224" s="21">
        <f>AK204-Baseline!AK204</f>
        <v>132.17225339835704</v>
      </c>
      <c r="AL224" s="21">
        <f>AL204-Baseline!AL204</f>
        <v>139.59725417047525</v>
      </c>
      <c r="AM224" s="21">
        <f>AM204-Baseline!AM204</f>
        <v>147.03156614385148</v>
      </c>
      <c r="AN224" s="21">
        <f>AN204-Baseline!AN204</f>
        <v>154.4754767886534</v>
      </c>
      <c r="AO224" s="21">
        <f>AO204-Baseline!AO204</f>
        <v>161.92928641646313</v>
      </c>
      <c r="AP224" s="21">
        <f>AP204-Baseline!AP204</f>
        <v>169.39332605473192</v>
      </c>
      <c r="AQ224" s="21">
        <f>AQ204-Baseline!AQ204</f>
        <v>176.86796135548457</v>
      </c>
      <c r="AR224" s="21">
        <f>AR204-Baseline!AR204</f>
        <v>184.35358460947941</v>
      </c>
      <c r="AS224" s="21">
        <f>AS204-Baseline!AS204</f>
        <v>191.85061355408038</v>
      </c>
      <c r="AT224" s="21">
        <f>AT204-Baseline!AT204</f>
        <v>199.35949279413194</v>
      </c>
      <c r="AU224" s="21">
        <f>AU204-Baseline!AU204</f>
        <v>206.88069518012708</v>
      </c>
      <c r="AV224" s="21">
        <f>AV204-Baseline!AV204</f>
        <v>214.41472076507034</v>
      </c>
      <c r="AW224" s="21">
        <f>AW204-Baseline!AW204</f>
        <v>221.96209610110805</v>
      </c>
      <c r="AX224" s="21">
        <f>AX204-Baseline!AX204</f>
        <v>229.52337440566725</v>
      </c>
      <c r="AY224" s="21">
        <f>AY204-Baseline!AY204</f>
        <v>237.09913583058369</v>
      </c>
      <c r="AZ224" s="21">
        <f>AZ204-Baseline!AZ204</f>
        <v>244.68998719621618</v>
      </c>
      <c r="BA224" s="21">
        <f>BA204-Baseline!BA204</f>
        <v>252.29656194535278</v>
      </c>
      <c r="BB224" s="21">
        <f>BB204-Baseline!BB204</f>
        <v>353.61311807515608</v>
      </c>
    </row>
    <row r="225" spans="1:54" outlineLevel="2">
      <c r="A225" s="479"/>
      <c r="B225" s="150" t="s">
        <v>501</v>
      </c>
      <c r="C225" s="19"/>
      <c r="D225" s="135" t="s">
        <v>391</v>
      </c>
      <c r="E225" s="21">
        <f>E205-Baseline!E205</f>
        <v>0</v>
      </c>
      <c r="F225" s="21">
        <f>F205-Baseline!F205</f>
        <v>0</v>
      </c>
      <c r="G225" s="21">
        <f>G205-Baseline!G205</f>
        <v>0</v>
      </c>
      <c r="H225" s="21">
        <f>H205-Baseline!H205</f>
        <v>0</v>
      </c>
      <c r="I225" s="21">
        <f>I205-Baseline!I205</f>
        <v>0</v>
      </c>
      <c r="J225" s="21">
        <f>J205-Baseline!J205</f>
        <v>-0.22661042995375169</v>
      </c>
      <c r="K225" s="21">
        <f>K205-Baseline!K205</f>
        <v>-1.1227537203959912</v>
      </c>
      <c r="L225" s="21">
        <f>L205-Baseline!L205</f>
        <v>-2.5828673554146349</v>
      </c>
      <c r="M225" s="21">
        <f>M205-Baseline!M205</f>
        <v>-4.5106899746646718</v>
      </c>
      <c r="N225" s="21">
        <f>N205-Baseline!N205</f>
        <v>-6.8129356467609909</v>
      </c>
      <c r="O225" s="21">
        <f>O205-Baseline!O205</f>
        <v>-9.1794384848378172</v>
      </c>
      <c r="P225" s="21">
        <f>P205-Baseline!P205</f>
        <v>-10.734196407676791</v>
      </c>
      <c r="Q225" s="21">
        <f>Q205-Baseline!Q205</f>
        <v>-11.539469380928949</v>
      </c>
      <c r="R225" s="21">
        <f>R205-Baseline!R205</f>
        <v>-11.653741204165044</v>
      </c>
      <c r="S225" s="21">
        <f>S205-Baseline!S205</f>
        <v>-11.132076820360055</v>
      </c>
      <c r="T225" s="21">
        <f>T205-Baseline!T205</f>
        <v>-10.025996906923694</v>
      </c>
      <c r="U225" s="21">
        <f>U205-Baseline!U205</f>
        <v>-8.383817605919603</v>
      </c>
      <c r="V225" s="21">
        <f>V205-Baseline!V205</f>
        <v>-6.2508227545617956</v>
      </c>
      <c r="W225" s="21">
        <f>W205-Baseline!W205</f>
        <v>-3.6694275168113109</v>
      </c>
      <c r="X225" s="21">
        <f>X205-Baseline!X205</f>
        <v>-0.67933411489434548</v>
      </c>
      <c r="Y225" s="21">
        <f>Y205-Baseline!Y205</f>
        <v>2.6823203899073178</v>
      </c>
      <c r="Z225" s="21">
        <f>Z205-Baseline!Z205</f>
        <v>6.3808236674672116</v>
      </c>
      <c r="AA225" s="21">
        <f>AA205-Baseline!AA205</f>
        <v>10.383754421813933</v>
      </c>
      <c r="AB225" s="21">
        <f>AB205-Baseline!AB205</f>
        <v>14.660855828381727</v>
      </c>
      <c r="AC225" s="21">
        <f>AC205-Baseline!AC205</f>
        <v>19.183482356142235</v>
      </c>
      <c r="AD225" s="21">
        <f>AD205-Baseline!AD205</f>
        <v>23.689070675034031</v>
      </c>
      <c r="AE225" s="21">
        <f>AE205-Baseline!AE205</f>
        <v>28.177988447779626</v>
      </c>
      <c r="AF225" s="21">
        <f>AF205-Baseline!AF205</f>
        <v>32.650575669798855</v>
      </c>
      <c r="AG225" s="21">
        <f>AG205-Baseline!AG205</f>
        <v>37.107159445269758</v>
      </c>
      <c r="AH225" s="21">
        <f>AH205-Baseline!AH205</f>
        <v>41.548073067871087</v>
      </c>
      <c r="AI225" s="21">
        <f>AI205-Baseline!AI205</f>
        <v>45.973681557342161</v>
      </c>
      <c r="AJ225" s="21">
        <f>AJ205-Baseline!AJ205</f>
        <v>50.405700897220413</v>
      </c>
      <c r="AK225" s="21">
        <f>AK205-Baseline!AK205</f>
        <v>54.844447379832673</v>
      </c>
      <c r="AL225" s="21">
        <f>AL205-Baseline!AL205</f>
        <v>59.290247635934179</v>
      </c>
      <c r="AM225" s="21">
        <f>AM205-Baseline!AM205</f>
        <v>63.743439485149793</v>
      </c>
      <c r="AN225" s="21">
        <f>AN205-Baseline!AN205</f>
        <v>68.204370322935119</v>
      </c>
      <c r="AO225" s="21">
        <f>AO205-Baseline!AO205</f>
        <v>72.67339513974639</v>
      </c>
      <c r="AP225" s="21">
        <f>AP205-Baseline!AP205</f>
        <v>77.150878341290991</v>
      </c>
      <c r="AQ225" s="21">
        <f>AQ205-Baseline!AQ205</f>
        <v>81.63719414622301</v>
      </c>
      <c r="AR225" s="21">
        <f>AR205-Baseline!AR205</f>
        <v>86.132726239138492</v>
      </c>
      <c r="AS225" s="21">
        <f>AS205-Baseline!AS205</f>
        <v>90.637867771993569</v>
      </c>
      <c r="AT225" s="21">
        <f>AT205-Baseline!AT205</f>
        <v>95.153021395216001</v>
      </c>
      <c r="AU225" s="21">
        <f>AU205-Baseline!AU205</f>
        <v>99.678599663365503</v>
      </c>
      <c r="AV225" s="21">
        <f>AV205-Baseline!AV205</f>
        <v>104.21502497115807</v>
      </c>
      <c r="AW225" s="21">
        <f>AW205-Baseline!AW205</f>
        <v>108.76272970118612</v>
      </c>
      <c r="AX225" s="21">
        <f>AX205-Baseline!AX205</f>
        <v>113.32215630535461</v>
      </c>
      <c r="AY225" s="21">
        <f>AY205-Baseline!AY205</f>
        <v>117.89375756501931</v>
      </c>
      <c r="AZ225" s="21">
        <f>AZ205-Baseline!AZ205</f>
        <v>122.47799655901031</v>
      </c>
      <c r="BA225" s="21">
        <f>BA205-Baseline!BA205</f>
        <v>127.07534692005015</v>
      </c>
      <c r="BB225" s="21">
        <f>BB205-Baseline!BB205</f>
        <v>196.0629468104396</v>
      </c>
    </row>
    <row r="226" spans="1:54" outlineLevel="2">
      <c r="A226" s="480"/>
      <c r="B226" s="150" t="s">
        <v>502</v>
      </c>
      <c r="C226" s="19"/>
      <c r="D226" s="135" t="s">
        <v>391</v>
      </c>
      <c r="E226" s="21">
        <f>E206-Baseline!E206</f>
        <v>0</v>
      </c>
      <c r="F226" s="21">
        <f>F206-Baseline!F206</f>
        <v>0</v>
      </c>
      <c r="G226" s="21">
        <f>G206-Baseline!G206</f>
        <v>0</v>
      </c>
      <c r="H226" s="21">
        <f>H206-Baseline!H206</f>
        <v>0</v>
      </c>
      <c r="I226" s="21">
        <f>I206-Baseline!I206</f>
        <v>0</v>
      </c>
      <c r="J226" s="21">
        <f>J206-Baseline!J206</f>
        <v>-0.22661042995372327</v>
      </c>
      <c r="K226" s="21">
        <f>K206-Baseline!K206</f>
        <v>-0.83260062887882214</v>
      </c>
      <c r="L226" s="21">
        <f>L206-Baseline!L206</f>
        <v>-1.7152246795483279</v>
      </c>
      <c r="M226" s="21">
        <f>M206-Baseline!M206</f>
        <v>-2.7809442754283964</v>
      </c>
      <c r="N226" s="21">
        <f>N206-Baseline!N206</f>
        <v>-3.9391026662745503</v>
      </c>
      <c r="O226" s="21">
        <f>O206-Baseline!O206</f>
        <v>-4.8820688574181759</v>
      </c>
      <c r="P226" s="21">
        <f>P206-Baseline!P206</f>
        <v>-5.0197052299307643</v>
      </c>
      <c r="Q226" s="21">
        <f>Q206-Baseline!Q206</f>
        <v>-4.4141137878464178</v>
      </c>
      <c r="R226" s="21">
        <f>R206-Baseline!R206</f>
        <v>-3.1236197376612154</v>
      </c>
      <c r="S226" s="21">
        <f>S206-Baseline!S206</f>
        <v>-1.2034434674965269</v>
      </c>
      <c r="T226" s="21">
        <f>T206-Baseline!T206</f>
        <v>1.2950570552508225</v>
      </c>
      <c r="U226" s="21">
        <f>U206-Baseline!U206</f>
        <v>4.3237290838693525</v>
      </c>
      <c r="V226" s="21">
        <f>V206-Baseline!V206</f>
        <v>7.8374529092333205</v>
      </c>
      <c r="W226" s="21">
        <f>W206-Baseline!W206</f>
        <v>11.793978298059073</v>
      </c>
      <c r="X226" s="21">
        <f>X206-Baseline!X206</f>
        <v>16.153768804182619</v>
      </c>
      <c r="Y226" s="21">
        <f>Y206-Baseline!Y206</f>
        <v>20.879854047381286</v>
      </c>
      <c r="Z226" s="21">
        <f>Z206-Baseline!Z206</f>
        <v>25.937689342262843</v>
      </c>
      <c r="AA226" s="21">
        <f>AA206-Baseline!AA206</f>
        <v>31.295022064705108</v>
      </c>
      <c r="AB226" s="21">
        <f>AB206-Baseline!AB206</f>
        <v>36.921765141916012</v>
      </c>
      <c r="AC226" s="21">
        <f>AC206-Baseline!AC206</f>
        <v>42.788579000650316</v>
      </c>
      <c r="AD226" s="21">
        <f>AD206-Baseline!AD206</f>
        <v>48.632969499387173</v>
      </c>
      <c r="AE226" s="21">
        <f>AE206-Baseline!AE206</f>
        <v>54.455290336385815</v>
      </c>
      <c r="AF226" s="21">
        <f>AF206-Baseline!AF206</f>
        <v>60.255813588745468</v>
      </c>
      <c r="AG226" s="21">
        <f>AG206-Baseline!AG206</f>
        <v>66.034774310076273</v>
      </c>
      <c r="AH226" s="21">
        <f>AH206-Baseline!AH206</f>
        <v>71.792427098152984</v>
      </c>
      <c r="AI226" s="21">
        <f>AI206-Baseline!AI206</f>
        <v>77.529123016668109</v>
      </c>
      <c r="AJ226" s="21">
        <f>AJ206-Baseline!AJ206</f>
        <v>83.272884256528869</v>
      </c>
      <c r="AK226" s="21">
        <f>AK206-Baseline!AK206</f>
        <v>89.023974015388831</v>
      </c>
      <c r="AL226" s="21">
        <f>AL206-Baseline!AL206</f>
        <v>94.78267688743631</v>
      </c>
      <c r="AM226" s="21">
        <f>AM206-Baseline!AM206</f>
        <v>100.54930149091342</v>
      </c>
      <c r="AN226" s="21">
        <f>AN206-Baseline!AN206</f>
        <v>106.32417531152623</v>
      </c>
      <c r="AO226" s="21">
        <f>AO206-Baseline!AO206</f>
        <v>112.10763824605669</v>
      </c>
      <c r="AP226" s="21">
        <f>AP206-Baseline!AP206</f>
        <v>117.90004803341094</v>
      </c>
      <c r="AQ226" s="21">
        <f>AQ206-Baseline!AQ206</f>
        <v>123.70178094833068</v>
      </c>
      <c r="AR226" s="21">
        <f>AR206-Baseline!AR206</f>
        <v>129.51323066081841</v>
      </c>
      <c r="AS226" s="21">
        <f>AS206-Baseline!AS206</f>
        <v>135.33480765939703</v>
      </c>
      <c r="AT226" s="21">
        <f>AT206-Baseline!AT206</f>
        <v>141.16693929507005</v>
      </c>
      <c r="AU226" s="21">
        <f>AU206-Baseline!AU206</f>
        <v>147.01007041767548</v>
      </c>
      <c r="AV226" s="21">
        <f>AV206-Baseline!AV206</f>
        <v>152.8646630976657</v>
      </c>
      <c r="AW226" s="21">
        <f>AW206-Baseline!AW206</f>
        <v>158.73119657185316</v>
      </c>
      <c r="AX226" s="21">
        <f>AX206-Baseline!AX206</f>
        <v>164.61016724779574</v>
      </c>
      <c r="AY226" s="21">
        <f>AY206-Baseline!AY206</f>
        <v>170.50208891983925</v>
      </c>
      <c r="AZ226" s="21">
        <f>AZ206-Baseline!AZ206</f>
        <v>176.40749266515422</v>
      </c>
      <c r="BA226" s="21">
        <f>BA206-Baseline!BA206</f>
        <v>182.32692699902304</v>
      </c>
      <c r="BB226" s="21">
        <f>BB206-Baseline!BB206</f>
        <v>265.51564949623344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B334CDA-D2A6-4BC7-A7FA-E3301AB7803E}">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B154 B143 B145:B147 B149:B152 B158 B160:B162 B164:B169</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C56:C63</xm:sqref>
        </x14:dataValidation>
        <x14:dataValidation type="list" allowBlank="1" showInputMessage="1" showErrorMessage="1" xr:uid="{66CC1B3A-7B17-4454-A577-C8F5957BC998}">
          <x14:formula1>
            <xm:f>'Fixed Data'!$A$55:$A$78</xm:f>
          </x14:formula1>
          <xm:sqref>B56:B63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3"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9"/>
  <sheetViews>
    <sheetView workbookViewId="0">
      <selection activeCell="Q9" sqref="M8:Q9"/>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5" spans="1:19" ht="14" thickBot="1"/>
    <row r="6" spans="1:19" ht="23.25" customHeight="1" thickBot="1">
      <c r="F6" s="4" t="s">
        <v>579</v>
      </c>
      <c r="H6" s="481" t="s">
        <v>570</v>
      </c>
      <c r="I6" s="481"/>
      <c r="J6" s="481"/>
      <c r="K6" s="481"/>
      <c r="L6" s="481"/>
      <c r="M6" s="481" t="s">
        <v>580</v>
      </c>
      <c r="N6" s="481"/>
      <c r="O6" s="481"/>
      <c r="P6" s="481"/>
      <c r="Q6" s="481"/>
    </row>
    <row r="7" spans="1:19" ht="14.5">
      <c r="G7" s="316">
        <v>2026</v>
      </c>
      <c r="H7" s="316">
        <v>2027</v>
      </c>
      <c r="I7" s="317">
        <v>2028</v>
      </c>
      <c r="J7" s="317">
        <v>2029</v>
      </c>
      <c r="K7" s="317">
        <v>2030</v>
      </c>
      <c r="L7" s="320">
        <v>2031</v>
      </c>
      <c r="M7" s="316">
        <v>2027</v>
      </c>
      <c r="N7" s="317">
        <v>2028</v>
      </c>
      <c r="O7" s="317">
        <v>2029</v>
      </c>
      <c r="P7" s="317">
        <v>2030</v>
      </c>
      <c r="Q7" s="320">
        <v>2031</v>
      </c>
    </row>
    <row r="8" spans="1:19">
      <c r="B8" s="319" t="s">
        <v>571</v>
      </c>
      <c r="C8" s="319" t="s">
        <v>575</v>
      </c>
      <c r="D8" s="319" t="s">
        <v>573</v>
      </c>
      <c r="E8" s="319" t="s">
        <v>574</v>
      </c>
      <c r="F8" s="319" t="s">
        <v>391</v>
      </c>
      <c r="G8" s="319">
        <v>10.004850427315734</v>
      </c>
      <c r="H8" s="319">
        <v>10.081588200937594</v>
      </c>
      <c r="I8" s="319">
        <v>10.865754292287573</v>
      </c>
      <c r="J8" s="319">
        <v>11.769153275554228</v>
      </c>
      <c r="K8" s="319">
        <v>12.688319366904203</v>
      </c>
      <c r="L8" s="319">
        <v>13.494667725980324</v>
      </c>
      <c r="M8" s="330">
        <f t="shared" ref="M8:Q9" si="0">SUM(H8)/SUM(H10)</f>
        <v>0.46245817435493525</v>
      </c>
      <c r="N8" s="330">
        <f t="shared" si="0"/>
        <v>0.49842909597649382</v>
      </c>
      <c r="O8" s="330">
        <f t="shared" si="0"/>
        <v>0.53986941630982654</v>
      </c>
      <c r="P8" s="330">
        <f t="shared" si="0"/>
        <v>0.58203299848184376</v>
      </c>
      <c r="Q8" s="330">
        <f t="shared" si="0"/>
        <v>0.61902145532019792</v>
      </c>
    </row>
    <row r="9" spans="1:19">
      <c r="B9" s="319" t="s">
        <v>307</v>
      </c>
      <c r="C9" s="319" t="s">
        <v>575</v>
      </c>
      <c r="D9" s="319" t="s">
        <v>573</v>
      </c>
      <c r="E9" s="319" t="s">
        <v>574</v>
      </c>
      <c r="F9" s="319" t="s">
        <v>391</v>
      </c>
      <c r="G9" s="319">
        <v>0.27185719431516397</v>
      </c>
      <c r="H9" s="319">
        <v>0.45170480080322017</v>
      </c>
      <c r="I9" s="319">
        <v>0.49967346792709283</v>
      </c>
      <c r="J9" s="319">
        <v>0.55324653489572473</v>
      </c>
      <c r="K9" s="319">
        <v>0.6069534775023474</v>
      </c>
      <c r="L9" s="319">
        <v>0.65757370015280536</v>
      </c>
      <c r="M9" s="330">
        <f t="shared" si="0"/>
        <v>4.7761444312199256E-4</v>
      </c>
      <c r="N9" s="330">
        <f t="shared" si="0"/>
        <v>5.2833457758798231E-4</v>
      </c>
      <c r="O9" s="330">
        <f t="shared" si="0"/>
        <v>5.8498057847409472E-4</v>
      </c>
      <c r="P9" s="330">
        <f t="shared" si="0"/>
        <v>6.4176813406180172E-4</v>
      </c>
      <c r="Q9" s="330">
        <f t="shared" si="0"/>
        <v>6.9529191642789159E-4</v>
      </c>
    </row>
    <row r="10" spans="1:19">
      <c r="B10" s="319" t="s">
        <v>571</v>
      </c>
      <c r="C10" s="319" t="s">
        <v>575</v>
      </c>
      <c r="D10" s="319" t="s">
        <v>576</v>
      </c>
      <c r="E10" s="319"/>
      <c r="F10" s="319" t="s">
        <v>577</v>
      </c>
      <c r="G10" s="321">
        <v>18.899999999999999</v>
      </c>
      <c r="H10" s="321">
        <v>21.800000000000011</v>
      </c>
      <c r="I10" s="321">
        <v>21.800000000000015</v>
      </c>
      <c r="J10" s="321">
        <v>21.800000000000015</v>
      </c>
      <c r="K10" s="321">
        <v>21.800000000000015</v>
      </c>
      <c r="L10" s="321">
        <v>21.800000000000015</v>
      </c>
    </row>
    <row r="11" spans="1:19">
      <c r="B11" s="319" t="s">
        <v>307</v>
      </c>
      <c r="C11" s="319" t="s">
        <v>575</v>
      </c>
      <c r="D11" s="319" t="s">
        <v>576</v>
      </c>
      <c r="E11" s="319"/>
      <c r="F11" s="319" t="s">
        <v>577</v>
      </c>
      <c r="G11" s="321">
        <v>658.15497008763464</v>
      </c>
      <c r="H11" s="321">
        <v>945.75197067029535</v>
      </c>
      <c r="I11" s="321">
        <v>945.75197067029637</v>
      </c>
      <c r="J11" s="321">
        <v>945.7519706702958</v>
      </c>
      <c r="K11" s="321">
        <v>945.75197067029558</v>
      </c>
      <c r="L11" s="321">
        <v>945.75197067029626</v>
      </c>
    </row>
    <row r="12" spans="1:19" ht="14" thickBot="1"/>
    <row r="13" spans="1:19" ht="16" thickBot="1">
      <c r="F13" s="4" t="s">
        <v>585</v>
      </c>
      <c r="H13" s="481" t="s">
        <v>570</v>
      </c>
      <c r="I13" s="481"/>
      <c r="J13" s="481"/>
      <c r="K13" s="481"/>
      <c r="L13" s="481"/>
      <c r="M13" s="481" t="s">
        <v>586</v>
      </c>
      <c r="N13" s="481"/>
      <c r="O13" s="481"/>
      <c r="P13" s="481"/>
      <c r="Q13" s="481"/>
    </row>
    <row r="14" spans="1:19" ht="14.5">
      <c r="G14" s="316">
        <v>2026</v>
      </c>
      <c r="H14" s="316">
        <v>2027</v>
      </c>
      <c r="I14" s="317">
        <v>2028</v>
      </c>
      <c r="J14" s="317">
        <v>2029</v>
      </c>
      <c r="K14" s="317">
        <v>2030</v>
      </c>
      <c r="L14" s="320">
        <v>2031</v>
      </c>
      <c r="M14" s="316">
        <v>2032</v>
      </c>
      <c r="N14" s="317">
        <v>2033</v>
      </c>
      <c r="O14" s="317">
        <v>2034</v>
      </c>
      <c r="P14" s="317">
        <v>2035</v>
      </c>
      <c r="Q14" s="320">
        <v>2036</v>
      </c>
    </row>
    <row r="15" spans="1:19">
      <c r="B15" s="319" t="s">
        <v>571</v>
      </c>
      <c r="C15" s="319" t="s">
        <v>575</v>
      </c>
      <c r="D15" s="319" t="s">
        <v>573</v>
      </c>
      <c r="E15" s="319" t="s">
        <v>574</v>
      </c>
      <c r="F15" s="319" t="s">
        <v>391</v>
      </c>
      <c r="G15" s="319">
        <v>10.004850427315734</v>
      </c>
      <c r="H15" s="324">
        <f t="shared" ref="H15:L16" si="1">H17*M8</f>
        <v>10.081588200937594</v>
      </c>
      <c r="I15" s="324">
        <f t="shared" si="1"/>
        <v>10.865754292287573</v>
      </c>
      <c r="J15" s="324">
        <f t="shared" si="1"/>
        <v>11.769153275554226</v>
      </c>
      <c r="K15" s="324">
        <f t="shared" si="1"/>
        <v>12.688319366904203</v>
      </c>
      <c r="L15" s="324">
        <f t="shared" si="1"/>
        <v>13.494667725980324</v>
      </c>
      <c r="M15" s="322">
        <f>L15+L15*M20</f>
        <v>13.60697783460693</v>
      </c>
      <c r="N15" s="322">
        <f>M15+M15*N20</f>
        <v>13.96529690323654</v>
      </c>
      <c r="O15" s="322">
        <f>N15+N15*O20</f>
        <v>14.357257478517822</v>
      </c>
      <c r="P15" s="322">
        <f>O15+O15*P20</f>
        <v>14.735100237971663</v>
      </c>
      <c r="Q15" s="322">
        <f>P15+P15*Q20</f>
        <v>15.051691909320127</v>
      </c>
    </row>
    <row r="16" spans="1:19">
      <c r="B16" s="319" t="s">
        <v>307</v>
      </c>
      <c r="C16" s="319" t="s">
        <v>575</v>
      </c>
      <c r="D16" s="319" t="s">
        <v>573</v>
      </c>
      <c r="E16" s="319" t="s">
        <v>574</v>
      </c>
      <c r="F16" s="319" t="s">
        <v>391</v>
      </c>
      <c r="G16" s="319">
        <v>0.27185719431516397</v>
      </c>
      <c r="H16" s="324">
        <f t="shared" si="1"/>
        <v>0.45170480080322017</v>
      </c>
      <c r="I16" s="324">
        <f t="shared" si="1"/>
        <v>0.49967346792709288</v>
      </c>
      <c r="J16" s="324">
        <f t="shared" si="1"/>
        <v>0.55324653489572473</v>
      </c>
      <c r="K16" s="324">
        <f t="shared" si="1"/>
        <v>0.6069534775023474</v>
      </c>
      <c r="L16" s="324">
        <f t="shared" si="1"/>
        <v>0.65757370015280536</v>
      </c>
      <c r="M16" s="322">
        <f>L16+L16*M20</f>
        <v>0.66304639315968672</v>
      </c>
      <c r="N16" s="322">
        <f>M16+M16*N20</f>
        <v>0.68050671160387155</v>
      </c>
      <c r="O16" s="322">
        <f>N16+N16*O20</f>
        <v>0.69960632717317683</v>
      </c>
      <c r="P16" s="322">
        <f>O16+O16*P20</f>
        <v>0.71801800402622507</v>
      </c>
      <c r="Q16" s="322">
        <f>P16+P16*Q20</f>
        <v>0.73344501275244744</v>
      </c>
    </row>
    <row r="17" spans="1:19">
      <c r="B17" s="319" t="s">
        <v>571</v>
      </c>
      <c r="C17" s="319" t="s">
        <v>575</v>
      </c>
      <c r="D17" s="319" t="s">
        <v>576</v>
      </c>
      <c r="E17" s="319"/>
      <c r="F17" s="319" t="s">
        <v>577</v>
      </c>
      <c r="G17" s="321">
        <v>18.899999999999999</v>
      </c>
      <c r="H17" s="325">
        <v>21.800000000000011</v>
      </c>
      <c r="I17" s="325">
        <v>21.800000000000015</v>
      </c>
      <c r="J17" s="325">
        <v>21.800000000000015</v>
      </c>
      <c r="K17" s="325">
        <v>21.800000000000015</v>
      </c>
      <c r="L17" s="325">
        <v>21.800000000000015</v>
      </c>
      <c r="M17" s="323">
        <v>21.800000000000011</v>
      </c>
      <c r="N17" s="323">
        <v>21.800000000000015</v>
      </c>
      <c r="O17" s="323">
        <v>21.800000000000015</v>
      </c>
      <c r="P17" s="323">
        <v>21.800000000000015</v>
      </c>
      <c r="Q17" s="323">
        <v>21.800000000000015</v>
      </c>
    </row>
    <row r="18" spans="1:19">
      <c r="B18" s="319" t="s">
        <v>307</v>
      </c>
      <c r="C18" s="319" t="s">
        <v>575</v>
      </c>
      <c r="D18" s="319" t="s">
        <v>576</v>
      </c>
      <c r="E18" s="319"/>
      <c r="F18" s="319" t="s">
        <v>577</v>
      </c>
      <c r="G18" s="321">
        <v>658.15497008763464</v>
      </c>
      <c r="H18" s="325">
        <v>945.75197067029535</v>
      </c>
      <c r="I18" s="325">
        <v>945.75197067029637</v>
      </c>
      <c r="J18" s="325">
        <v>945.7519706702958</v>
      </c>
      <c r="K18" s="325">
        <v>945.75197067029558</v>
      </c>
      <c r="L18" s="325">
        <v>945.75197067029626</v>
      </c>
      <c r="M18" s="323">
        <v>945.75197067029535</v>
      </c>
      <c r="N18" s="323">
        <v>945.75197067029637</v>
      </c>
      <c r="O18" s="323">
        <v>945.7519706702958</v>
      </c>
      <c r="P18" s="323">
        <v>945.75197067029558</v>
      </c>
      <c r="Q18" s="323">
        <v>945.75197067029626</v>
      </c>
    </row>
    <row r="19" spans="1:19">
      <c r="B19" s="4"/>
      <c r="C19" s="4"/>
      <c r="D19" s="4"/>
      <c r="E19" s="4"/>
      <c r="F19" s="4"/>
      <c r="G19" s="4"/>
      <c r="H19">
        <f>SUM(H15:H16)-SUM(G15:G16)</f>
        <v>0.25658538010991627</v>
      </c>
      <c r="I19">
        <f>SUM(I15:I16)-SUM(H15:H16)</f>
        <v>0.83213475847385077</v>
      </c>
      <c r="J19">
        <f>SUM(J15:J16)-SUM(I15:I16)</f>
        <v>0.95697205023528653</v>
      </c>
      <c r="K19">
        <f>SUM(K15:K16)-SUM(J15:J16)</f>
        <v>0.97287303395659919</v>
      </c>
      <c r="L19">
        <f>SUM(L15:L16)-SUM(K15:K16)</f>
        <v>0.85696858172657997</v>
      </c>
      <c r="M19">
        <f>H19/3</f>
        <v>8.5528460036638762E-2</v>
      </c>
      <c r="N19">
        <f t="shared" ref="M19:Q20" si="2">I19/3</f>
        <v>0.27737825282461692</v>
      </c>
      <c r="O19">
        <f t="shared" si="2"/>
        <v>0.31899068341176218</v>
      </c>
      <c r="P19">
        <f t="shared" si="2"/>
        <v>0.3242910113188664</v>
      </c>
      <c r="Q19">
        <f t="shared" si="2"/>
        <v>0.28565619390885999</v>
      </c>
    </row>
    <row r="20" spans="1:19">
      <c r="B20" s="4"/>
      <c r="C20" s="4"/>
      <c r="D20" s="4"/>
      <c r="E20" s="4"/>
      <c r="F20" s="4"/>
      <c r="G20" s="4"/>
      <c r="H20">
        <f>H19/(SUM(G15:G16))</f>
        <v>2.4967663726254436E-2</v>
      </c>
      <c r="I20">
        <f>I19/(SUM(H15:H16))</f>
        <v>7.9000437786770544E-2</v>
      </c>
      <c r="J20">
        <f>J19/(SUM(I15:I16))</f>
        <v>8.4200266846552171E-2</v>
      </c>
      <c r="K20">
        <f>K19/(SUM(J15:J16))</f>
        <v>7.8951588077150275E-2</v>
      </c>
      <c r="L20">
        <f>L19/(SUM(K15:K16))</f>
        <v>6.4456637464729793E-2</v>
      </c>
      <c r="M20">
        <f t="shared" si="2"/>
        <v>8.3225545754181448E-3</v>
      </c>
      <c r="N20">
        <f t="shared" si="2"/>
        <v>2.6333479262256848E-2</v>
      </c>
      <c r="O20">
        <f t="shared" si="2"/>
        <v>2.8066755615517389E-2</v>
      </c>
      <c r="P20">
        <f t="shared" si="2"/>
        <v>2.631719602571676E-2</v>
      </c>
      <c r="Q20">
        <f>L20/3</f>
        <v>2.1485545821576597E-2</v>
      </c>
    </row>
    <row r="22" spans="1:19">
      <c r="A22" s="4" t="s">
        <v>511</v>
      </c>
    </row>
    <row r="24" spans="1:19">
      <c r="A24" s="4" t="s">
        <v>512</v>
      </c>
    </row>
    <row r="25" spans="1:19">
      <c r="A25" s="476" t="s">
        <v>513</v>
      </c>
      <c r="B25" s="476"/>
      <c r="C25" s="476"/>
      <c r="D25" s="476"/>
      <c r="E25" s="476"/>
      <c r="F25" s="476"/>
      <c r="G25" s="476"/>
      <c r="H25" s="476"/>
      <c r="I25" s="476"/>
      <c r="J25" s="476"/>
      <c r="K25" s="476"/>
      <c r="L25" s="476"/>
      <c r="M25" s="476"/>
      <c r="N25" s="476"/>
      <c r="O25" s="476"/>
      <c r="P25" s="476"/>
      <c r="Q25" s="476"/>
      <c r="R25" s="476"/>
      <c r="S25" s="476"/>
    </row>
    <row r="26" spans="1:19" ht="25.5" customHeight="1">
      <c r="A26" s="476"/>
      <c r="B26" s="476"/>
      <c r="C26" s="476"/>
      <c r="D26" s="476"/>
      <c r="E26" s="476"/>
      <c r="F26" s="476"/>
      <c r="G26" s="476"/>
      <c r="H26" s="476"/>
      <c r="I26" s="476"/>
      <c r="J26" s="476"/>
      <c r="K26" s="476"/>
      <c r="L26" s="476"/>
      <c r="M26" s="476"/>
      <c r="N26" s="476"/>
      <c r="O26" s="476"/>
      <c r="P26" s="476"/>
      <c r="Q26" s="476"/>
      <c r="R26" s="476"/>
      <c r="S26" s="476"/>
    </row>
    <row r="28" spans="1:19">
      <c r="A28" s="158" t="s">
        <v>494</v>
      </c>
      <c r="B28" s="477" t="s">
        <v>514</v>
      </c>
      <c r="C28" s="477"/>
      <c r="D28" s="477"/>
      <c r="E28" s="477"/>
      <c r="F28" s="477"/>
      <c r="G28" s="477"/>
      <c r="H28" s="477"/>
      <c r="I28" s="477"/>
      <c r="J28" s="477"/>
      <c r="K28" s="477"/>
      <c r="L28" s="477"/>
      <c r="M28" s="477"/>
      <c r="N28" s="477"/>
      <c r="O28" s="477"/>
      <c r="P28" s="477"/>
      <c r="Q28" s="477"/>
      <c r="R28" s="477"/>
      <c r="S28" s="477"/>
    </row>
    <row r="29" spans="1:19">
      <c r="A29" s="158" t="s">
        <v>495</v>
      </c>
      <c r="B29" s="477" t="s">
        <v>515</v>
      </c>
      <c r="C29" s="477"/>
      <c r="D29" s="477"/>
      <c r="E29" s="477"/>
      <c r="F29" s="477"/>
      <c r="G29" s="477"/>
      <c r="H29" s="477"/>
      <c r="I29" s="477"/>
      <c r="J29" s="477"/>
      <c r="K29" s="477"/>
      <c r="L29" s="477"/>
      <c r="M29" s="477"/>
      <c r="N29" s="477"/>
      <c r="O29" s="477"/>
      <c r="P29" s="477"/>
      <c r="Q29" s="477"/>
      <c r="R29" s="477"/>
      <c r="S29" s="477"/>
    </row>
    <row r="30" spans="1:19">
      <c r="A30" s="159" t="s">
        <v>397</v>
      </c>
      <c r="B30" s="477" t="s">
        <v>516</v>
      </c>
      <c r="C30" s="477"/>
      <c r="D30" s="477"/>
      <c r="E30" s="477"/>
      <c r="F30" s="477"/>
      <c r="G30" s="477"/>
      <c r="H30" s="477"/>
      <c r="I30" s="477"/>
      <c r="J30" s="477"/>
      <c r="K30" s="477"/>
      <c r="L30" s="477"/>
      <c r="M30" s="477"/>
      <c r="N30" s="477"/>
      <c r="O30" s="477"/>
      <c r="P30" s="477"/>
      <c r="Q30" s="477"/>
      <c r="R30" s="477"/>
      <c r="S30" s="477"/>
    </row>
    <row r="31" spans="1:19">
      <c r="A31" s="159" t="s">
        <v>473</v>
      </c>
      <c r="B31" s="477" t="s">
        <v>516</v>
      </c>
      <c r="C31" s="477"/>
      <c r="D31" s="477"/>
      <c r="E31" s="477"/>
      <c r="F31" s="477"/>
      <c r="G31" s="477"/>
      <c r="H31" s="477"/>
      <c r="I31" s="477"/>
      <c r="J31" s="477"/>
      <c r="K31" s="477"/>
      <c r="L31" s="477"/>
      <c r="M31" s="477"/>
      <c r="N31" s="477"/>
      <c r="O31" s="477"/>
      <c r="P31" s="477"/>
      <c r="Q31" s="477"/>
      <c r="R31" s="477"/>
      <c r="S31" s="477"/>
    </row>
    <row r="32" spans="1:19">
      <c r="A32" s="159" t="s">
        <v>474</v>
      </c>
      <c r="B32" s="477" t="s">
        <v>516</v>
      </c>
      <c r="C32" s="477"/>
      <c r="D32" s="477"/>
      <c r="E32" s="477"/>
      <c r="F32" s="477"/>
      <c r="G32" s="477"/>
      <c r="H32" s="477"/>
      <c r="I32" s="477"/>
      <c r="J32" s="477"/>
      <c r="K32" s="477"/>
      <c r="L32" s="477"/>
      <c r="M32" s="477"/>
      <c r="N32" s="477"/>
      <c r="O32" s="477"/>
      <c r="P32" s="477"/>
      <c r="Q32" s="477"/>
      <c r="R32" s="477"/>
      <c r="S32" s="477"/>
    </row>
    <row r="36" spans="1:1">
      <c r="A36" s="4" t="s">
        <v>517</v>
      </c>
    </row>
    <row r="37" spans="1:1">
      <c r="A37" t="s">
        <v>518</v>
      </c>
    </row>
    <row r="39" spans="1:1">
      <c r="A39" s="4" t="s">
        <v>519</v>
      </c>
    </row>
  </sheetData>
  <mergeCells count="11">
    <mergeCell ref="B31:S31"/>
    <mergeCell ref="B32:S32"/>
    <mergeCell ref="A2:S4"/>
    <mergeCell ref="A25:S26"/>
    <mergeCell ref="B28:S28"/>
    <mergeCell ref="B29:S29"/>
    <mergeCell ref="B30:S30"/>
    <mergeCell ref="H6:L6"/>
    <mergeCell ref="M6:Q6"/>
    <mergeCell ref="H13:L13"/>
    <mergeCell ref="M13:Q1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topLeftCell="A12"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86"/>
      <c r="E4" s="53" t="s">
        <v>347</v>
      </c>
      <c r="F4" s="91"/>
      <c r="G4" s="28"/>
      <c r="H4" s="10"/>
      <c r="I4" s="447"/>
      <c r="J4" s="448"/>
      <c r="K4" s="448"/>
      <c r="L4" s="448"/>
      <c r="M4" s="448"/>
      <c r="N4" s="449"/>
      <c r="P4" s="453"/>
      <c r="Q4" s="454"/>
      <c r="R4" s="454"/>
      <c r="S4" s="454"/>
      <c r="T4" s="454"/>
      <c r="U4" s="455"/>
    </row>
    <row r="5" spans="1:21" outlineLevel="1">
      <c r="A5" s="13" t="s">
        <v>348</v>
      </c>
      <c r="B5" s="88"/>
      <c r="E5" s="14"/>
      <c r="H5" s="10"/>
      <c r="I5" s="483"/>
      <c r="J5" s="468"/>
      <c r="K5" s="468"/>
      <c r="L5" s="468"/>
      <c r="M5" s="468"/>
      <c r="N5" s="469"/>
      <c r="P5" s="483"/>
      <c r="Q5" s="468"/>
      <c r="R5" s="468"/>
      <c r="S5" s="468"/>
      <c r="T5" s="468"/>
      <c r="U5" s="469"/>
    </row>
    <row r="6" spans="1:21" outlineLevel="1">
      <c r="A6" s="13" t="s">
        <v>351</v>
      </c>
      <c r="B6" s="88"/>
      <c r="E6" s="53" t="s">
        <v>353</v>
      </c>
      <c r="F6" s="90"/>
      <c r="H6" s="10"/>
      <c r="I6" s="470"/>
      <c r="J6" s="471"/>
      <c r="K6" s="471"/>
      <c r="L6" s="471"/>
      <c r="M6" s="471"/>
      <c r="N6" s="472"/>
      <c r="P6" s="470"/>
      <c r="Q6" s="471"/>
      <c r="R6" s="471"/>
      <c r="S6" s="471"/>
      <c r="T6" s="471"/>
      <c r="U6" s="472"/>
    </row>
    <row r="7" spans="1:21" outlineLevel="1">
      <c r="A7" s="13" t="s">
        <v>355</v>
      </c>
      <c r="B7" s="88"/>
      <c r="E7" s="14"/>
      <c r="H7" s="10"/>
      <c r="I7" s="470"/>
      <c r="J7" s="471"/>
      <c r="K7" s="471"/>
      <c r="L7" s="471"/>
      <c r="M7" s="471"/>
      <c r="N7" s="472"/>
      <c r="P7" s="470"/>
      <c r="Q7" s="471"/>
      <c r="R7" s="471"/>
      <c r="S7" s="471"/>
      <c r="T7" s="471"/>
      <c r="U7" s="472"/>
    </row>
    <row r="8" spans="1:21" ht="41" outlineLevel="1" thickBot="1">
      <c r="A8" s="34" t="s">
        <v>357</v>
      </c>
      <c r="B8" s="89"/>
      <c r="E8" s="14"/>
      <c r="H8" s="10"/>
      <c r="I8" s="470"/>
      <c r="J8" s="471"/>
      <c r="K8" s="471"/>
      <c r="L8" s="471"/>
      <c r="M8" s="471"/>
      <c r="N8" s="472"/>
      <c r="P8" s="470"/>
      <c r="Q8" s="471"/>
      <c r="R8" s="471"/>
      <c r="S8" s="471"/>
      <c r="T8" s="471"/>
      <c r="U8" s="472"/>
    </row>
    <row r="9" spans="1:21" outlineLevel="1">
      <c r="E9" s="14"/>
      <c r="H9" s="10"/>
      <c r="I9" s="470"/>
      <c r="J9" s="471"/>
      <c r="K9" s="471"/>
      <c r="L9" s="471"/>
      <c r="M9" s="471"/>
      <c r="N9" s="472"/>
      <c r="P9" s="470"/>
      <c r="Q9" s="471"/>
      <c r="R9" s="471"/>
      <c r="S9" s="471"/>
      <c r="T9" s="471"/>
      <c r="U9" s="472"/>
    </row>
    <row r="10" spans="1:21" ht="14" outlineLevel="1" thickBot="1">
      <c r="A10" s="32" t="s">
        <v>359</v>
      </c>
      <c r="B10" s="35">
        <f>Baseline!B10</f>
        <v>2027</v>
      </c>
      <c r="E10" s="14"/>
      <c r="H10" s="10"/>
      <c r="I10" s="470"/>
      <c r="J10" s="471"/>
      <c r="K10" s="471"/>
      <c r="L10" s="471"/>
      <c r="M10" s="471"/>
      <c r="N10" s="472"/>
      <c r="P10" s="470"/>
      <c r="Q10" s="471"/>
      <c r="R10" s="471"/>
      <c r="S10" s="471"/>
      <c r="T10" s="471"/>
      <c r="U10" s="472"/>
    </row>
    <row r="11" spans="1:21" outlineLevel="1">
      <c r="A11" s="16"/>
      <c r="H11" s="10"/>
      <c r="I11" s="470"/>
      <c r="J11" s="471"/>
      <c r="K11" s="471"/>
      <c r="L11" s="471"/>
      <c r="M11" s="471"/>
      <c r="N11" s="472"/>
      <c r="P11" s="470"/>
      <c r="Q11" s="471"/>
      <c r="R11" s="471"/>
      <c r="S11" s="471"/>
      <c r="T11" s="471"/>
      <c r="U11" s="472"/>
    </row>
    <row r="12" spans="1:21" ht="40.5" outlineLevel="1">
      <c r="A12" s="26" t="s">
        <v>360</v>
      </c>
      <c r="B12" s="26" t="s">
        <v>361</v>
      </c>
      <c r="C12" s="26" t="s">
        <v>362</v>
      </c>
      <c r="D12" s="26" t="s">
        <v>363</v>
      </c>
      <c r="E12" s="26" t="s">
        <v>364</v>
      </c>
      <c r="F12" s="26" t="s">
        <v>365</v>
      </c>
      <c r="G12" s="26" t="s">
        <v>366</v>
      </c>
      <c r="I12" s="470"/>
      <c r="J12" s="471"/>
      <c r="K12" s="471"/>
      <c r="L12" s="471"/>
      <c r="M12" s="471"/>
      <c r="N12" s="472"/>
      <c r="P12" s="470"/>
      <c r="Q12" s="471"/>
      <c r="R12" s="471"/>
      <c r="S12" s="471"/>
      <c r="T12" s="471"/>
      <c r="U12" s="472"/>
    </row>
    <row r="13" spans="1:21" outlineLevel="1">
      <c r="A13" s="58">
        <v>2035</v>
      </c>
      <c r="B13" s="21">
        <f t="shared" ref="B13:B18" si="0">INDEX($E$204:$AW$204,1,MATCH($A13,$E$53:$BB$53,0))</f>
        <v>0</v>
      </c>
      <c r="C13" s="21">
        <f>B13-Baseline!B13</f>
        <v>360.69147931486793</v>
      </c>
      <c r="D13" s="21">
        <f t="shared" ref="D13:D18" si="1">INDEX($E$205:$AW$205,1,MATCH($A13,$E$53:$BB$53,0))</f>
        <v>0</v>
      </c>
      <c r="E13" s="21">
        <f>D13-Baseline!D13</f>
        <v>289.6396734803489</v>
      </c>
      <c r="F13" s="21">
        <f t="shared" ref="F13:F18" si="2">INDEX($E$206:$AW$206,1,MATCH($A13,$E$53:$BB$53,0))</f>
        <v>0</v>
      </c>
      <c r="G13" s="21">
        <f>F13-Baseline!F13</f>
        <v>431.74144292907727</v>
      </c>
      <c r="I13" s="470"/>
      <c r="J13" s="471"/>
      <c r="K13" s="471"/>
      <c r="L13" s="471"/>
      <c r="M13" s="471"/>
      <c r="N13" s="472"/>
      <c r="P13" s="470"/>
      <c r="Q13" s="471"/>
      <c r="R13" s="471"/>
      <c r="S13" s="471"/>
      <c r="T13" s="471"/>
      <c r="U13" s="472"/>
    </row>
    <row r="14" spans="1:21" outlineLevel="1">
      <c r="A14" s="58">
        <v>2040</v>
      </c>
      <c r="B14" s="21">
        <f t="shared" si="0"/>
        <v>0</v>
      </c>
      <c r="C14" s="21">
        <f>B14-Baseline!B14</f>
        <v>552.25024784244886</v>
      </c>
      <c r="D14" s="21">
        <f t="shared" si="1"/>
        <v>0</v>
      </c>
      <c r="E14" s="21">
        <f>D14-Baseline!D14</f>
        <v>443.11118016360308</v>
      </c>
      <c r="F14" s="21">
        <f t="shared" si="2"/>
        <v>0</v>
      </c>
      <c r="G14" s="21">
        <f>F14-Baseline!F14</f>
        <v>661.4939811959232</v>
      </c>
      <c r="I14" s="470"/>
      <c r="J14" s="471"/>
      <c r="K14" s="471"/>
      <c r="L14" s="471"/>
      <c r="M14" s="471"/>
      <c r="N14" s="472"/>
      <c r="P14" s="470"/>
      <c r="Q14" s="471"/>
      <c r="R14" s="471"/>
      <c r="S14" s="471"/>
      <c r="T14" s="471"/>
      <c r="U14" s="472"/>
    </row>
    <row r="15" spans="1:21" outlineLevel="1">
      <c r="A15" s="58">
        <v>2045</v>
      </c>
      <c r="B15" s="21">
        <f t="shared" si="0"/>
        <v>0</v>
      </c>
      <c r="C15" s="21">
        <f>B15-Baseline!B15</f>
        <v>738.82760534442218</v>
      </c>
      <c r="D15" s="21">
        <f t="shared" si="1"/>
        <v>0</v>
      </c>
      <c r="E15" s="21">
        <f>D15-Baseline!D15</f>
        <v>592.36196617560518</v>
      </c>
      <c r="F15" s="21">
        <f t="shared" si="2"/>
        <v>0</v>
      </c>
      <c r="G15" s="21">
        <f>F15-Baseline!F15</f>
        <v>885.34527652050372</v>
      </c>
      <c r="I15" s="470"/>
      <c r="J15" s="471"/>
      <c r="K15" s="471"/>
      <c r="L15" s="471"/>
      <c r="M15" s="471"/>
      <c r="N15" s="472"/>
      <c r="P15" s="470"/>
      <c r="Q15" s="471"/>
      <c r="R15" s="471"/>
      <c r="S15" s="471"/>
      <c r="T15" s="471"/>
      <c r="U15" s="472"/>
    </row>
    <row r="16" spans="1:21" outlineLevel="1">
      <c r="A16" s="58">
        <v>2050</v>
      </c>
      <c r="B16" s="21">
        <f t="shared" si="0"/>
        <v>0</v>
      </c>
      <c r="C16" s="21">
        <f>B16-Baseline!B16</f>
        <v>921.27216415229009</v>
      </c>
      <c r="D16" s="21">
        <f t="shared" si="1"/>
        <v>0</v>
      </c>
      <c r="E16" s="21">
        <f>D16-Baseline!D16</f>
        <v>738.2073982207877</v>
      </c>
      <c r="F16" s="21">
        <f t="shared" si="2"/>
        <v>0</v>
      </c>
      <c r="G16" s="21">
        <f>F16-Baseline!F16</f>
        <v>1104.3002175945344</v>
      </c>
      <c r="I16" s="470"/>
      <c r="J16" s="471"/>
      <c r="K16" s="471"/>
      <c r="L16" s="471"/>
      <c r="M16" s="471"/>
      <c r="N16" s="472"/>
      <c r="P16" s="470"/>
      <c r="Q16" s="471"/>
      <c r="R16" s="471"/>
      <c r="S16" s="471"/>
      <c r="T16" s="471"/>
      <c r="U16" s="472"/>
    </row>
    <row r="17" spans="1:21" outlineLevel="1">
      <c r="A17" s="58">
        <v>2060</v>
      </c>
      <c r="B17" s="21">
        <f t="shared" si="0"/>
        <v>0</v>
      </c>
      <c r="C17" s="21">
        <f>B17-Baseline!B17</f>
        <v>1277.750661686362</v>
      </c>
      <c r="D17" s="21">
        <f t="shared" si="1"/>
        <v>0</v>
      </c>
      <c r="E17" s="21">
        <f>D17-Baseline!D17</f>
        <v>1023.2393202317475</v>
      </c>
      <c r="F17" s="21">
        <f t="shared" si="2"/>
        <v>0</v>
      </c>
      <c r="G17" s="21">
        <f>F17-Baseline!F17</f>
        <v>1531.560805097293</v>
      </c>
      <c r="I17" s="470"/>
      <c r="J17" s="471"/>
      <c r="K17" s="471"/>
      <c r="L17" s="471"/>
      <c r="M17" s="471"/>
      <c r="N17" s="472"/>
      <c r="P17" s="470"/>
      <c r="Q17" s="471"/>
      <c r="R17" s="471"/>
      <c r="S17" s="471"/>
      <c r="T17" s="471"/>
      <c r="U17" s="472"/>
    </row>
    <row r="18" spans="1:21" outlineLevel="1">
      <c r="A18" s="58">
        <v>2070</v>
      </c>
      <c r="B18" s="21">
        <f t="shared" si="0"/>
        <v>0</v>
      </c>
      <c r="C18" s="21">
        <f>B18-Baseline!B18</f>
        <v>1638.550008232794</v>
      </c>
      <c r="D18" s="21">
        <f t="shared" si="1"/>
        <v>0</v>
      </c>
      <c r="E18" s="21">
        <f>D18-Baseline!D18</f>
        <v>1312.7595542689967</v>
      </c>
      <c r="F18" s="21">
        <f t="shared" si="2"/>
        <v>0</v>
      </c>
      <c r="G18" s="21">
        <f>F18-Baseline!F18</f>
        <v>1962.4141155532634</v>
      </c>
      <c r="I18" s="473"/>
      <c r="J18" s="474"/>
      <c r="K18" s="474"/>
      <c r="L18" s="474"/>
      <c r="M18" s="474"/>
      <c r="N18" s="475"/>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f>Baseline!B20</f>
        <v>1</v>
      </c>
      <c r="E20" s="154"/>
      <c r="I20" s="465" t="s">
        <v>368</v>
      </c>
      <c r="J20" s="466"/>
      <c r="K20" s="466"/>
      <c r="L20" s="466"/>
      <c r="M20" s="466"/>
      <c r="N20" s="467"/>
      <c r="P20" s="465" t="s">
        <v>369</v>
      </c>
      <c r="Q20" s="466"/>
      <c r="R20" s="466"/>
      <c r="S20" s="466"/>
      <c r="T20" s="466"/>
      <c r="U20" s="467"/>
    </row>
    <row r="21" spans="1:21" ht="12.75" customHeight="1" outlineLevel="1">
      <c r="A21" s="154"/>
      <c r="B21" s="155"/>
      <c r="I21" s="483"/>
      <c r="J21" s="468"/>
      <c r="K21" s="468"/>
      <c r="L21" s="468"/>
      <c r="M21" s="468"/>
      <c r="N21" s="469"/>
      <c r="P21" s="483"/>
      <c r="Q21" s="468"/>
      <c r="R21" s="468"/>
      <c r="S21" s="468"/>
      <c r="T21" s="468"/>
      <c r="U21" s="469"/>
    </row>
    <row r="22" spans="1:21" ht="12.75" customHeight="1" outlineLevel="1">
      <c r="A22" s="154"/>
      <c r="B22" s="155"/>
      <c r="I22" s="470"/>
      <c r="J22" s="471"/>
      <c r="K22" s="471"/>
      <c r="L22" s="471"/>
      <c r="M22" s="471"/>
      <c r="N22" s="472"/>
      <c r="P22" s="470"/>
      <c r="Q22" s="471"/>
      <c r="R22" s="471"/>
      <c r="S22" s="471"/>
      <c r="T22" s="471"/>
      <c r="U22" s="472"/>
    </row>
    <row r="23" spans="1:21" outlineLevel="1">
      <c r="A23" s="154"/>
      <c r="B23" s="410" t="s">
        <v>371</v>
      </c>
      <c r="C23" s="411"/>
      <c r="D23" s="411"/>
      <c r="E23" s="411"/>
      <c r="F23" s="411"/>
      <c r="G23" s="412"/>
      <c r="I23" s="470"/>
      <c r="J23" s="471"/>
      <c r="K23" s="471"/>
      <c r="L23" s="471"/>
      <c r="M23" s="471"/>
      <c r="N23" s="472"/>
      <c r="P23" s="470"/>
      <c r="Q23" s="471"/>
      <c r="R23" s="471"/>
      <c r="S23" s="471"/>
      <c r="T23" s="471"/>
      <c r="U23" s="472"/>
    </row>
    <row r="24" spans="1:21" outlineLevel="1">
      <c r="B24" s="17">
        <v>2027</v>
      </c>
      <c r="C24" s="17">
        <v>2028</v>
      </c>
      <c r="D24" s="17">
        <v>2029</v>
      </c>
      <c r="E24" s="17">
        <v>2030</v>
      </c>
      <c r="F24" s="17">
        <v>2031</v>
      </c>
      <c r="G24" s="17" t="s">
        <v>372</v>
      </c>
      <c r="I24" s="470"/>
      <c r="J24" s="471"/>
      <c r="K24" s="471"/>
      <c r="L24" s="471"/>
      <c r="M24" s="471"/>
      <c r="N24" s="472"/>
      <c r="P24" s="470"/>
      <c r="Q24" s="471"/>
      <c r="R24" s="471"/>
      <c r="S24" s="471"/>
      <c r="T24" s="471"/>
      <c r="U24" s="472"/>
    </row>
    <row r="25" spans="1:21" ht="14" outlineLevel="1" thickBot="1">
      <c r="B25" s="30" t="s">
        <v>373</v>
      </c>
      <c r="C25" s="30" t="s">
        <v>373</v>
      </c>
      <c r="D25" s="30" t="s">
        <v>373</v>
      </c>
      <c r="E25" s="30" t="s">
        <v>373</v>
      </c>
      <c r="F25" s="30" t="s">
        <v>373</v>
      </c>
      <c r="G25" s="30" t="s">
        <v>373</v>
      </c>
      <c r="I25" s="470"/>
      <c r="J25" s="471"/>
      <c r="K25" s="471"/>
      <c r="L25" s="471"/>
      <c r="M25" s="471"/>
      <c r="N25" s="472"/>
      <c r="P25" s="470"/>
      <c r="Q25" s="471"/>
      <c r="R25" s="471"/>
      <c r="S25" s="471"/>
      <c r="T25" s="471"/>
      <c r="U25" s="472"/>
    </row>
    <row r="26" spans="1:21" outlineLevel="1">
      <c r="A26" s="54" t="s">
        <v>374</v>
      </c>
      <c r="B26" s="21">
        <f>E64</f>
        <v>0</v>
      </c>
      <c r="C26" s="21">
        <f>F64</f>
        <v>0</v>
      </c>
      <c r="D26" s="21">
        <f>G64</f>
        <v>0</v>
      </c>
      <c r="E26" s="21">
        <f>H64</f>
        <v>0</v>
      </c>
      <c r="F26" s="21">
        <f>I64</f>
        <v>0</v>
      </c>
      <c r="G26" s="21">
        <f>SUM(J64:BB64)</f>
        <v>0</v>
      </c>
      <c r="I26" s="470"/>
      <c r="J26" s="471"/>
      <c r="K26" s="471"/>
      <c r="L26" s="471"/>
      <c r="M26" s="471"/>
      <c r="N26" s="472"/>
      <c r="P26" s="470"/>
      <c r="Q26" s="471"/>
      <c r="R26" s="471"/>
      <c r="S26" s="471"/>
      <c r="T26" s="471"/>
      <c r="U26" s="472"/>
    </row>
    <row r="27" spans="1:21" outlineLevel="1">
      <c r="A27" s="54" t="s">
        <v>375</v>
      </c>
      <c r="B27" s="21">
        <f>E71+E77</f>
        <v>0</v>
      </c>
      <c r="C27" s="21">
        <f>F71+F77</f>
        <v>0</v>
      </c>
      <c r="D27" s="21">
        <f>G71+G77</f>
        <v>0</v>
      </c>
      <c r="E27" s="21">
        <f>H71+H77</f>
        <v>0</v>
      </c>
      <c r="F27" s="21">
        <f>I71+I77</f>
        <v>0</v>
      </c>
      <c r="G27" s="21">
        <f>SUM(J71:BB71)+SUM(J77:BB77)</f>
        <v>0</v>
      </c>
      <c r="I27" s="470"/>
      <c r="J27" s="471"/>
      <c r="K27" s="471"/>
      <c r="L27" s="471"/>
      <c r="M27" s="471"/>
      <c r="N27" s="472"/>
      <c r="P27" s="470"/>
      <c r="Q27" s="471"/>
      <c r="R27" s="471"/>
      <c r="S27" s="471"/>
      <c r="T27" s="471"/>
      <c r="U27" s="472"/>
    </row>
    <row r="28" spans="1:21" outlineLevel="1">
      <c r="A28" s="154"/>
      <c r="B28" s="248"/>
      <c r="C28" s="248"/>
      <c r="D28" s="248"/>
      <c r="E28" s="248"/>
      <c r="F28" s="248"/>
      <c r="G28" s="248"/>
      <c r="I28" s="470"/>
      <c r="J28" s="471"/>
      <c r="K28" s="471"/>
      <c r="L28" s="471"/>
      <c r="M28" s="471"/>
      <c r="N28" s="472"/>
      <c r="P28" s="470"/>
      <c r="Q28" s="471"/>
      <c r="R28" s="471"/>
      <c r="S28" s="471"/>
      <c r="T28" s="471"/>
      <c r="U28" s="472"/>
    </row>
    <row r="29" spans="1:21" ht="14" outlineLevel="1" thickBot="1">
      <c r="A29" s="154"/>
      <c r="B29" s="248"/>
      <c r="C29" s="248"/>
      <c r="D29" s="248"/>
      <c r="E29" s="248"/>
      <c r="F29" s="248"/>
      <c r="G29" s="248"/>
      <c r="I29" s="470"/>
      <c r="J29" s="471"/>
      <c r="K29" s="471"/>
      <c r="L29" s="471"/>
      <c r="M29" s="471"/>
      <c r="N29" s="472"/>
      <c r="P29" s="470"/>
      <c r="Q29" s="471"/>
      <c r="R29" s="471"/>
      <c r="S29" s="471"/>
      <c r="T29" s="471"/>
      <c r="U29" s="472"/>
    </row>
    <row r="30" spans="1:21" ht="14" outlineLevel="1" thickBot="1">
      <c r="A30" s="308"/>
      <c r="B30" s="309" t="s">
        <v>376</v>
      </c>
      <c r="C30" s="310" t="s">
        <v>377</v>
      </c>
      <c r="D30" s="414" t="s">
        <v>329</v>
      </c>
      <c r="E30" s="415"/>
      <c r="F30" s="415"/>
      <c r="G30" s="416"/>
      <c r="I30" s="470"/>
      <c r="J30" s="471"/>
      <c r="K30" s="471"/>
      <c r="L30" s="471"/>
      <c r="M30" s="471"/>
      <c r="N30" s="472"/>
      <c r="P30" s="470"/>
      <c r="Q30" s="471"/>
      <c r="R30" s="471"/>
      <c r="S30" s="471"/>
      <c r="T30" s="471"/>
      <c r="U30" s="472"/>
    </row>
    <row r="31" spans="1:21" outlineLevel="1">
      <c r="A31" s="434" t="s">
        <v>378</v>
      </c>
      <c r="B31" s="311"/>
      <c r="C31" s="307"/>
      <c r="D31" s="439"/>
      <c r="E31" s="439"/>
      <c r="F31" s="439"/>
      <c r="G31" s="440"/>
      <c r="I31" s="470"/>
      <c r="J31" s="471"/>
      <c r="K31" s="471"/>
      <c r="L31" s="471"/>
      <c r="M31" s="471"/>
      <c r="N31" s="472"/>
      <c r="P31" s="470"/>
      <c r="Q31" s="471"/>
      <c r="R31" s="471"/>
      <c r="S31" s="471"/>
      <c r="T31" s="471"/>
      <c r="U31" s="472"/>
    </row>
    <row r="32" spans="1:21" outlineLevel="1">
      <c r="A32" s="434"/>
      <c r="B32" s="312"/>
      <c r="C32" s="252"/>
      <c r="D32" s="419"/>
      <c r="E32" s="419"/>
      <c r="F32" s="419"/>
      <c r="G32" s="420"/>
      <c r="I32" s="470"/>
      <c r="J32" s="471"/>
      <c r="K32" s="471"/>
      <c r="L32" s="471"/>
      <c r="M32" s="471"/>
      <c r="N32" s="472"/>
      <c r="P32" s="470"/>
      <c r="Q32" s="471"/>
      <c r="R32" s="471"/>
      <c r="S32" s="471"/>
      <c r="T32" s="471"/>
      <c r="U32" s="472"/>
    </row>
    <row r="33" spans="1:21" outlineLevel="1">
      <c r="A33" s="434"/>
      <c r="B33" s="312"/>
      <c r="C33" s="252"/>
      <c r="D33" s="419"/>
      <c r="E33" s="419"/>
      <c r="F33" s="419"/>
      <c r="G33" s="420"/>
      <c r="I33" s="470"/>
      <c r="J33" s="471"/>
      <c r="K33" s="471"/>
      <c r="L33" s="471"/>
      <c r="M33" s="471"/>
      <c r="N33" s="472"/>
      <c r="P33" s="470"/>
      <c r="Q33" s="471"/>
      <c r="R33" s="471"/>
      <c r="S33" s="471"/>
      <c r="T33" s="471"/>
      <c r="U33" s="472"/>
    </row>
    <row r="34" spans="1:21" outlineLevel="1">
      <c r="A34" s="434"/>
      <c r="B34" s="312"/>
      <c r="C34" s="252"/>
      <c r="D34" s="419"/>
      <c r="E34" s="419"/>
      <c r="F34" s="419"/>
      <c r="G34" s="420"/>
      <c r="I34" s="470"/>
      <c r="J34" s="471"/>
      <c r="K34" s="471"/>
      <c r="L34" s="471"/>
      <c r="M34" s="471"/>
      <c r="N34" s="472"/>
      <c r="P34" s="470"/>
      <c r="Q34" s="471"/>
      <c r="R34" s="471"/>
      <c r="S34" s="471"/>
      <c r="T34" s="471"/>
      <c r="U34" s="472"/>
    </row>
    <row r="35" spans="1:21" outlineLevel="1">
      <c r="A35" s="434"/>
      <c r="B35" s="312"/>
      <c r="C35" s="252"/>
      <c r="D35" s="419"/>
      <c r="E35" s="419"/>
      <c r="F35" s="419"/>
      <c r="G35" s="420"/>
      <c r="I35" s="470"/>
      <c r="J35" s="471"/>
      <c r="K35" s="471"/>
      <c r="L35" s="471"/>
      <c r="M35" s="471"/>
      <c r="N35" s="472"/>
      <c r="P35" s="470"/>
      <c r="Q35" s="471"/>
      <c r="R35" s="471"/>
      <c r="S35" s="471"/>
      <c r="T35" s="471"/>
      <c r="U35" s="472"/>
    </row>
    <row r="36" spans="1:21" outlineLevel="1">
      <c r="A36" s="434"/>
      <c r="B36" s="312"/>
      <c r="C36" s="252"/>
      <c r="D36" s="419"/>
      <c r="E36" s="419"/>
      <c r="F36" s="419"/>
      <c r="G36" s="420"/>
      <c r="I36" s="470"/>
      <c r="J36" s="471"/>
      <c r="K36" s="471"/>
      <c r="L36" s="471"/>
      <c r="M36" s="471"/>
      <c r="N36" s="472"/>
      <c r="P36" s="470"/>
      <c r="Q36" s="471"/>
      <c r="R36" s="471"/>
      <c r="S36" s="471"/>
      <c r="T36" s="471"/>
      <c r="U36" s="472"/>
    </row>
    <row r="37" spans="1:21" outlineLevel="1">
      <c r="A37" s="434"/>
      <c r="B37" s="312"/>
      <c r="C37" s="252"/>
      <c r="D37" s="419"/>
      <c r="E37" s="419"/>
      <c r="F37" s="419"/>
      <c r="G37" s="420"/>
      <c r="I37" s="470"/>
      <c r="J37" s="471"/>
      <c r="K37" s="471"/>
      <c r="L37" s="471"/>
      <c r="M37" s="471"/>
      <c r="N37" s="472"/>
      <c r="P37" s="470"/>
      <c r="Q37" s="471"/>
      <c r="R37" s="471"/>
      <c r="S37" s="471"/>
      <c r="T37" s="471"/>
      <c r="U37" s="472"/>
    </row>
    <row r="38" spans="1:21" outlineLevel="1">
      <c r="A38" s="434"/>
      <c r="B38" s="312"/>
      <c r="C38" s="252"/>
      <c r="D38" s="419"/>
      <c r="E38" s="419"/>
      <c r="F38" s="419"/>
      <c r="G38" s="420"/>
      <c r="I38" s="470"/>
      <c r="J38" s="471"/>
      <c r="K38" s="471"/>
      <c r="L38" s="471"/>
      <c r="M38" s="471"/>
      <c r="N38" s="472"/>
      <c r="P38" s="470"/>
      <c r="Q38" s="471"/>
      <c r="R38" s="471"/>
      <c r="S38" s="471"/>
      <c r="T38" s="471"/>
      <c r="U38" s="472"/>
    </row>
    <row r="39" spans="1:21" outlineLevel="1">
      <c r="A39" s="434"/>
      <c r="B39" s="312"/>
      <c r="C39" s="252"/>
      <c r="D39" s="419"/>
      <c r="E39" s="419"/>
      <c r="F39" s="419"/>
      <c r="G39" s="420"/>
      <c r="I39" s="470"/>
      <c r="J39" s="471"/>
      <c r="K39" s="471"/>
      <c r="L39" s="471"/>
      <c r="M39" s="471"/>
      <c r="N39" s="472"/>
      <c r="P39" s="470"/>
      <c r="Q39" s="471"/>
      <c r="R39" s="471"/>
      <c r="S39" s="471"/>
      <c r="T39" s="471"/>
      <c r="U39" s="472"/>
    </row>
    <row r="40" spans="1:21" ht="14" outlineLevel="1" thickBot="1">
      <c r="A40" s="435"/>
      <c r="B40" s="313"/>
      <c r="C40" s="314"/>
      <c r="D40" s="417"/>
      <c r="E40" s="417"/>
      <c r="F40" s="417"/>
      <c r="G40" s="418"/>
      <c r="I40" s="470"/>
      <c r="J40" s="471"/>
      <c r="K40" s="471"/>
      <c r="L40" s="471"/>
      <c r="M40" s="471"/>
      <c r="N40" s="472"/>
      <c r="P40" s="470"/>
      <c r="Q40" s="471"/>
      <c r="R40" s="471"/>
      <c r="S40" s="471"/>
      <c r="T40" s="471"/>
      <c r="U40" s="472"/>
    </row>
    <row r="41" spans="1:21" outlineLevel="1">
      <c r="A41" s="154"/>
      <c r="B41" s="248"/>
      <c r="C41" s="248"/>
      <c r="D41" s="248"/>
      <c r="E41" s="248"/>
      <c r="F41" s="248"/>
      <c r="G41" s="248"/>
      <c r="I41" s="470"/>
      <c r="J41" s="471"/>
      <c r="K41" s="471"/>
      <c r="L41" s="471"/>
      <c r="M41" s="471"/>
      <c r="N41" s="472"/>
      <c r="P41" s="470"/>
      <c r="Q41" s="471"/>
      <c r="R41" s="471"/>
      <c r="S41" s="471"/>
      <c r="T41" s="471"/>
      <c r="U41" s="472"/>
    </row>
    <row r="42" spans="1:21" outlineLevel="1">
      <c r="A42" s="154"/>
      <c r="B42" s="248"/>
      <c r="C42" s="248"/>
      <c r="D42" s="248"/>
      <c r="E42" s="248"/>
      <c r="F42" s="248"/>
      <c r="G42" s="248"/>
      <c r="I42" s="470"/>
      <c r="J42" s="471"/>
      <c r="K42" s="471"/>
      <c r="L42" s="471"/>
      <c r="M42" s="471"/>
      <c r="N42" s="472"/>
      <c r="P42" s="470"/>
      <c r="Q42" s="471"/>
      <c r="R42" s="471"/>
      <c r="S42" s="471"/>
      <c r="T42" s="471"/>
      <c r="U42" s="472"/>
    </row>
    <row r="43" spans="1:21" outlineLevel="1">
      <c r="A43" s="154"/>
      <c r="B43" s="248"/>
      <c r="C43" s="248"/>
      <c r="D43" s="248"/>
      <c r="E43" s="248"/>
      <c r="F43" s="248"/>
      <c r="G43" s="248"/>
      <c r="I43" s="470"/>
      <c r="J43" s="471"/>
      <c r="K43" s="471"/>
      <c r="L43" s="471"/>
      <c r="M43" s="471"/>
      <c r="N43" s="472"/>
      <c r="P43" s="470"/>
      <c r="Q43" s="471"/>
      <c r="R43" s="471"/>
      <c r="S43" s="471"/>
      <c r="T43" s="471"/>
      <c r="U43" s="472"/>
    </row>
    <row r="44" spans="1:21" outlineLevel="1">
      <c r="A44" s="154"/>
      <c r="B44" s="248"/>
      <c r="C44" s="248"/>
      <c r="D44" s="248"/>
      <c r="E44" s="248"/>
      <c r="F44" s="248"/>
      <c r="G44" s="248"/>
      <c r="I44" s="470"/>
      <c r="J44" s="471"/>
      <c r="K44" s="471"/>
      <c r="L44" s="471"/>
      <c r="M44" s="471"/>
      <c r="N44" s="472"/>
      <c r="P44" s="470"/>
      <c r="Q44" s="471"/>
      <c r="R44" s="471"/>
      <c r="S44" s="471"/>
      <c r="T44" s="471"/>
      <c r="U44" s="472"/>
    </row>
    <row r="45" spans="1:21" outlineLevel="1">
      <c r="A45" s="154"/>
      <c r="B45" s="248"/>
      <c r="C45" s="248"/>
      <c r="D45" s="248"/>
      <c r="E45" s="248"/>
      <c r="F45" s="248"/>
      <c r="G45" s="248"/>
      <c r="I45" s="473"/>
      <c r="J45" s="474"/>
      <c r="K45" s="474"/>
      <c r="L45" s="474"/>
      <c r="M45" s="474"/>
      <c r="N45" s="475"/>
      <c r="P45" s="473"/>
      <c r="Q45" s="474"/>
      <c r="R45" s="474"/>
      <c r="S45" s="474"/>
      <c r="T45" s="474"/>
      <c r="U45" s="475"/>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2.6997677291592925</v>
      </c>
      <c r="F212" s="21">
        <f>F77*F186-Baseline!F77*Baseline!F186</f>
        <v>2.6448463127762616</v>
      </c>
      <c r="G212" s="21">
        <f>G77*G186-Baseline!G77*Baseline!G186</f>
        <v>2.5912398895285444</v>
      </c>
      <c r="H212" s="21">
        <f>H77*H186-Baseline!H77*Baseline!H186</f>
        <v>2.5389174703026076</v>
      </c>
      <c r="I212" s="21">
        <f>I77*I186-Baseline!I77*Baseline!I186</f>
        <v>2.4878488214004069</v>
      </c>
      <c r="J212" s="21">
        <f>J77*J186-Baseline!J77*Baseline!J186</f>
        <v>2.4380044521169784</v>
      </c>
      <c r="K212" s="21">
        <f>K77*K186-Baseline!K77*Baseline!K186</f>
        <v>2.3893555932548241</v>
      </c>
      <c r="L212" s="21">
        <f>L77*L186-Baseline!L77*Baseline!L186</f>
        <v>2.3418741822134579</v>
      </c>
      <c r="M212" s="21">
        <f>M77*M186-Baseline!M77*Baseline!M186</f>
        <v>2.2955328418161707</v>
      </c>
      <c r="N212" s="21">
        <f>N77*N186-Baseline!N77*Baseline!N186</f>
        <v>2.2503048697747992</v>
      </c>
      <c r="O212" s="21">
        <f>O77*O186-Baseline!O77*Baseline!O186</f>
        <v>2.2061642161737955</v>
      </c>
      <c r="P212" s="21">
        <f>P77*P186-Baseline!P77*Baseline!P186</f>
        <v>2.1630854728030506</v>
      </c>
      <c r="Q212" s="21">
        <f>Q77*Q186-Baseline!Q77*Baseline!Q186</f>
        <v>2.1210438543153742</v>
      </c>
      <c r="R212" s="21">
        <f>R77*R186-Baseline!R77*Baseline!R186</f>
        <v>2.0800151845855783</v>
      </c>
      <c r="S212" s="21">
        <f>S77*S186-Baseline!S77*Baseline!S186</f>
        <v>2.0399758820434601</v>
      </c>
      <c r="T212" s="21">
        <f>T77*T186-Baseline!T77*Baseline!T186</f>
        <v>2.0009029455639724</v>
      </c>
      <c r="U212" s="21">
        <f>U77*U186-Baseline!U77*Baseline!U186</f>
        <v>1.9627739395070507</v>
      </c>
      <c r="V212" s="21">
        <f>V77*V186-Baseline!V77*Baseline!V186</f>
        <v>1.925566981055618</v>
      </c>
      <c r="W212" s="21">
        <f>W77*W186-Baseline!W77*Baseline!W186</f>
        <v>1.8892607269239694</v>
      </c>
      <c r="X212" s="21">
        <f>X77*X186-Baseline!X77*Baseline!X186</f>
        <v>1.8538343595804789</v>
      </c>
      <c r="Y212" s="21">
        <f>Y77*Y186-Baseline!Y77*Baseline!Y186</f>
        <v>1.8192675757569106</v>
      </c>
      <c r="Z212" s="21">
        <f>Z77*Z186-Baseline!Z77*Baseline!Z186</f>
        <v>1.7855405727217253</v>
      </c>
      <c r="AA212" s="21">
        <f>AA77*AA186-Baseline!AA77*Baseline!AA186</f>
        <v>1.7526340384689789</v>
      </c>
      <c r="AB212" s="21">
        <f>AB77*AB186-Baseline!AB77*Baseline!AB186</f>
        <v>1.7205291367630682</v>
      </c>
      <c r="AC212" s="21">
        <f>AC77*AC186-Baseline!AC77*Baseline!AC186</f>
        <v>1.6892074993969592</v>
      </c>
      <c r="AD212" s="21">
        <f>AD77*AD186-Baseline!AD77*Baseline!AD186</f>
        <v>1.6586512116365546</v>
      </c>
      <c r="AE212" s="21">
        <f>AE77*AE186-Baseline!AE77*Baseline!AE186</f>
        <v>1.628842804357157</v>
      </c>
      <c r="AF212" s="21">
        <f>AF77*AF186-Baseline!AF77*Baseline!AF186</f>
        <v>1.5997652406817011</v>
      </c>
      <c r="AG212" s="21">
        <f>AG77*AG186-Baseline!AG77*Baseline!AG186</f>
        <v>1.5714019078098396</v>
      </c>
      <c r="AH212" s="21">
        <f>AH77*AH186-Baseline!AH77*Baseline!AH186</f>
        <v>1.5437366059410724</v>
      </c>
      <c r="AI212" s="21">
        <f>AI77*AI186-Baseline!AI77*Baseline!AI186</f>
        <v>1.5167535381326318</v>
      </c>
      <c r="AJ212" s="21">
        <f>AJ77*AJ186-Baseline!AJ77*Baseline!AJ186</f>
        <v>1.4976724341907353</v>
      </c>
      <c r="AK212" s="21">
        <f>AK77*AK186-Baseline!AK77*Baseline!AK186</f>
        <v>1.4790284913876981</v>
      </c>
      <c r="AL212" s="21">
        <f>AL77*AL186-Baseline!AL77*Baseline!AL186</f>
        <v>1.4608147403448986</v>
      </c>
      <c r="AM212" s="21">
        <f>AM77*AM186-Baseline!AM77*Baseline!AM186</f>
        <v>1.443024379507446</v>
      </c>
      <c r="AN212" s="21">
        <f>AN77*AN186-Baseline!AN77*Baseline!AN186</f>
        <v>1.4256507710024731</v>
      </c>
      <c r="AO212" s="21">
        <f>AO77*AO186-Baseline!AO77*Baseline!AO186</f>
        <v>1.4086874381984742</v>
      </c>
      <c r="AP212" s="21">
        <f>AP77*AP186-Baseline!AP77*Baseline!AP186</f>
        <v>1.3921280639323261</v>
      </c>
      <c r="AQ212" s="21">
        <f>AQ77*AQ186-Baseline!AQ77*Baseline!AQ186</f>
        <v>1.3759664875143875</v>
      </c>
      <c r="AR212" s="21">
        <f>AR77*AR186-Baseline!AR77*Baseline!AR186</f>
        <v>1.3601967025316271</v>
      </c>
      <c r="AS212" s="21">
        <f>AS77*AS186-Baseline!AS77*Baseline!AS186</f>
        <v>1.344812854235403</v>
      </c>
      <c r="AT212" s="21">
        <f>AT77*AT186-Baseline!AT77*Baseline!AT186</f>
        <v>1.3298092376897162</v>
      </c>
      <c r="AU212" s="21">
        <f>AU77*AU186-Baseline!AU77*Baseline!AU186</f>
        <v>1.3151802949606293</v>
      </c>
      <c r="AV212" s="21">
        <f>AV77*AV186-Baseline!AV77*Baseline!AV186</f>
        <v>1.3009206138355469</v>
      </c>
      <c r="AW212" s="21">
        <f>AW77*AW186-Baseline!AW77*Baseline!AW186</f>
        <v>1.2870249246919909</v>
      </c>
      <c r="AX212" s="21">
        <f>AX77*AX186-Baseline!AX77*Baseline!AX186</f>
        <v>1.2734880995852758</v>
      </c>
      <c r="AY212" s="21">
        <f>AY77*AY186-Baseline!AY77*Baseline!AY186</f>
        <v>1.2603051490434281</v>
      </c>
      <c r="AZ212" s="21">
        <f>AZ77*AZ186-Baseline!AZ77*Baseline!AZ186</f>
        <v>1.2474712214757226</v>
      </c>
      <c r="BA212" s="21">
        <f>BA77*BA186-Baseline!BA77*Baseline!BA186</f>
        <v>1.2349816000460705</v>
      </c>
      <c r="BB212" s="21">
        <f>BB77*BB186-Baseline!BB77*Baseline!BB186</f>
        <v>1.2226170241010514</v>
      </c>
    </row>
    <row r="213" spans="1:54" outlineLevel="2">
      <c r="A213" s="479"/>
      <c r="B213" s="150" t="s">
        <v>496</v>
      </c>
      <c r="C213" s="19"/>
      <c r="D213" s="135" t="s">
        <v>391</v>
      </c>
      <c r="E213" s="21">
        <f>E193-Baseline!E193</f>
        <v>16.097627330027944</v>
      </c>
      <c r="F213" s="21">
        <f>F193-Baseline!F193</f>
        <v>16.050760755507639</v>
      </c>
      <c r="G213" s="21">
        <f>G193-Baseline!G193</f>
        <v>15.945376042117029</v>
      </c>
      <c r="H213" s="21">
        <f>H193-Baseline!H193</f>
        <v>15.838901633256004</v>
      </c>
      <c r="I213" s="21">
        <f>I193-Baseline!I193</f>
        <v>15.784263476882899</v>
      </c>
      <c r="J213" s="21">
        <f>J193-Baseline!J193</f>
        <v>15.726686343969973</v>
      </c>
      <c r="K213" s="21">
        <f>K193-Baseline!K193</f>
        <v>15.615671045485767</v>
      </c>
      <c r="L213" s="21">
        <f>L193-Baseline!L193</f>
        <v>15.553819101030033</v>
      </c>
      <c r="M213" s="21">
        <f>M193-Baseline!M193</f>
        <v>15.489584841298491</v>
      </c>
      <c r="N213" s="21">
        <f>N193-Baseline!N193</f>
        <v>15.37539844037196</v>
      </c>
      <c r="O213" s="21">
        <f>O193-Baseline!O193</f>
        <v>15.307868964205056</v>
      </c>
      <c r="P213" s="21">
        <f>P193-Baseline!P193</f>
        <v>15.238454111862286</v>
      </c>
      <c r="Q213" s="21">
        <f>Q193-Baseline!Q193</f>
        <v>15.167314639873627</v>
      </c>
      <c r="R213" s="21">
        <f>R193-Baseline!R193</f>
        <v>15.13874147990207</v>
      </c>
      <c r="S213" s="21">
        <f>S193-Baseline!S193</f>
        <v>15.063761261540586</v>
      </c>
      <c r="T213" s="21">
        <f>T193-Baseline!T193</f>
        <v>14.987523469794676</v>
      </c>
      <c r="U213" s="21">
        <f>U193-Baseline!U193</f>
        <v>14.910165255682754</v>
      </c>
      <c r="V213" s="21">
        <f>V193-Baseline!V193</f>
        <v>14.872677511204071</v>
      </c>
      <c r="W213" s="21">
        <f>W193-Baseline!W193</f>
        <v>14.792698652286045</v>
      </c>
      <c r="X213" s="21">
        <f>X193-Baseline!X193</f>
        <v>14.751335555929968</v>
      </c>
      <c r="Y213" s="21">
        <f>Y193-Baseline!Y193</f>
        <v>14.669297729768237</v>
      </c>
      <c r="Z213" s="21">
        <f>Z193-Baseline!Z193</f>
        <v>14.624673361736935</v>
      </c>
      <c r="AA213" s="21">
        <f>AA193-Baseline!AA193</f>
        <v>14.578285671805235</v>
      </c>
      <c r="AB213" s="21">
        <f>AB193-Baseline!AB193</f>
        <v>14.530288957904142</v>
      </c>
      <c r="AC213" s="21">
        <f>AC193-Baseline!AC193</f>
        <v>14.472639104828486</v>
      </c>
      <c r="AD213" s="21">
        <f>AD193-Baseline!AD193</f>
        <v>14.415836160014864</v>
      </c>
      <c r="AE213" s="21">
        <f>AE193-Baseline!AE193</f>
        <v>14.361466533239252</v>
      </c>
      <c r="AF213" s="21">
        <f>AF193-Baseline!AF193</f>
        <v>14.305032962792376</v>
      </c>
      <c r="AG213" s="21">
        <f>AG193-Baseline!AG193</f>
        <v>14.247112804197432</v>
      </c>
      <c r="AH213" s="21">
        <f>AH193-Baseline!AH193</f>
        <v>14.188356615563507</v>
      </c>
      <c r="AI213" s="21">
        <f>AI193-Baseline!AI193</f>
        <v>14.129588432431822</v>
      </c>
      <c r="AJ213" s="21">
        <f>AJ193-Baseline!AJ193</f>
        <v>14.138755628914133</v>
      </c>
      <c r="AK213" s="21">
        <f>AK193-Baseline!AK193</f>
        <v>14.147124993055284</v>
      </c>
      <c r="AL213" s="21">
        <f>AL193-Baseline!AL193</f>
        <v>14.154995029732913</v>
      </c>
      <c r="AM213" s="21">
        <f>AM193-Baseline!AM193</f>
        <v>14.162533641603794</v>
      </c>
      <c r="AN213" s="21">
        <f>AN193-Baseline!AN193</f>
        <v>14.169812337194978</v>
      </c>
      <c r="AO213" s="21">
        <f>AO193-Baseline!AO193</f>
        <v>14.176861048919472</v>
      </c>
      <c r="AP213" s="21">
        <f>AP193-Baseline!AP193</f>
        <v>14.183779216959854</v>
      </c>
      <c r="AQ213" s="21">
        <f>AQ193-Baseline!AQ193</f>
        <v>14.190680388857377</v>
      </c>
      <c r="AR213" s="21">
        <f>AR193-Baseline!AR193</f>
        <v>14.197646950862596</v>
      </c>
      <c r="AS213" s="21">
        <f>AS193-Baseline!AS193</f>
        <v>14.204755401689708</v>
      </c>
      <c r="AT213" s="21">
        <f>AT193-Baseline!AT193</f>
        <v>14.21208765663096</v>
      </c>
      <c r="AU213" s="21">
        <f>AU193-Baseline!AU193</f>
        <v>14.219729944060937</v>
      </c>
      <c r="AV213" s="21">
        <f>AV193-Baseline!AV193</f>
        <v>14.227764123732513</v>
      </c>
      <c r="AW213" s="21">
        <f>AW193-Baseline!AW193</f>
        <v>14.236268411893704</v>
      </c>
      <c r="AX213" s="21">
        <f>AX193-Baseline!AX193</f>
        <v>14.245321158655626</v>
      </c>
      <c r="AY213" s="21">
        <f>AY193-Baseline!AY193</f>
        <v>14.255000659538966</v>
      </c>
      <c r="AZ213" s="21">
        <f>AZ193-Baseline!AZ193</f>
        <v>14.265384122866873</v>
      </c>
      <c r="BA213" s="21">
        <f>BA193-Baseline!BA193</f>
        <v>14.276547389375859</v>
      </c>
      <c r="BB213" s="21">
        <f>BB193-Baseline!BB193</f>
        <v>14.286057080331563</v>
      </c>
    </row>
    <row r="214" spans="1:54" outlineLevel="2">
      <c r="A214" s="479"/>
      <c r="B214" s="150" t="s">
        <v>497</v>
      </c>
      <c r="C214" s="19"/>
      <c r="D214" s="135" t="s">
        <v>391</v>
      </c>
      <c r="E214" s="21">
        <f>E194-Baseline!E194</f>
        <v>8.0615520039548727</v>
      </c>
      <c r="F214" s="21">
        <f>F194-Baseline!F194</f>
        <v>8.0178230734774836</v>
      </c>
      <c r="G214" s="21">
        <f>G194-Baseline!G194</f>
        <v>7.97493987654883</v>
      </c>
      <c r="H214" s="21">
        <f>H194-Baseline!H194</f>
        <v>7.9329031190280173</v>
      </c>
      <c r="I214" s="21">
        <f>I194-Baseline!I194</f>
        <v>7.8917137141311899</v>
      </c>
      <c r="J214" s="21">
        <f>J194-Baseline!J194</f>
        <v>7.8513728150207784</v>
      </c>
      <c r="K214" s="21">
        <f>K194-Baseline!K194</f>
        <v>7.8118817915419001</v>
      </c>
      <c r="L214" s="21">
        <f>L194-Baseline!L194</f>
        <v>7.7732422630965434</v>
      </c>
      <c r="M214" s="21">
        <f>M194-Baseline!M194</f>
        <v>7.7354560782570925</v>
      </c>
      <c r="N214" s="21">
        <f>N194-Baseline!N194</f>
        <v>7.6985253390508577</v>
      </c>
      <c r="O214" s="21">
        <f>O194-Baseline!O194</f>
        <v>7.6624523889639242</v>
      </c>
      <c r="P214" s="21">
        <f>P194-Baseline!P194</f>
        <v>7.6272398390139928</v>
      </c>
      <c r="Q214" s="21">
        <f>Q194-Baseline!Q194</f>
        <v>7.5928905554940993</v>
      </c>
      <c r="R214" s="21">
        <f>R194-Baseline!R194</f>
        <v>7.5594076693654761</v>
      </c>
      <c r="S214" s="21">
        <f>S194-Baseline!S194</f>
        <v>7.5251010594831929</v>
      </c>
      <c r="T214" s="21">
        <f>T194-Baseline!T194</f>
        <v>7.4916826045027038</v>
      </c>
      <c r="U214" s="21">
        <f>U194-Baseline!U194</f>
        <v>7.4591556768338689</v>
      </c>
      <c r="V214" s="21">
        <f>V194-Baseline!V194</f>
        <v>7.4275239484515687</v>
      </c>
      <c r="W214" s="21">
        <f>W194-Baseline!W194</f>
        <v>7.3967913712655946</v>
      </c>
      <c r="X214" s="21">
        <f>X194-Baseline!X194</f>
        <v>7.3669622123807752</v>
      </c>
      <c r="Y214" s="21">
        <f>Y194-Baseline!Y194</f>
        <v>7.3380410434755907</v>
      </c>
      <c r="Z214" s="21">
        <f>Z194-Baseline!Z194</f>
        <v>7.3100327492303228</v>
      </c>
      <c r="AA214" s="21">
        <f>AA194-Baseline!AA194</f>
        <v>7.2829425422483824</v>
      </c>
      <c r="AB214" s="21">
        <f>AB194-Baseline!AB194</f>
        <v>7.2567759671238683</v>
      </c>
      <c r="AC214" s="21">
        <f>AC194-Baseline!AC194</f>
        <v>7.2268886264259891</v>
      </c>
      <c r="AD214" s="21">
        <f>AD194-Baseline!AD194</f>
        <v>7.1973844649990957</v>
      </c>
      <c r="AE214" s="21">
        <f>AE194-Baseline!AE194</f>
        <v>7.1678162753594235</v>
      </c>
      <c r="AF214" s="21">
        <f>AF194-Baseline!AF194</f>
        <v>7.1378940281223988</v>
      </c>
      <c r="AG214" s="21">
        <f>AG194-Baseline!AG194</f>
        <v>7.10748801481793</v>
      </c>
      <c r="AH214" s="21">
        <f>AH194-Baseline!AH194</f>
        <v>7.0766700287562623</v>
      </c>
      <c r="AI214" s="21">
        <f>AI194-Baseline!AI194</f>
        <v>7.0457880324779492</v>
      </c>
      <c r="AJ214" s="21">
        <f>AJ194-Baseline!AJ194</f>
        <v>7.0488041236170078</v>
      </c>
      <c r="AK214" s="21">
        <f>AK194-Baseline!AK194</f>
        <v>7.0515409907342512</v>
      </c>
      <c r="AL214" s="21">
        <f>AL194-Baseline!AL194</f>
        <v>7.054058156347712</v>
      </c>
      <c r="AM214" s="21">
        <f>AM194-Baseline!AM194</f>
        <v>7.0564246285046615</v>
      </c>
      <c r="AN214" s="21">
        <f>AN194-Baseline!AN194</f>
        <v>7.058690368485137</v>
      </c>
      <c r="AO214" s="21">
        <f>AO194-Baseline!AO194</f>
        <v>7.0608813057153981</v>
      </c>
      <c r="AP214" s="21">
        <f>AP194-Baseline!AP194</f>
        <v>7.0630427580754471</v>
      </c>
      <c r="AQ214" s="21">
        <f>AQ194-Baseline!AQ194</f>
        <v>7.0652215679996369</v>
      </c>
      <c r="AR214" s="21">
        <f>AR194-Baseline!AR194</f>
        <v>7.0674603743409365</v>
      </c>
      <c r="AS214" s="21">
        <f>AS194-Baseline!AS194</f>
        <v>7.0697986521049225</v>
      </c>
      <c r="AT214" s="21">
        <f>AT194-Baseline!AT194</f>
        <v>7.072275936890029</v>
      </c>
      <c r="AU214" s="21">
        <f>AU194-Baseline!AU194</f>
        <v>7.0749330433724138</v>
      </c>
      <c r="AV214" s="21">
        <f>AV194-Baseline!AV194</f>
        <v>7.0778095658410658</v>
      </c>
      <c r="AW214" s="21">
        <f>AW194-Baseline!AW194</f>
        <v>7.0809440447683896</v>
      </c>
      <c r="AX214" s="21">
        <f>AX194-Baseline!AX194</f>
        <v>7.0843745843883035</v>
      </c>
      <c r="AY214" s="21">
        <f>AY194-Baseline!AY194</f>
        <v>7.0881390506467454</v>
      </c>
      <c r="AZ214" s="21">
        <f>AZ194-Baseline!AZ194</f>
        <v>7.0922749048770291</v>
      </c>
      <c r="BA214" s="21">
        <f>BA194-Baseline!BA194</f>
        <v>7.0968190687666857</v>
      </c>
      <c r="BB214" s="21">
        <f>BB194-Baseline!BB194</f>
        <v>7.1005613023012257</v>
      </c>
    </row>
    <row r="215" spans="1:54" outlineLevel="2">
      <c r="A215" s="479"/>
      <c r="B215" s="150" t="s">
        <v>498</v>
      </c>
      <c r="C215" s="19"/>
      <c r="D215" s="135" t="s">
        <v>391</v>
      </c>
      <c r="E215" s="21">
        <f>E195-Baseline!E195</f>
        <v>24.184656006135928</v>
      </c>
      <c r="F215" s="21">
        <f>F195-Baseline!F195</f>
        <v>24.053469214820296</v>
      </c>
      <c r="G215" s="21">
        <f>G195-Baseline!G195</f>
        <v>23.924819629646493</v>
      </c>
      <c r="H215" s="21">
        <f>H195-Baseline!H195</f>
        <v>23.79870935708405</v>
      </c>
      <c r="I215" s="21">
        <f>I195-Baseline!I195</f>
        <v>23.675141142393567</v>
      </c>
      <c r="J215" s="21">
        <f>J195-Baseline!J195</f>
        <v>23.554118439889081</v>
      </c>
      <c r="K215" s="21">
        <f>K195-Baseline!K195</f>
        <v>23.4356453746257</v>
      </c>
      <c r="L215" s="21">
        <f>L195-Baseline!L195</f>
        <v>23.319726789289625</v>
      </c>
      <c r="M215" s="21">
        <f>M195-Baseline!M195</f>
        <v>23.206368229900338</v>
      </c>
      <c r="N215" s="21">
        <f>N195-Baseline!N195</f>
        <v>23.095576012377599</v>
      </c>
      <c r="O215" s="21">
        <f>O195-Baseline!O195</f>
        <v>22.98735716689178</v>
      </c>
      <c r="P215" s="21">
        <f>P195-Baseline!P195</f>
        <v>22.881719521631865</v>
      </c>
      <c r="Q215" s="21">
        <f>Q195-Baseline!Q195</f>
        <v>22.778671666482296</v>
      </c>
      <c r="R215" s="21">
        <f>R195-Baseline!R195</f>
        <v>22.678223008096424</v>
      </c>
      <c r="S215" s="21">
        <f>S195-Baseline!S195</f>
        <v>22.575303174120911</v>
      </c>
      <c r="T215" s="21">
        <f>T195-Baseline!T195</f>
        <v>22.475047809262353</v>
      </c>
      <c r="U215" s="21">
        <f>U195-Baseline!U195</f>
        <v>22.377467034666456</v>
      </c>
      <c r="V215" s="21">
        <f>V195-Baseline!V195</f>
        <v>22.282571841268808</v>
      </c>
      <c r="W215" s="21">
        <f>W195-Baseline!W195</f>
        <v>22.190374113796786</v>
      </c>
      <c r="X215" s="21">
        <f>X195-Baseline!X195</f>
        <v>22.100886637142327</v>
      </c>
      <c r="Y215" s="21">
        <f>Y195-Baseline!Y195</f>
        <v>22.014123130426771</v>
      </c>
      <c r="Z215" s="21">
        <f>Z195-Baseline!Z195</f>
        <v>21.930098243902201</v>
      </c>
      <c r="AA215" s="21">
        <f>AA195-Baseline!AA195</f>
        <v>21.8488276304641</v>
      </c>
      <c r="AB215" s="21">
        <f>AB195-Baseline!AB195</f>
        <v>21.770327901371605</v>
      </c>
      <c r="AC215" s="21">
        <f>AC195-Baseline!AC195</f>
        <v>21.680665879482792</v>
      </c>
      <c r="AD215" s="21">
        <f>AD195-Baseline!AD195</f>
        <v>21.592153395428252</v>
      </c>
      <c r="AE215" s="21">
        <f>AE195-Baseline!AE195</f>
        <v>21.503448826776374</v>
      </c>
      <c r="AF215" s="21">
        <f>AF195-Baseline!AF195</f>
        <v>21.41368208538594</v>
      </c>
      <c r="AG215" s="21">
        <f>AG195-Baseline!AG195</f>
        <v>21.322464045185029</v>
      </c>
      <c r="AH215" s="21">
        <f>AH195-Baseline!AH195</f>
        <v>21.230010087165436</v>
      </c>
      <c r="AI215" s="21">
        <f>AI195-Baseline!AI195</f>
        <v>21.137364098450146</v>
      </c>
      <c r="AJ215" s="21">
        <f>AJ195-Baseline!AJ195</f>
        <v>21.146412371954508</v>
      </c>
      <c r="AK215" s="21">
        <f>AK195-Baseline!AK195</f>
        <v>21.154622973366713</v>
      </c>
      <c r="AL215" s="21">
        <f>AL195-Baseline!AL195</f>
        <v>21.162174470261814</v>
      </c>
      <c r="AM215" s="21">
        <f>AM195-Baseline!AM195</f>
        <v>21.169273886822115</v>
      </c>
      <c r="AN215" s="21">
        <f>AN195-Baseline!AN195</f>
        <v>21.176071106836236</v>
      </c>
      <c r="AO215" s="21">
        <f>AO195-Baseline!AO195</f>
        <v>21.182643918593051</v>
      </c>
      <c r="AP215" s="21">
        <f>AP195-Baseline!AP195</f>
        <v>21.189128275738465</v>
      </c>
      <c r="AQ215" s="21">
        <f>AQ195-Baseline!AQ195</f>
        <v>21.195664705577489</v>
      </c>
      <c r="AR215" s="21">
        <f>AR195-Baseline!AR195</f>
        <v>21.202381124667337</v>
      </c>
      <c r="AS215" s="21">
        <f>AS195-Baseline!AS195</f>
        <v>21.209395958021677</v>
      </c>
      <c r="AT215" s="21">
        <f>AT195-Baseline!AT195</f>
        <v>21.216827812438133</v>
      </c>
      <c r="AU215" s="21">
        <f>AU195-Baseline!AU195</f>
        <v>21.224799131945627</v>
      </c>
      <c r="AV215" s="21">
        <f>AV195-Baseline!AV195</f>
        <v>21.233428699410819</v>
      </c>
      <c r="AW215" s="21">
        <f>AW195-Baseline!AW195</f>
        <v>21.242832136250684</v>
      </c>
      <c r="AX215" s="21">
        <f>AX195-Baseline!AX195</f>
        <v>21.253123755167056</v>
      </c>
      <c r="AY215" s="21">
        <f>AY195-Baseline!AY195</f>
        <v>21.264417153998053</v>
      </c>
      <c r="AZ215" s="21">
        <f>AZ195-Baseline!AZ195</f>
        <v>21.276824716743597</v>
      </c>
      <c r="BA215" s="21">
        <f>BA195-Baseline!BA195</f>
        <v>21.2904572084663</v>
      </c>
      <c r="BB215" s="21">
        <f>BB195-Baseline!BB195</f>
        <v>21.301683909122332</v>
      </c>
    </row>
    <row r="216" spans="1:54" outlineLevel="2">
      <c r="A216" s="479"/>
      <c r="B216" s="150" t="s">
        <v>291</v>
      </c>
      <c r="C216" s="19"/>
      <c r="D216" s="135" t="s">
        <v>391</v>
      </c>
      <c r="E216" s="21">
        <f>E196-Baseline!E196</f>
        <v>1.6863305951302741</v>
      </c>
      <c r="F216" s="21">
        <f>F196-Baseline!F196</f>
        <v>1.7172564756011601</v>
      </c>
      <c r="G216" s="21">
        <f>G196-Baseline!G196</f>
        <v>1.7489929389377656</v>
      </c>
      <c r="H216" s="21">
        <f>H196-Baseline!H196</f>
        <v>1.7815642716966007</v>
      </c>
      <c r="I216" s="21">
        <f>I196-Baseline!I196</f>
        <v>1.8149955529785553</v>
      </c>
      <c r="J216" s="21">
        <f>J196-Baseline!J196</f>
        <v>1.8493127192597436</v>
      </c>
      <c r="K216" s="21">
        <f>K196-Baseline!K196</f>
        <v>1.884542535668331</v>
      </c>
      <c r="L216" s="21">
        <f>L196-Baseline!L196</f>
        <v>1.9207126865518627</v>
      </c>
      <c r="M216" s="21">
        <f>M196-Baseline!M196</f>
        <v>1.9578517730420979</v>
      </c>
      <c r="N216" s="21">
        <f>N196-Baseline!N196</f>
        <v>1.9959893646065696</v>
      </c>
      <c r="O216" s="21">
        <f>O196-Baseline!O196</f>
        <v>2.0351559823838552</v>
      </c>
      <c r="P216" s="21">
        <f>P196-Baseline!P196</f>
        <v>2.0753832113865589</v>
      </c>
      <c r="Q216" s="21">
        <f>Q196-Baseline!Q196</f>
        <v>2.1167036845709917</v>
      </c>
      <c r="R216" s="21">
        <f>R196-Baseline!R196</f>
        <v>2.1591510991396938</v>
      </c>
      <c r="S216" s="21">
        <f>S196-Baseline!S196</f>
        <v>2.2027603346177598</v>
      </c>
      <c r="T216" s="21">
        <f>T196-Baseline!T196</f>
        <v>2.247567410096007</v>
      </c>
      <c r="U216" s="21">
        <f>U196-Baseline!U196</f>
        <v>2.2936095624086539</v>
      </c>
      <c r="V216" s="21">
        <f>V196-Baseline!V196</f>
        <v>2.3409252929993878</v>
      </c>
      <c r="W216" s="21">
        <f>W196-Baseline!W196</f>
        <v>2.3895544035151106</v>
      </c>
      <c r="X216" s="21">
        <f>X196-Baseline!X196</f>
        <v>2.4395380043189046</v>
      </c>
      <c r="Y216" s="21">
        <f>Y196-Baseline!Y196</f>
        <v>2.4909186301632413</v>
      </c>
      <c r="Z216" s="21">
        <f>Z196-Baseline!Z196</f>
        <v>2.5437402570098366</v>
      </c>
      <c r="AA216" s="21">
        <f>AA196-Baseline!AA196</f>
        <v>2.5980483240415899</v>
      </c>
      <c r="AB216" s="21">
        <f>AB196-Baseline!AB196</f>
        <v>2.6538898414547583</v>
      </c>
      <c r="AC216" s="21">
        <f>AC196-Baseline!AC196</f>
        <v>2.7113133707617321</v>
      </c>
      <c r="AD216" s="21">
        <f>AD196-Baseline!AD196</f>
        <v>2.7703691507370731</v>
      </c>
      <c r="AE216" s="21">
        <f>AE196-Baseline!AE196</f>
        <v>2.8311091282456387</v>
      </c>
      <c r="AF216" s="21">
        <f>AF196-Baseline!AF196</f>
        <v>2.8935870060246325</v>
      </c>
      <c r="AG216" s="21">
        <f>AG196-Baseline!AG196</f>
        <v>2.9578583058226044</v>
      </c>
      <c r="AH216" s="21">
        <f>AH196-Baseline!AH196</f>
        <v>3.0239804739739471</v>
      </c>
      <c r="AI216" s="21">
        <f>AI196-Baseline!AI196</f>
        <v>3.0920128520503396</v>
      </c>
      <c r="AJ216" s="21">
        <f>AJ196-Baseline!AJ196</f>
        <v>3.1686976805145144</v>
      </c>
      <c r="AK216" s="21">
        <f>AK196-Baseline!AK196</f>
        <v>3.2477364818498899</v>
      </c>
      <c r="AL216" s="21">
        <f>AL196-Baseline!AL196</f>
        <v>3.3292092675293428</v>
      </c>
      <c r="AM216" s="21">
        <f>AM196-Baseline!AM196</f>
        <v>3.4131989239218918</v>
      </c>
      <c r="AN216" s="21">
        <f>AN196-Baseline!AN196</f>
        <v>3.4997913195213028</v>
      </c>
      <c r="AO216" s="21">
        <f>AO196-Baseline!AO196</f>
        <v>3.5890754189764897</v>
      </c>
      <c r="AP216" s="21">
        <f>AP196-Baseline!AP196</f>
        <v>3.6811433906110871</v>
      </c>
      <c r="AQ216" s="21">
        <f>AQ196-Baseline!AQ196</f>
        <v>3.7760907584632633</v>
      </c>
      <c r="AR216" s="21">
        <f>AR196-Baseline!AR196</f>
        <v>3.8740164414239948</v>
      </c>
      <c r="AS216" s="21">
        <f>AS196-Baseline!AS196</f>
        <v>3.9750229905992955</v>
      </c>
      <c r="AT216" s="21">
        <f>AT196-Baseline!AT196</f>
        <v>4.07921664643552</v>
      </c>
      <c r="AU216" s="21">
        <f>AU196-Baseline!AU196</f>
        <v>4.1867075010276853</v>
      </c>
      <c r="AV216" s="21">
        <f>AV196-Baseline!AV196</f>
        <v>4.2976096333345497</v>
      </c>
      <c r="AW216" s="21">
        <f>AW196-Baseline!AW196</f>
        <v>4.4120412679231187</v>
      </c>
      <c r="AX216" s="21">
        <f>AX196-Baseline!AX196</f>
        <v>4.5301248945004096</v>
      </c>
      <c r="AY216" s="21">
        <f>AY196-Baseline!AY196</f>
        <v>4.6519875029453068</v>
      </c>
      <c r="AZ216" s="21">
        <f>AZ196-Baseline!AZ196</f>
        <v>4.7777606455552055</v>
      </c>
      <c r="BA216" s="21">
        <f>BA196-Baseline!BA196</f>
        <v>4.9075806940824727</v>
      </c>
      <c r="BB216" s="21">
        <f>BB196-Baseline!BB196</f>
        <v>5.0409281786304847</v>
      </c>
    </row>
    <row r="217" spans="1:54" outlineLevel="2">
      <c r="A217" s="479"/>
      <c r="B217" s="150" t="s">
        <v>294</v>
      </c>
      <c r="C217" s="19"/>
      <c r="D217" s="135"/>
      <c r="E217" s="21">
        <f>E197-Baseline!E197</f>
        <v>20.714413057399998</v>
      </c>
      <c r="F217" s="21">
        <f>F197-Baseline!F197</f>
        <v>20.518936365990342</v>
      </c>
      <c r="G217" s="21">
        <f>G197-Baseline!G197</f>
        <v>20.328487292492241</v>
      </c>
      <c r="H217" s="21">
        <f>H197-Baseline!H197</f>
        <v>20.142942492832098</v>
      </c>
      <c r="I217" s="21">
        <f>I197-Baseline!I197</f>
        <v>19.96218274084584</v>
      </c>
      <c r="J217" s="21">
        <f>J197-Baseline!J197</f>
        <v>19.786092759148957</v>
      </c>
      <c r="K217" s="21">
        <f>K197-Baseline!K197</f>
        <v>19.614561135968991</v>
      </c>
      <c r="L217" s="21">
        <f>L197-Baseline!L197</f>
        <v>19.447480198488122</v>
      </c>
      <c r="M217" s="21">
        <f>M197-Baseline!M197</f>
        <v>19.284745860690631</v>
      </c>
      <c r="N217" s="21">
        <f>N197-Baseline!N197</f>
        <v>19.12625757868225</v>
      </c>
      <c r="O217" s="21">
        <f>O197-Baseline!O197</f>
        <v>18.971918185803695</v>
      </c>
      <c r="P217" s="21">
        <f>P197-Baseline!P197</f>
        <v>18.821633812853239</v>
      </c>
      <c r="Q217" s="21">
        <f>Q197-Baseline!Q197</f>
        <v>18.675313799809434</v>
      </c>
      <c r="R217" s="21">
        <f>R197-Baseline!R197</f>
        <v>18.532870574476977</v>
      </c>
      <c r="S217" s="21">
        <f>S197-Baseline!S197</f>
        <v>18.394219580568254</v>
      </c>
      <c r="T217" s="21">
        <f>T197-Baseline!T197</f>
        <v>18.259279173678785</v>
      </c>
      <c r="U217" s="21">
        <f>U197-Baseline!U197</f>
        <v>18.127970538453255</v>
      </c>
      <c r="V217" s="21">
        <f>V197-Baseline!V197</f>
        <v>18.000217608299767</v>
      </c>
      <c r="W217" s="21">
        <f>W197-Baseline!W197</f>
        <v>17.875946971734116</v>
      </c>
      <c r="X217" s="21">
        <f>X197-Baseline!X197</f>
        <v>17.755087815962369</v>
      </c>
      <c r="Y217" s="21">
        <f>Y197-Baseline!Y197</f>
        <v>17.637571825973005</v>
      </c>
      <c r="Z217" s="21">
        <f>Z197-Baseline!Z197</f>
        <v>17.52333312522844</v>
      </c>
      <c r="AA217" s="21">
        <f>AA197-Baseline!AA197</f>
        <v>17.412308196011036</v>
      </c>
      <c r="AB217" s="21">
        <f>AB197-Baseline!AB197</f>
        <v>17.304435827269192</v>
      </c>
      <c r="AC217" s="21">
        <f>AC197-Baseline!AC197</f>
        <v>17.199657023072099</v>
      </c>
      <c r="AD217" s="21">
        <f>AD197-Baseline!AD197</f>
        <v>17.097914963620287</v>
      </c>
      <c r="AE217" s="21">
        <f>AE197-Baseline!AE197</f>
        <v>16.999154918397451</v>
      </c>
      <c r="AF217" s="21">
        <f>AF197-Baseline!AF197</f>
        <v>16.903324214390693</v>
      </c>
      <c r="AG217" s="21">
        <f>AG197-Baseline!AG197</f>
        <v>16.810372153362916</v>
      </c>
      <c r="AH217" s="21">
        <f>AH197-Baseline!AH197</f>
        <v>16.72024996381651</v>
      </c>
      <c r="AI217" s="21">
        <f>AI197-Baseline!AI197</f>
        <v>16.632910753605305</v>
      </c>
      <c r="AJ217" s="21">
        <f>AJ197-Baseline!AJ197</f>
        <v>16.628641051554247</v>
      </c>
      <c r="AK217" s="21">
        <f>AK197-Baseline!AK197</f>
        <v>16.626658776355011</v>
      </c>
      <c r="AL217" s="21">
        <f>AL197-Baseline!AL197</f>
        <v>16.62695725973829</v>
      </c>
      <c r="AM217" s="21">
        <f>AM197-Baseline!AM197</f>
        <v>16.629531076991412</v>
      </c>
      <c r="AN217" s="21">
        <f>AN197-Baseline!AN197</f>
        <v>16.634376034842813</v>
      </c>
      <c r="AO217" s="21">
        <f>AO197-Baseline!AO197</f>
        <v>16.641489169048008</v>
      </c>
      <c r="AP217" s="21">
        <f>AP197-Baseline!AP197</f>
        <v>16.650868711540991</v>
      </c>
      <c r="AQ217" s="21">
        <f>AQ197-Baseline!AQ197</f>
        <v>16.662514112010964</v>
      </c>
      <c r="AR217" s="21">
        <f>AR197-Baseline!AR197</f>
        <v>16.676425997074908</v>
      </c>
      <c r="AS217" s="21">
        <f>AS197-Baseline!AS197</f>
        <v>16.692606190291883</v>
      </c>
      <c r="AT217" s="21">
        <f>AT197-Baseline!AT197</f>
        <v>16.711057678793267</v>
      </c>
      <c r="AU217" s="21">
        <f>AU197-Baseline!AU197</f>
        <v>16.731784628885997</v>
      </c>
      <c r="AV217" s="21">
        <f>AV197-Baseline!AV197</f>
        <v>16.754792368716092</v>
      </c>
      <c r="AW217" s="21">
        <f>AW197-Baseline!AW197</f>
        <v>16.780087379014766</v>
      </c>
      <c r="AX217" s="21">
        <f>AX197-Baseline!AX197</f>
        <v>16.80767729888678</v>
      </c>
      <c r="AY217" s="21">
        <f>AY197-Baseline!AY197</f>
        <v>16.83757091550947</v>
      </c>
      <c r="AZ217" s="21">
        <f>AZ197-Baseline!AZ197</f>
        <v>16.869778160397882</v>
      </c>
      <c r="BA217" s="21">
        <f>BA197-Baseline!BA197</f>
        <v>16.904310113757983</v>
      </c>
      <c r="BB217" s="21">
        <f>BB197-Baseline!BB197</f>
        <v>16.938934706872104</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41.198138711717512</v>
      </c>
      <c r="F220" s="21">
        <f>F200-Baseline!F200</f>
        <v>40.931799909875409</v>
      </c>
      <c r="G220" s="21">
        <f>G200-Baseline!G200</f>
        <v>40.61409616307558</v>
      </c>
      <c r="H220" s="21">
        <f>H200-Baseline!H200</f>
        <v>40.302325868087308</v>
      </c>
      <c r="I220" s="21">
        <f>I200-Baseline!I200</f>
        <v>40.049290592107695</v>
      </c>
      <c r="J220" s="21">
        <f>J200-Baseline!J200</f>
        <v>39.800096274495651</v>
      </c>
      <c r="K220" s="21">
        <f>K200-Baseline!K200</f>
        <v>39.504130310377917</v>
      </c>
      <c r="L220" s="21">
        <f>L200-Baseline!L200</f>
        <v>39.263886168283477</v>
      </c>
      <c r="M220" s="21">
        <f>M200-Baseline!M200</f>
        <v>39.027715316847392</v>
      </c>
      <c r="N220" s="21">
        <f>N200-Baseline!N200</f>
        <v>38.747950253435576</v>
      </c>
      <c r="O220" s="21">
        <f>O200-Baseline!O200</f>
        <v>38.521107348566403</v>
      </c>
      <c r="P220" s="21">
        <f>P200-Baseline!P200</f>
        <v>38.29855660890513</v>
      </c>
      <c r="Q220" s="21">
        <f>Q200-Baseline!Q200</f>
        <v>38.080375978569428</v>
      </c>
      <c r="R220" s="21">
        <f>R200-Baseline!R200</f>
        <v>37.910778338104322</v>
      </c>
      <c r="S220" s="21">
        <f>S200-Baseline!S200</f>
        <v>37.70071705877006</v>
      </c>
      <c r="T220" s="21">
        <f>T200-Baseline!T200</f>
        <v>37.495272999133441</v>
      </c>
      <c r="U220" s="21">
        <f>U200-Baseline!U200</f>
        <v>37.294519296051718</v>
      </c>
      <c r="V220" s="21">
        <f>V200-Baseline!V200</f>
        <v>37.139387393558842</v>
      </c>
      <c r="W220" s="21">
        <f>W200-Baseline!W200</f>
        <v>36.947460754459243</v>
      </c>
      <c r="X220" s="21">
        <f>X200-Baseline!X200</f>
        <v>36.799795735791719</v>
      </c>
      <c r="Y220" s="21">
        <f>Y200-Baseline!Y200</f>
        <v>36.617055761661398</v>
      </c>
      <c r="Z220" s="21">
        <f>Z200-Baseline!Z200</f>
        <v>36.477287316696938</v>
      </c>
      <c r="AA220" s="21">
        <f>AA200-Baseline!AA200</f>
        <v>36.341276230326841</v>
      </c>
      <c r="AB220" s="21">
        <f>AB200-Baseline!AB200</f>
        <v>36.209143763391161</v>
      </c>
      <c r="AC220" s="21">
        <f>AC200-Baseline!AC200</f>
        <v>36.072816998059281</v>
      </c>
      <c r="AD220" s="21">
        <f>AD200-Baseline!AD200</f>
        <v>35.94277148600878</v>
      </c>
      <c r="AE220" s="21">
        <f>AE200-Baseline!AE200</f>
        <v>35.820573384239495</v>
      </c>
      <c r="AF220" s="21">
        <f>AF200-Baseline!AF200</f>
        <v>35.701709423889405</v>
      </c>
      <c r="AG220" s="21">
        <f>AG200-Baseline!AG200</f>
        <v>35.586745171192788</v>
      </c>
      <c r="AH220" s="21">
        <f>AH200-Baseline!AH200</f>
        <v>35.476323659295034</v>
      </c>
      <c r="AI220" s="21">
        <f>AI200-Baseline!AI200</f>
        <v>35.371265576220097</v>
      </c>
      <c r="AJ220" s="21">
        <f>AJ200-Baseline!AJ200</f>
        <v>35.433766795173625</v>
      </c>
      <c r="AK220" s="21">
        <f>AK200-Baseline!AK200</f>
        <v>35.500548742647879</v>
      </c>
      <c r="AL220" s="21">
        <f>AL200-Baseline!AL200</f>
        <v>35.571976297345444</v>
      </c>
      <c r="AM220" s="21">
        <f>AM200-Baseline!AM200</f>
        <v>35.648288022024545</v>
      </c>
      <c r="AN220" s="21">
        <f>AN200-Baseline!AN200</f>
        <v>35.729630462561566</v>
      </c>
      <c r="AO220" s="21">
        <f>AO200-Baseline!AO200</f>
        <v>35.816113075142439</v>
      </c>
      <c r="AP220" s="21">
        <f>AP200-Baseline!AP200</f>
        <v>35.907919383044259</v>
      </c>
      <c r="AQ220" s="21">
        <f>AQ200-Baseline!AQ200</f>
        <v>36.005251746845992</v>
      </c>
      <c r="AR220" s="21">
        <f>AR200-Baseline!AR200</f>
        <v>36.108286091893127</v>
      </c>
      <c r="AS220" s="21">
        <f>AS200-Baseline!AS200</f>
        <v>36.217197436816292</v>
      </c>
      <c r="AT220" s="21">
        <f>AT200-Baseline!AT200</f>
        <v>36.332171219549465</v>
      </c>
      <c r="AU220" s="21">
        <f>AU200-Baseline!AU200</f>
        <v>36.453402368935251</v>
      </c>
      <c r="AV220" s="21">
        <f>AV200-Baseline!AV200</f>
        <v>36.581086739618698</v>
      </c>
      <c r="AW220" s="21">
        <f>AW200-Baseline!AW200</f>
        <v>36.715421983523584</v>
      </c>
      <c r="AX220" s="21">
        <f>AX200-Baseline!AX200</f>
        <v>36.85661145162809</v>
      </c>
      <c r="AY220" s="21">
        <f>AY200-Baseline!AY200</f>
        <v>37.004864227037174</v>
      </c>
      <c r="AZ220" s="21">
        <f>AZ200-Baseline!AZ200</f>
        <v>37.160394150295687</v>
      </c>
      <c r="BA220" s="21">
        <f>BA200-Baseline!BA200</f>
        <v>37.323419797262389</v>
      </c>
      <c r="BB220" s="21">
        <f>BB200-Baseline!BB200</f>
        <v>37.488536989935199</v>
      </c>
    </row>
    <row r="221" spans="1:54" outlineLevel="2">
      <c r="A221" s="479"/>
      <c r="B221" s="150" t="s">
        <v>501</v>
      </c>
      <c r="C221" s="19"/>
      <c r="D221" s="135" t="s">
        <v>391</v>
      </c>
      <c r="E221" s="21">
        <f>E201-Baseline!E201</f>
        <v>33.162063385644437</v>
      </c>
      <c r="F221" s="21">
        <f>F201-Baseline!F201</f>
        <v>32.898862227845243</v>
      </c>
      <c r="G221" s="21">
        <f>G201-Baseline!G201</f>
        <v>32.643659997507385</v>
      </c>
      <c r="H221" s="21">
        <f>H201-Baseline!H201</f>
        <v>32.39632735385932</v>
      </c>
      <c r="I221" s="21">
        <f>I201-Baseline!I201</f>
        <v>32.156740829355996</v>
      </c>
      <c r="J221" s="21">
        <f>J201-Baseline!J201</f>
        <v>31.924782745546459</v>
      </c>
      <c r="K221" s="21">
        <f>K201-Baseline!K201</f>
        <v>31.700341056434045</v>
      </c>
      <c r="L221" s="21">
        <f>L201-Baseline!L201</f>
        <v>31.483309330349986</v>
      </c>
      <c r="M221" s="21">
        <f>M201-Baseline!M201</f>
        <v>31.273586553805991</v>
      </c>
      <c r="N221" s="21">
        <f>N201-Baseline!N201</f>
        <v>31.071077152114476</v>
      </c>
      <c r="O221" s="21">
        <f>O201-Baseline!O201</f>
        <v>30.875690773325271</v>
      </c>
      <c r="P221" s="21">
        <f>P201-Baseline!P201</f>
        <v>30.68734233605684</v>
      </c>
      <c r="Q221" s="21">
        <f>Q201-Baseline!Q201</f>
        <v>30.505951894189899</v>
      </c>
      <c r="R221" s="21">
        <f>R201-Baseline!R201</f>
        <v>30.331444527567726</v>
      </c>
      <c r="S221" s="21">
        <f>S201-Baseline!S201</f>
        <v>30.162056856712667</v>
      </c>
      <c r="T221" s="21">
        <f>T201-Baseline!T201</f>
        <v>29.999432133841466</v>
      </c>
      <c r="U221" s="21">
        <f>U201-Baseline!U201</f>
        <v>29.843509717202828</v>
      </c>
      <c r="V221" s="21">
        <f>V201-Baseline!V201</f>
        <v>29.69423383080634</v>
      </c>
      <c r="W221" s="21">
        <f>W201-Baseline!W201</f>
        <v>29.551553473438791</v>
      </c>
      <c r="X221" s="21">
        <f>X201-Baseline!X201</f>
        <v>29.415422392242526</v>
      </c>
      <c r="Y221" s="21">
        <f>Y201-Baseline!Y201</f>
        <v>29.28579907536875</v>
      </c>
      <c r="Z221" s="21">
        <f>Z201-Baseline!Z201</f>
        <v>29.162646704190326</v>
      </c>
      <c r="AA221" s="21">
        <f>AA201-Baseline!AA201</f>
        <v>29.045933100769986</v>
      </c>
      <c r="AB221" s="21">
        <f>AB201-Baseline!AB201</f>
        <v>28.935630772610885</v>
      </c>
      <c r="AC221" s="21">
        <f>AC201-Baseline!AC201</f>
        <v>28.827066519656778</v>
      </c>
      <c r="AD221" s="21">
        <f>AD201-Baseline!AD201</f>
        <v>28.724319790993011</v>
      </c>
      <c r="AE221" s="21">
        <f>AE201-Baseline!AE201</f>
        <v>28.626923126359671</v>
      </c>
      <c r="AF221" s="21">
        <f>AF201-Baseline!AF201</f>
        <v>28.534570489219426</v>
      </c>
      <c r="AG221" s="21">
        <f>AG201-Baseline!AG201</f>
        <v>28.447120381813292</v>
      </c>
      <c r="AH221" s="21">
        <f>AH201-Baseline!AH201</f>
        <v>28.364637072487792</v>
      </c>
      <c r="AI221" s="21">
        <f>AI201-Baseline!AI201</f>
        <v>28.287465176266224</v>
      </c>
      <c r="AJ221" s="21">
        <f>AJ201-Baseline!AJ201</f>
        <v>28.343815289876503</v>
      </c>
      <c r="AK221" s="21">
        <f>AK201-Baseline!AK201</f>
        <v>28.40496474032685</v>
      </c>
      <c r="AL221" s="21">
        <f>AL201-Baseline!AL201</f>
        <v>28.471039423960242</v>
      </c>
      <c r="AM221" s="21">
        <f>AM201-Baseline!AM201</f>
        <v>28.542179008925409</v>
      </c>
      <c r="AN221" s="21">
        <f>AN201-Baseline!AN201</f>
        <v>28.618508493851724</v>
      </c>
      <c r="AO221" s="21">
        <f>AO201-Baseline!AO201</f>
        <v>28.700133331938368</v>
      </c>
      <c r="AP221" s="21">
        <f>AP201-Baseline!AP201</f>
        <v>28.78718292415985</v>
      </c>
      <c r="AQ221" s="21">
        <f>AQ201-Baseline!AQ201</f>
        <v>28.879792925988252</v>
      </c>
      <c r="AR221" s="21">
        <f>AR201-Baseline!AR201</f>
        <v>28.978099515371468</v>
      </c>
      <c r="AS221" s="21">
        <f>AS201-Baseline!AS201</f>
        <v>29.082240687231504</v>
      </c>
      <c r="AT221" s="21">
        <f>AT201-Baseline!AT201</f>
        <v>29.192359499808532</v>
      </c>
      <c r="AU221" s="21">
        <f>AU201-Baseline!AU201</f>
        <v>29.308605468246725</v>
      </c>
      <c r="AV221" s="21">
        <f>AV201-Baseline!AV201</f>
        <v>29.431132181727254</v>
      </c>
      <c r="AW221" s="21">
        <f>AW201-Baseline!AW201</f>
        <v>29.560097616398266</v>
      </c>
      <c r="AX221" s="21">
        <f>AX201-Baseline!AX201</f>
        <v>29.69566487736077</v>
      </c>
      <c r="AY221" s="21">
        <f>AY201-Baseline!AY201</f>
        <v>29.838002618144952</v>
      </c>
      <c r="AZ221" s="21">
        <f>AZ201-Baseline!AZ201</f>
        <v>29.98728493230584</v>
      </c>
      <c r="BA221" s="21">
        <f>BA201-Baseline!BA201</f>
        <v>30.14369147665321</v>
      </c>
      <c r="BB221" s="21">
        <f>BB201-Baseline!BB201</f>
        <v>30.303041211904866</v>
      </c>
    </row>
    <row r="222" spans="1:54" outlineLevel="2">
      <c r="A222" s="480"/>
      <c r="B222" s="150" t="s">
        <v>502</v>
      </c>
      <c r="C222" s="19"/>
      <c r="D222" s="135" t="s">
        <v>391</v>
      </c>
      <c r="E222" s="21">
        <f>E202-Baseline!E202</f>
        <v>49.285167387825496</v>
      </c>
      <c r="F222" s="21">
        <f>F202-Baseline!F202</f>
        <v>48.934508369188066</v>
      </c>
      <c r="G222" s="21">
        <f>G202-Baseline!G202</f>
        <v>48.593539750605046</v>
      </c>
      <c r="H222" s="21">
        <f>H202-Baseline!H202</f>
        <v>48.262133591915358</v>
      </c>
      <c r="I222" s="21">
        <f>I202-Baseline!I202</f>
        <v>47.940168257618367</v>
      </c>
      <c r="J222" s="21">
        <f>J202-Baseline!J202</f>
        <v>47.627528370414758</v>
      </c>
      <c r="K222" s="21">
        <f>K202-Baseline!K202</f>
        <v>47.324104639517842</v>
      </c>
      <c r="L222" s="21">
        <f>L202-Baseline!L202</f>
        <v>47.029793856543066</v>
      </c>
      <c r="M222" s="21">
        <f>M202-Baseline!M202</f>
        <v>46.744498705449239</v>
      </c>
      <c r="N222" s="21">
        <f>N202-Baseline!N202</f>
        <v>46.468127825441215</v>
      </c>
      <c r="O222" s="21">
        <f>O202-Baseline!O202</f>
        <v>46.20059555125313</v>
      </c>
      <c r="P222" s="21">
        <f>P202-Baseline!P202</f>
        <v>45.941822018674713</v>
      </c>
      <c r="Q222" s="21">
        <f>Q202-Baseline!Q202</f>
        <v>45.691733005178094</v>
      </c>
      <c r="R222" s="21">
        <f>R202-Baseline!R202</f>
        <v>45.450259866298673</v>
      </c>
      <c r="S222" s="21">
        <f>S202-Baseline!S202</f>
        <v>45.212258971350387</v>
      </c>
      <c r="T222" s="21">
        <f>T202-Baseline!T202</f>
        <v>44.982797338601117</v>
      </c>
      <c r="U222" s="21">
        <f>U202-Baseline!U202</f>
        <v>44.761821075035414</v>
      </c>
      <c r="V222" s="21">
        <f>V202-Baseline!V202</f>
        <v>44.549281723623579</v>
      </c>
      <c r="W222" s="21">
        <f>W202-Baseline!W202</f>
        <v>44.34513621596998</v>
      </c>
      <c r="X222" s="21">
        <f>X202-Baseline!X202</f>
        <v>44.14934681700408</v>
      </c>
      <c r="Y222" s="21">
        <f>Y202-Baseline!Y202</f>
        <v>43.961881162319926</v>
      </c>
      <c r="Z222" s="21">
        <f>Z202-Baseline!Z202</f>
        <v>43.7827121988622</v>
      </c>
      <c r="AA222" s="21">
        <f>AA202-Baseline!AA202</f>
        <v>43.611818188985708</v>
      </c>
      <c r="AB222" s="21">
        <f>AB202-Baseline!AB202</f>
        <v>43.449182706858622</v>
      </c>
      <c r="AC222" s="21">
        <f>AC202-Baseline!AC202</f>
        <v>43.280843772713581</v>
      </c>
      <c r="AD222" s="21">
        <f>AD202-Baseline!AD202</f>
        <v>43.119088721422173</v>
      </c>
      <c r="AE222" s="21">
        <f>AE202-Baseline!AE202</f>
        <v>42.962555677776621</v>
      </c>
      <c r="AF222" s="21">
        <f>AF202-Baseline!AF202</f>
        <v>42.810358546482966</v>
      </c>
      <c r="AG222" s="21">
        <f>AG202-Baseline!AG202</f>
        <v>42.662096412180389</v>
      </c>
      <c r="AH222" s="21">
        <f>AH202-Baseline!AH202</f>
        <v>42.517977130896966</v>
      </c>
      <c r="AI222" s="21">
        <f>AI202-Baseline!AI202</f>
        <v>42.379041242238422</v>
      </c>
      <c r="AJ222" s="21">
        <f>AJ202-Baseline!AJ202</f>
        <v>42.441423538214011</v>
      </c>
      <c r="AK222" s="21">
        <f>AK202-Baseline!AK202</f>
        <v>42.508046722959314</v>
      </c>
      <c r="AL222" s="21">
        <f>AL202-Baseline!AL202</f>
        <v>42.579155737874345</v>
      </c>
      <c r="AM222" s="21">
        <f>AM202-Baseline!AM202</f>
        <v>42.655028267242869</v>
      </c>
      <c r="AN222" s="21">
        <f>AN202-Baseline!AN202</f>
        <v>42.735889232202823</v>
      </c>
      <c r="AO222" s="21">
        <f>AO202-Baseline!AO202</f>
        <v>42.821895944816021</v>
      </c>
      <c r="AP222" s="21">
        <f>AP202-Baseline!AP202</f>
        <v>42.913268441822865</v>
      </c>
      <c r="AQ222" s="21">
        <f>AQ202-Baseline!AQ202</f>
        <v>43.010236063566097</v>
      </c>
      <c r="AR222" s="21">
        <f>AR202-Baseline!AR202</f>
        <v>43.11302026569787</v>
      </c>
      <c r="AS222" s="21">
        <f>AS202-Baseline!AS202</f>
        <v>43.221837993148256</v>
      </c>
      <c r="AT222" s="21">
        <f>AT202-Baseline!AT202</f>
        <v>43.336911375356635</v>
      </c>
      <c r="AU222" s="21">
        <f>AU202-Baseline!AU202</f>
        <v>43.458471556819937</v>
      </c>
      <c r="AV222" s="21">
        <f>AV202-Baseline!AV202</f>
        <v>43.586751315297008</v>
      </c>
      <c r="AW222" s="21">
        <f>AW202-Baseline!AW202</f>
        <v>43.721985707880563</v>
      </c>
      <c r="AX222" s="21">
        <f>AX202-Baseline!AX202</f>
        <v>43.864414048139523</v>
      </c>
      <c r="AY222" s="21">
        <f>AY202-Baseline!AY202</f>
        <v>44.014280721496263</v>
      </c>
      <c r="AZ222" s="21">
        <f>AZ202-Baseline!AZ202</f>
        <v>44.171834744172408</v>
      </c>
      <c r="BA222" s="21">
        <f>BA202-Baseline!BA202</f>
        <v>44.337329616352825</v>
      </c>
      <c r="BB222" s="21">
        <f>BB202-Baseline!BB202</f>
        <v>44.504163818725971</v>
      </c>
    </row>
    <row r="223" spans="1:54" outlineLevel="2">
      <c r="B223" s="19"/>
      <c r="C223" s="19"/>
      <c r="D223" s="19"/>
      <c r="E223" s="15"/>
    </row>
    <row r="224" spans="1:54" outlineLevel="2">
      <c r="A224" s="478" t="s">
        <v>503</v>
      </c>
      <c r="B224" s="150" t="s">
        <v>500</v>
      </c>
      <c r="C224" s="19"/>
      <c r="D224" s="135" t="s">
        <v>391</v>
      </c>
      <c r="E224" s="21">
        <f>E204-Baseline!E204</f>
        <v>41.198138711717512</v>
      </c>
      <c r="F224" s="21">
        <f>F204-Baseline!F204</f>
        <v>82.129938621592913</v>
      </c>
      <c r="G224" s="21">
        <f>G204-Baseline!G204</f>
        <v>122.74403478466849</v>
      </c>
      <c r="H224" s="21">
        <f>H204-Baseline!H204</f>
        <v>163.04636065275579</v>
      </c>
      <c r="I224" s="21">
        <f>I204-Baseline!I204</f>
        <v>203.09565124486349</v>
      </c>
      <c r="J224" s="21">
        <f>J204-Baseline!J204</f>
        <v>242.89574751935913</v>
      </c>
      <c r="K224" s="21">
        <f>K204-Baseline!K204</f>
        <v>282.39987782973708</v>
      </c>
      <c r="L224" s="21">
        <f>L204-Baseline!L204</f>
        <v>321.66376399802056</v>
      </c>
      <c r="M224" s="21">
        <f>M204-Baseline!M204</f>
        <v>360.69147931486793</v>
      </c>
      <c r="N224" s="21">
        <f>N204-Baseline!N204</f>
        <v>399.43942956830352</v>
      </c>
      <c r="O224" s="21">
        <f>O204-Baseline!O204</f>
        <v>437.96053691686996</v>
      </c>
      <c r="P224" s="21">
        <f>P204-Baseline!P204</f>
        <v>476.25909352577509</v>
      </c>
      <c r="Q224" s="21">
        <f>Q204-Baseline!Q204</f>
        <v>514.33946950434449</v>
      </c>
      <c r="R224" s="21">
        <f>R204-Baseline!R204</f>
        <v>552.25024784244886</v>
      </c>
      <c r="S224" s="21">
        <f>S204-Baseline!S204</f>
        <v>589.95096490121887</v>
      </c>
      <c r="T224" s="21">
        <f>T204-Baseline!T204</f>
        <v>627.44623790035234</v>
      </c>
      <c r="U224" s="21">
        <f>U204-Baseline!U204</f>
        <v>664.74075719640405</v>
      </c>
      <c r="V224" s="21">
        <f>V204-Baseline!V204</f>
        <v>701.88014458996292</v>
      </c>
      <c r="W224" s="21">
        <f>W204-Baseline!W204</f>
        <v>738.82760534442218</v>
      </c>
      <c r="X224" s="21">
        <f>X204-Baseline!X204</f>
        <v>775.62740108021387</v>
      </c>
      <c r="Y224" s="21">
        <f>Y204-Baseline!Y204</f>
        <v>812.24445684187526</v>
      </c>
      <c r="Z224" s="21">
        <f>Z204-Baseline!Z204</f>
        <v>848.72174415857216</v>
      </c>
      <c r="AA224" s="21">
        <f>AA204-Baseline!AA204</f>
        <v>885.06302038889896</v>
      </c>
      <c r="AB224" s="21">
        <f>AB204-Baseline!AB204</f>
        <v>921.27216415229009</v>
      </c>
      <c r="AC224" s="21">
        <f>AC204-Baseline!AC204</f>
        <v>957.34498115034933</v>
      </c>
      <c r="AD224" s="21">
        <f>AD204-Baseline!AD204</f>
        <v>993.28775263635816</v>
      </c>
      <c r="AE224" s="21">
        <f>AE204-Baseline!AE204</f>
        <v>1029.1083260205976</v>
      </c>
      <c r="AF224" s="21">
        <f>AF204-Baseline!AF204</f>
        <v>1064.8100354444871</v>
      </c>
      <c r="AG224" s="21">
        <f>AG204-Baseline!AG204</f>
        <v>1100.39678061568</v>
      </c>
      <c r="AH224" s="21">
        <f>AH204-Baseline!AH204</f>
        <v>1135.873104274975</v>
      </c>
      <c r="AI224" s="21">
        <f>AI204-Baseline!AI204</f>
        <v>1171.2443698511952</v>
      </c>
      <c r="AJ224" s="21">
        <f>AJ204-Baseline!AJ204</f>
        <v>1206.6781366463688</v>
      </c>
      <c r="AK224" s="21">
        <f>AK204-Baseline!AK204</f>
        <v>1242.1786853890167</v>
      </c>
      <c r="AL224" s="21">
        <f>AL204-Baseline!AL204</f>
        <v>1277.750661686362</v>
      </c>
      <c r="AM224" s="21">
        <f>AM204-Baseline!AM204</f>
        <v>1313.3989497083867</v>
      </c>
      <c r="AN224" s="21">
        <f>AN204-Baseline!AN204</f>
        <v>1349.1285801709482</v>
      </c>
      <c r="AO224" s="21">
        <f>AO204-Baseline!AO204</f>
        <v>1384.9446932460908</v>
      </c>
      <c r="AP224" s="21">
        <f>AP204-Baseline!AP204</f>
        <v>1420.8526126291349</v>
      </c>
      <c r="AQ224" s="21">
        <f>AQ204-Baseline!AQ204</f>
        <v>1456.8578643759809</v>
      </c>
      <c r="AR224" s="21">
        <f>AR204-Baseline!AR204</f>
        <v>1492.9661504678741</v>
      </c>
      <c r="AS224" s="21">
        <f>AS204-Baseline!AS204</f>
        <v>1529.1833479046904</v>
      </c>
      <c r="AT224" s="21">
        <f>AT204-Baseline!AT204</f>
        <v>1565.51551912424</v>
      </c>
      <c r="AU224" s="21">
        <f>AU204-Baseline!AU204</f>
        <v>1601.9689214931752</v>
      </c>
      <c r="AV224" s="21">
        <f>AV204-Baseline!AV204</f>
        <v>1638.550008232794</v>
      </c>
      <c r="AW224" s="21">
        <f>AW204-Baseline!AW204</f>
        <v>1675.2654302163176</v>
      </c>
      <c r="AX224" s="21">
        <f>AX204-Baseline!AX204</f>
        <v>1712.1220416679457</v>
      </c>
      <c r="AY224" s="21">
        <f>AY204-Baseline!AY204</f>
        <v>1749.1269058949829</v>
      </c>
      <c r="AZ224" s="21">
        <f>AZ204-Baseline!AZ204</f>
        <v>1786.2873000452785</v>
      </c>
      <c r="BA224" s="21">
        <f>BA204-Baseline!BA204</f>
        <v>1823.6107198425409</v>
      </c>
      <c r="BB224" s="21">
        <f>BB204-Baseline!BB204</f>
        <v>1861.0992568324762</v>
      </c>
    </row>
    <row r="225" spans="1:54" outlineLevel="2">
      <c r="A225" s="479"/>
      <c r="B225" s="150" t="s">
        <v>501</v>
      </c>
      <c r="C225" s="19"/>
      <c r="D225" s="135" t="s">
        <v>391</v>
      </c>
      <c r="E225" s="21">
        <f>E205-Baseline!E205</f>
        <v>33.162063385644437</v>
      </c>
      <c r="F225" s="21">
        <f>F205-Baseline!F205</f>
        <v>66.060925613489673</v>
      </c>
      <c r="G225" s="21">
        <f>G205-Baseline!G205</f>
        <v>98.704585610997057</v>
      </c>
      <c r="H225" s="21">
        <f>H205-Baseline!H205</f>
        <v>131.10091296485638</v>
      </c>
      <c r="I225" s="21">
        <f>I205-Baseline!I205</f>
        <v>163.25765379421239</v>
      </c>
      <c r="J225" s="21">
        <f>J205-Baseline!J205</f>
        <v>195.18243653975884</v>
      </c>
      <c r="K225" s="21">
        <f>K205-Baseline!K205</f>
        <v>226.88277759619288</v>
      </c>
      <c r="L225" s="21">
        <f>L205-Baseline!L205</f>
        <v>258.36608692654289</v>
      </c>
      <c r="M225" s="21">
        <f>M205-Baseline!M205</f>
        <v>289.6396734803489</v>
      </c>
      <c r="N225" s="21">
        <f>N205-Baseline!N205</f>
        <v>320.71075063246337</v>
      </c>
      <c r="O225" s="21">
        <f>O205-Baseline!O205</f>
        <v>351.58644140578866</v>
      </c>
      <c r="P225" s="21">
        <f>P205-Baseline!P205</f>
        <v>382.27378374184548</v>
      </c>
      <c r="Q225" s="21">
        <f>Q205-Baseline!Q205</f>
        <v>412.77973563603535</v>
      </c>
      <c r="R225" s="21">
        <f>R205-Baseline!R205</f>
        <v>443.11118016360308</v>
      </c>
      <c r="S225" s="21">
        <f>S205-Baseline!S205</f>
        <v>473.27323702031572</v>
      </c>
      <c r="T225" s="21">
        <f>T205-Baseline!T205</f>
        <v>503.2726691541572</v>
      </c>
      <c r="U225" s="21">
        <f>U205-Baseline!U205</f>
        <v>533.11617887136003</v>
      </c>
      <c r="V225" s="21">
        <f>V205-Baseline!V205</f>
        <v>562.81041270216633</v>
      </c>
      <c r="W225" s="21">
        <f>W205-Baseline!W205</f>
        <v>592.36196617560518</v>
      </c>
      <c r="X225" s="21">
        <f>X205-Baseline!X205</f>
        <v>621.77738856784765</v>
      </c>
      <c r="Y225" s="21">
        <f>Y205-Baseline!Y205</f>
        <v>651.06318764321645</v>
      </c>
      <c r="Z225" s="21">
        <f>Z205-Baseline!Z205</f>
        <v>680.22583434740682</v>
      </c>
      <c r="AA225" s="21">
        <f>AA205-Baseline!AA205</f>
        <v>709.27176744817677</v>
      </c>
      <c r="AB225" s="21">
        <f>AB205-Baseline!AB205</f>
        <v>738.2073982207877</v>
      </c>
      <c r="AC225" s="21">
        <f>AC205-Baseline!AC205</f>
        <v>767.03446474044449</v>
      </c>
      <c r="AD225" s="21">
        <f>AD205-Baseline!AD205</f>
        <v>795.75878453143753</v>
      </c>
      <c r="AE225" s="21">
        <f>AE205-Baseline!AE205</f>
        <v>824.38570765779718</v>
      </c>
      <c r="AF225" s="21">
        <f>AF205-Baseline!AF205</f>
        <v>852.92027814701657</v>
      </c>
      <c r="AG225" s="21">
        <f>AG205-Baseline!AG205</f>
        <v>881.36739852882988</v>
      </c>
      <c r="AH225" s="21">
        <f>AH205-Baseline!AH205</f>
        <v>909.73203560131765</v>
      </c>
      <c r="AI225" s="21">
        <f>AI205-Baseline!AI205</f>
        <v>938.01950077758386</v>
      </c>
      <c r="AJ225" s="21">
        <f>AJ205-Baseline!AJ205</f>
        <v>966.36331606746035</v>
      </c>
      <c r="AK225" s="21">
        <f>AK205-Baseline!AK205</f>
        <v>994.76828080778716</v>
      </c>
      <c r="AL225" s="21">
        <f>AL205-Baseline!AL205</f>
        <v>1023.2393202317475</v>
      </c>
      <c r="AM225" s="21">
        <f>AM205-Baseline!AM205</f>
        <v>1051.7814992406729</v>
      </c>
      <c r="AN225" s="21">
        <f>AN205-Baseline!AN205</f>
        <v>1080.4000077345247</v>
      </c>
      <c r="AO225" s="21">
        <f>AO205-Baseline!AO205</f>
        <v>1109.100141066463</v>
      </c>
      <c r="AP225" s="21">
        <f>AP205-Baseline!AP205</f>
        <v>1137.8873239906229</v>
      </c>
      <c r="AQ225" s="21">
        <f>AQ205-Baseline!AQ205</f>
        <v>1166.7671169166113</v>
      </c>
      <c r="AR225" s="21">
        <f>AR205-Baseline!AR205</f>
        <v>1195.7452164319827</v>
      </c>
      <c r="AS225" s="21">
        <f>AS205-Baseline!AS205</f>
        <v>1224.8274571192142</v>
      </c>
      <c r="AT225" s="21">
        <f>AT205-Baseline!AT205</f>
        <v>1254.0198166190228</v>
      </c>
      <c r="AU225" s="21">
        <f>AU205-Baseline!AU205</f>
        <v>1283.3284220872695</v>
      </c>
      <c r="AV225" s="21">
        <f>AV205-Baseline!AV205</f>
        <v>1312.7595542689967</v>
      </c>
      <c r="AW225" s="21">
        <f>AW205-Baseline!AW205</f>
        <v>1342.3196518853949</v>
      </c>
      <c r="AX225" s="21">
        <f>AX205-Baseline!AX205</f>
        <v>1372.0153167627557</v>
      </c>
      <c r="AY225" s="21">
        <f>AY205-Baseline!AY205</f>
        <v>1401.8533193809005</v>
      </c>
      <c r="AZ225" s="21">
        <f>AZ205-Baseline!AZ205</f>
        <v>1431.8406043132063</v>
      </c>
      <c r="BA225" s="21">
        <f>BA205-Baseline!BA205</f>
        <v>1461.9842957898595</v>
      </c>
      <c r="BB225" s="21">
        <f>BB205-Baseline!BB205</f>
        <v>1492.2873370017644</v>
      </c>
    </row>
    <row r="226" spans="1:54" outlineLevel="2">
      <c r="A226" s="480"/>
      <c r="B226" s="150" t="s">
        <v>502</v>
      </c>
      <c r="C226" s="19"/>
      <c r="D226" s="135" t="s">
        <v>391</v>
      </c>
      <c r="E226" s="21">
        <f>E206-Baseline!E206</f>
        <v>49.285167387825496</v>
      </c>
      <c r="F226" s="21">
        <f>F206-Baseline!F206</f>
        <v>98.219675757013562</v>
      </c>
      <c r="G226" s="21">
        <f>G206-Baseline!G206</f>
        <v>146.81321550761862</v>
      </c>
      <c r="H226" s="21">
        <f>H206-Baseline!H206</f>
        <v>195.07534909953398</v>
      </c>
      <c r="I226" s="21">
        <f>I206-Baseline!I206</f>
        <v>243.01551735715236</v>
      </c>
      <c r="J226" s="21">
        <f>J206-Baseline!J206</f>
        <v>290.64304572756714</v>
      </c>
      <c r="K226" s="21">
        <f>K206-Baseline!K206</f>
        <v>337.96715036708497</v>
      </c>
      <c r="L226" s="21">
        <f>L206-Baseline!L206</f>
        <v>384.99694422362802</v>
      </c>
      <c r="M226" s="21">
        <f>M206-Baseline!M206</f>
        <v>431.74144292907727</v>
      </c>
      <c r="N226" s="21">
        <f>N206-Baseline!N206</f>
        <v>478.2095707545185</v>
      </c>
      <c r="O226" s="21">
        <f>O206-Baseline!O206</f>
        <v>524.41016630577167</v>
      </c>
      <c r="P226" s="21">
        <f>P206-Baseline!P206</f>
        <v>570.35198832444644</v>
      </c>
      <c r="Q226" s="21">
        <f>Q206-Baseline!Q206</f>
        <v>616.04372132962453</v>
      </c>
      <c r="R226" s="21">
        <f>R206-Baseline!R206</f>
        <v>661.4939811959232</v>
      </c>
      <c r="S226" s="21">
        <f>S206-Baseline!S206</f>
        <v>706.70624016727356</v>
      </c>
      <c r="T226" s="21">
        <f>T206-Baseline!T206</f>
        <v>751.68903750587469</v>
      </c>
      <c r="U226" s="21">
        <f>U206-Baseline!U206</f>
        <v>796.45085858091011</v>
      </c>
      <c r="V226" s="21">
        <f>V206-Baseline!V206</f>
        <v>841.00014030453372</v>
      </c>
      <c r="W226" s="21">
        <f>W206-Baseline!W206</f>
        <v>885.34527652050372</v>
      </c>
      <c r="X226" s="21">
        <f>X206-Baseline!X206</f>
        <v>929.49462333750785</v>
      </c>
      <c r="Y226" s="21">
        <f>Y206-Baseline!Y206</f>
        <v>973.45650449982782</v>
      </c>
      <c r="Z226" s="21">
        <f>Z206-Baseline!Z206</f>
        <v>1017.23921669869</v>
      </c>
      <c r="AA226" s="21">
        <f>AA206-Baseline!AA206</f>
        <v>1060.8510348876757</v>
      </c>
      <c r="AB226" s="21">
        <f>AB206-Baseline!AB206</f>
        <v>1104.3002175945344</v>
      </c>
      <c r="AC226" s="21">
        <f>AC206-Baseline!AC206</f>
        <v>1147.5810613672479</v>
      </c>
      <c r="AD226" s="21">
        <f>AD206-Baseline!AD206</f>
        <v>1190.7001500886702</v>
      </c>
      <c r="AE226" s="21">
        <f>AE206-Baseline!AE206</f>
        <v>1233.6627057664468</v>
      </c>
      <c r="AF226" s="21">
        <f>AF206-Baseline!AF206</f>
        <v>1276.4730643129299</v>
      </c>
      <c r="AG226" s="21">
        <f>AG206-Baseline!AG206</f>
        <v>1319.1351607251102</v>
      </c>
      <c r="AH226" s="21">
        <f>AH206-Baseline!AH206</f>
        <v>1361.6531378560071</v>
      </c>
      <c r="AI226" s="21">
        <f>AI206-Baseline!AI206</f>
        <v>1404.0321790982455</v>
      </c>
      <c r="AJ226" s="21">
        <f>AJ206-Baseline!AJ206</f>
        <v>1446.4736026364594</v>
      </c>
      <c r="AK226" s="21">
        <f>AK206-Baseline!AK206</f>
        <v>1488.9816493594187</v>
      </c>
      <c r="AL226" s="21">
        <f>AL206-Baseline!AL206</f>
        <v>1531.560805097293</v>
      </c>
      <c r="AM226" s="21">
        <f>AM206-Baseline!AM206</f>
        <v>1574.2158333645359</v>
      </c>
      <c r="AN226" s="21">
        <f>AN206-Baseline!AN206</f>
        <v>1616.9517225967388</v>
      </c>
      <c r="AO226" s="21">
        <f>AO206-Baseline!AO206</f>
        <v>1659.7736185415549</v>
      </c>
      <c r="AP226" s="21">
        <f>AP206-Baseline!AP206</f>
        <v>1702.6868869833777</v>
      </c>
      <c r="AQ226" s="21">
        <f>AQ206-Baseline!AQ206</f>
        <v>1745.6971230469437</v>
      </c>
      <c r="AR226" s="21">
        <f>AR206-Baseline!AR206</f>
        <v>1788.8101433126417</v>
      </c>
      <c r="AS226" s="21">
        <f>AS206-Baseline!AS206</f>
        <v>1832.0319813057899</v>
      </c>
      <c r="AT226" s="21">
        <f>AT206-Baseline!AT206</f>
        <v>1875.3688926811465</v>
      </c>
      <c r="AU226" s="21">
        <f>AU206-Baseline!AU206</f>
        <v>1918.8273642379663</v>
      </c>
      <c r="AV226" s="21">
        <f>AV206-Baseline!AV206</f>
        <v>1962.4141155532634</v>
      </c>
      <c r="AW226" s="21">
        <f>AW206-Baseline!AW206</f>
        <v>2006.1361012611439</v>
      </c>
      <c r="AX226" s="21">
        <f>AX206-Baseline!AX206</f>
        <v>2050.0005153092834</v>
      </c>
      <c r="AY226" s="21">
        <f>AY206-Baseline!AY206</f>
        <v>2094.0147960307795</v>
      </c>
      <c r="AZ226" s="21">
        <f>AZ206-Baseline!AZ206</f>
        <v>2138.1866307749519</v>
      </c>
      <c r="BA226" s="21">
        <f>BA206-Baseline!BA206</f>
        <v>2182.5239603913046</v>
      </c>
      <c r="BB226" s="21">
        <f>BB206-Baseline!BB206</f>
        <v>2227.0281242100305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512</v>
      </c>
    </row>
    <row r="20" spans="1:19">
      <c r="A20" s="476" t="s">
        <v>513</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494</v>
      </c>
      <c r="B23" s="407"/>
      <c r="C23" s="407"/>
      <c r="D23" s="407"/>
      <c r="E23" s="407"/>
      <c r="F23" s="407"/>
      <c r="G23" s="407"/>
      <c r="H23" s="407"/>
      <c r="I23" s="407"/>
      <c r="J23" s="407"/>
      <c r="K23" s="407"/>
      <c r="L23" s="407"/>
      <c r="M23" s="407"/>
      <c r="N23" s="407"/>
      <c r="O23" s="407"/>
      <c r="P23" s="407"/>
      <c r="Q23" s="407"/>
      <c r="R23" s="407"/>
      <c r="S23" s="407"/>
    </row>
    <row r="24" spans="1:19">
      <c r="A24" s="158" t="s">
        <v>495</v>
      </c>
      <c r="B24" s="407"/>
      <c r="C24" s="407"/>
      <c r="D24" s="407"/>
      <c r="E24" s="407"/>
      <c r="F24" s="407"/>
      <c r="G24" s="407"/>
      <c r="H24" s="407"/>
      <c r="I24" s="407"/>
      <c r="J24" s="407"/>
      <c r="K24" s="407"/>
      <c r="L24" s="407"/>
      <c r="M24" s="407"/>
      <c r="N24" s="407"/>
      <c r="O24" s="407"/>
      <c r="P24" s="407"/>
      <c r="Q24" s="407"/>
      <c r="R24" s="407"/>
      <c r="S24" s="407"/>
    </row>
    <row r="25" spans="1:19">
      <c r="A25" s="159" t="s">
        <v>397</v>
      </c>
      <c r="B25" s="407"/>
      <c r="C25" s="407"/>
      <c r="D25" s="407"/>
      <c r="E25" s="407"/>
      <c r="F25" s="407"/>
      <c r="G25" s="407"/>
      <c r="H25" s="407"/>
      <c r="I25" s="407"/>
      <c r="J25" s="407"/>
      <c r="K25" s="407"/>
      <c r="L25" s="407"/>
      <c r="M25" s="407"/>
      <c r="N25" s="407"/>
      <c r="O25" s="407"/>
      <c r="P25" s="407"/>
      <c r="Q25" s="407"/>
      <c r="R25" s="407"/>
      <c r="S25" s="407"/>
    </row>
    <row r="26" spans="1:19">
      <c r="A26" s="159" t="s">
        <v>473</v>
      </c>
      <c r="B26" s="407"/>
      <c r="C26" s="407"/>
      <c r="D26" s="407"/>
      <c r="E26" s="407"/>
      <c r="F26" s="407"/>
      <c r="G26" s="407"/>
      <c r="H26" s="407"/>
      <c r="I26" s="407"/>
      <c r="J26" s="407"/>
      <c r="K26" s="407"/>
      <c r="L26" s="407"/>
      <c r="M26" s="407"/>
      <c r="N26" s="407"/>
      <c r="O26" s="407"/>
      <c r="P26" s="407"/>
      <c r="Q26" s="407"/>
      <c r="R26" s="407"/>
      <c r="S26" s="407"/>
    </row>
    <row r="27" spans="1:19">
      <c r="A27" s="159" t="s">
        <v>474</v>
      </c>
      <c r="B27" s="407"/>
      <c r="C27" s="407"/>
      <c r="D27" s="407"/>
      <c r="E27" s="407"/>
      <c r="F27" s="407"/>
      <c r="G27" s="407"/>
      <c r="H27" s="407"/>
      <c r="I27" s="407"/>
      <c r="J27" s="407"/>
      <c r="K27" s="407"/>
      <c r="L27" s="407"/>
      <c r="M27" s="407"/>
      <c r="N27" s="407"/>
      <c r="O27" s="407"/>
      <c r="P27" s="407"/>
      <c r="Q27" s="407"/>
      <c r="R27" s="407"/>
      <c r="S27" s="407"/>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86"/>
      <c r="E4" s="53" t="s">
        <v>347</v>
      </c>
      <c r="F4" s="91"/>
      <c r="G4" s="28"/>
      <c r="H4" s="10"/>
      <c r="I4" s="447"/>
      <c r="J4" s="448"/>
      <c r="K4" s="448"/>
      <c r="L4" s="448"/>
      <c r="M4" s="448"/>
      <c r="N4" s="449"/>
      <c r="P4" s="453"/>
      <c r="Q4" s="454"/>
      <c r="R4" s="454"/>
      <c r="S4" s="454"/>
      <c r="T4" s="454"/>
      <c r="U4" s="455"/>
    </row>
    <row r="5" spans="1:21" outlineLevel="1">
      <c r="A5" s="13" t="s">
        <v>348</v>
      </c>
      <c r="B5" s="88"/>
      <c r="E5" s="14"/>
      <c r="H5" s="10"/>
      <c r="I5" s="483"/>
      <c r="J5" s="468"/>
      <c r="K5" s="468"/>
      <c r="L5" s="468"/>
      <c r="M5" s="468"/>
      <c r="N5" s="469"/>
      <c r="P5" s="483"/>
      <c r="Q5" s="468"/>
      <c r="R5" s="468"/>
      <c r="S5" s="468"/>
      <c r="T5" s="468"/>
      <c r="U5" s="469"/>
    </row>
    <row r="6" spans="1:21" outlineLevel="1">
      <c r="A6" s="13" t="s">
        <v>351</v>
      </c>
      <c r="B6" s="88"/>
      <c r="E6" s="53" t="s">
        <v>353</v>
      </c>
      <c r="F6" s="90"/>
      <c r="H6" s="10"/>
      <c r="I6" s="470"/>
      <c r="J6" s="471"/>
      <c r="K6" s="471"/>
      <c r="L6" s="471"/>
      <c r="M6" s="471"/>
      <c r="N6" s="472"/>
      <c r="P6" s="470"/>
      <c r="Q6" s="471"/>
      <c r="R6" s="471"/>
      <c r="S6" s="471"/>
      <c r="T6" s="471"/>
      <c r="U6" s="472"/>
    </row>
    <row r="7" spans="1:21" outlineLevel="1">
      <c r="A7" s="13" t="s">
        <v>355</v>
      </c>
      <c r="B7" s="88"/>
      <c r="E7" s="14"/>
      <c r="H7" s="10"/>
      <c r="I7" s="470"/>
      <c r="J7" s="471"/>
      <c r="K7" s="471"/>
      <c r="L7" s="471"/>
      <c r="M7" s="471"/>
      <c r="N7" s="472"/>
      <c r="P7" s="470"/>
      <c r="Q7" s="471"/>
      <c r="R7" s="471"/>
      <c r="S7" s="471"/>
      <c r="T7" s="471"/>
      <c r="U7" s="472"/>
    </row>
    <row r="8" spans="1:21" ht="41" outlineLevel="1" thickBot="1">
      <c r="A8" s="34" t="s">
        <v>357</v>
      </c>
      <c r="B8" s="89"/>
      <c r="E8" s="14"/>
      <c r="H8" s="10"/>
      <c r="I8" s="470"/>
      <c r="J8" s="471"/>
      <c r="K8" s="471"/>
      <c r="L8" s="471"/>
      <c r="M8" s="471"/>
      <c r="N8" s="472"/>
      <c r="P8" s="470"/>
      <c r="Q8" s="471"/>
      <c r="R8" s="471"/>
      <c r="S8" s="471"/>
      <c r="T8" s="471"/>
      <c r="U8" s="472"/>
    </row>
    <row r="9" spans="1:21" outlineLevel="1">
      <c r="E9" s="14"/>
      <c r="H9" s="10"/>
      <c r="I9" s="470"/>
      <c r="J9" s="471"/>
      <c r="K9" s="471"/>
      <c r="L9" s="471"/>
      <c r="M9" s="471"/>
      <c r="N9" s="472"/>
      <c r="P9" s="470"/>
      <c r="Q9" s="471"/>
      <c r="R9" s="471"/>
      <c r="S9" s="471"/>
      <c r="T9" s="471"/>
      <c r="U9" s="472"/>
    </row>
    <row r="10" spans="1:21" ht="14" outlineLevel="1" thickBot="1">
      <c r="A10" s="32" t="s">
        <v>359</v>
      </c>
      <c r="B10" s="35">
        <f>Baseline!B10</f>
        <v>2027</v>
      </c>
      <c r="E10" s="14"/>
      <c r="H10" s="10"/>
      <c r="I10" s="470"/>
      <c r="J10" s="471"/>
      <c r="K10" s="471"/>
      <c r="L10" s="471"/>
      <c r="M10" s="471"/>
      <c r="N10" s="472"/>
      <c r="P10" s="470"/>
      <c r="Q10" s="471"/>
      <c r="R10" s="471"/>
      <c r="S10" s="471"/>
      <c r="T10" s="471"/>
      <c r="U10" s="472"/>
    </row>
    <row r="11" spans="1:21" outlineLevel="1">
      <c r="A11" s="16"/>
      <c r="H11" s="10"/>
      <c r="I11" s="470"/>
      <c r="J11" s="471"/>
      <c r="K11" s="471"/>
      <c r="L11" s="471"/>
      <c r="M11" s="471"/>
      <c r="N11" s="472"/>
      <c r="P11" s="470"/>
      <c r="Q11" s="471"/>
      <c r="R11" s="471"/>
      <c r="S11" s="471"/>
      <c r="T11" s="471"/>
      <c r="U11" s="472"/>
    </row>
    <row r="12" spans="1:21" ht="40.5" outlineLevel="1">
      <c r="A12" s="26" t="s">
        <v>360</v>
      </c>
      <c r="B12" s="26" t="s">
        <v>361</v>
      </c>
      <c r="C12" s="26" t="s">
        <v>362</v>
      </c>
      <c r="D12" s="26" t="s">
        <v>363</v>
      </c>
      <c r="E12" s="26" t="s">
        <v>364</v>
      </c>
      <c r="F12" s="26" t="s">
        <v>365</v>
      </c>
      <c r="G12" s="26" t="s">
        <v>366</v>
      </c>
      <c r="I12" s="470"/>
      <c r="J12" s="471"/>
      <c r="K12" s="471"/>
      <c r="L12" s="471"/>
      <c r="M12" s="471"/>
      <c r="N12" s="472"/>
      <c r="P12" s="470"/>
      <c r="Q12" s="471"/>
      <c r="R12" s="471"/>
      <c r="S12" s="471"/>
      <c r="T12" s="471"/>
      <c r="U12" s="472"/>
    </row>
    <row r="13" spans="1:21" outlineLevel="1">
      <c r="A13" s="58">
        <v>2035</v>
      </c>
      <c r="B13" s="21">
        <f t="shared" ref="B13:B18" si="0">INDEX($E$204:$AW$204,1,MATCH($A13,$E$53:$BB$53,0))</f>
        <v>0</v>
      </c>
      <c r="C13" s="21">
        <f>B13-Baseline!B13</f>
        <v>360.69147931486793</v>
      </c>
      <c r="D13" s="21">
        <f t="shared" ref="D13:D18" si="1">INDEX($E$205:$AW$205,1,MATCH($A13,$E$53:$BB$53,0))</f>
        <v>0</v>
      </c>
      <c r="E13" s="21">
        <f>D13-Baseline!D13</f>
        <v>289.6396734803489</v>
      </c>
      <c r="F13" s="21">
        <f t="shared" ref="F13:F18" si="2">INDEX($E$206:$AW$206,1,MATCH($A13,$E$53:$BB$53,0))</f>
        <v>0</v>
      </c>
      <c r="G13" s="21">
        <f>F13-Baseline!F13</f>
        <v>431.74144292907727</v>
      </c>
      <c r="I13" s="470"/>
      <c r="J13" s="471"/>
      <c r="K13" s="471"/>
      <c r="L13" s="471"/>
      <c r="M13" s="471"/>
      <c r="N13" s="472"/>
      <c r="P13" s="470"/>
      <c r="Q13" s="471"/>
      <c r="R13" s="471"/>
      <c r="S13" s="471"/>
      <c r="T13" s="471"/>
      <c r="U13" s="472"/>
    </row>
    <row r="14" spans="1:21" outlineLevel="1">
      <c r="A14" s="58">
        <v>2040</v>
      </c>
      <c r="B14" s="21">
        <f t="shared" si="0"/>
        <v>0</v>
      </c>
      <c r="C14" s="21">
        <f>B14-Baseline!B14</f>
        <v>552.25024784244886</v>
      </c>
      <c r="D14" s="21">
        <f t="shared" si="1"/>
        <v>0</v>
      </c>
      <c r="E14" s="21">
        <f>D14-Baseline!D14</f>
        <v>443.11118016360308</v>
      </c>
      <c r="F14" s="21">
        <f t="shared" si="2"/>
        <v>0</v>
      </c>
      <c r="G14" s="21">
        <f>F14-Baseline!F14</f>
        <v>661.4939811959232</v>
      </c>
      <c r="I14" s="470"/>
      <c r="J14" s="471"/>
      <c r="K14" s="471"/>
      <c r="L14" s="471"/>
      <c r="M14" s="471"/>
      <c r="N14" s="472"/>
      <c r="P14" s="470"/>
      <c r="Q14" s="471"/>
      <c r="R14" s="471"/>
      <c r="S14" s="471"/>
      <c r="T14" s="471"/>
      <c r="U14" s="472"/>
    </row>
    <row r="15" spans="1:21" outlineLevel="1">
      <c r="A15" s="58">
        <v>2045</v>
      </c>
      <c r="B15" s="21">
        <f t="shared" si="0"/>
        <v>0</v>
      </c>
      <c r="C15" s="21">
        <f>B15-Baseline!B15</f>
        <v>738.82760534442218</v>
      </c>
      <c r="D15" s="21">
        <f t="shared" si="1"/>
        <v>0</v>
      </c>
      <c r="E15" s="21">
        <f>D15-Baseline!D15</f>
        <v>592.36196617560518</v>
      </c>
      <c r="F15" s="21">
        <f t="shared" si="2"/>
        <v>0</v>
      </c>
      <c r="G15" s="21">
        <f>F15-Baseline!F15</f>
        <v>885.34527652050372</v>
      </c>
      <c r="I15" s="470"/>
      <c r="J15" s="471"/>
      <c r="K15" s="471"/>
      <c r="L15" s="471"/>
      <c r="M15" s="471"/>
      <c r="N15" s="472"/>
      <c r="P15" s="470"/>
      <c r="Q15" s="471"/>
      <c r="R15" s="471"/>
      <c r="S15" s="471"/>
      <c r="T15" s="471"/>
      <c r="U15" s="472"/>
    </row>
    <row r="16" spans="1:21" outlineLevel="1">
      <c r="A16" s="58">
        <v>2050</v>
      </c>
      <c r="B16" s="21">
        <f t="shared" si="0"/>
        <v>0</v>
      </c>
      <c r="C16" s="21">
        <f>B16-Baseline!B16</f>
        <v>921.27216415229009</v>
      </c>
      <c r="D16" s="21">
        <f t="shared" si="1"/>
        <v>0</v>
      </c>
      <c r="E16" s="21">
        <f>D16-Baseline!D16</f>
        <v>738.2073982207877</v>
      </c>
      <c r="F16" s="21">
        <f t="shared" si="2"/>
        <v>0</v>
      </c>
      <c r="G16" s="21">
        <f>F16-Baseline!F16</f>
        <v>1104.3002175945344</v>
      </c>
      <c r="I16" s="470"/>
      <c r="J16" s="471"/>
      <c r="K16" s="471"/>
      <c r="L16" s="471"/>
      <c r="M16" s="471"/>
      <c r="N16" s="472"/>
      <c r="P16" s="470"/>
      <c r="Q16" s="471"/>
      <c r="R16" s="471"/>
      <c r="S16" s="471"/>
      <c r="T16" s="471"/>
      <c r="U16" s="472"/>
    </row>
    <row r="17" spans="1:21" outlineLevel="1">
      <c r="A17" s="58">
        <v>2060</v>
      </c>
      <c r="B17" s="21">
        <f t="shared" si="0"/>
        <v>0</v>
      </c>
      <c r="C17" s="21">
        <f>B17-Baseline!B17</f>
        <v>1277.750661686362</v>
      </c>
      <c r="D17" s="21">
        <f t="shared" si="1"/>
        <v>0</v>
      </c>
      <c r="E17" s="21">
        <f>D17-Baseline!D17</f>
        <v>1023.2393202317475</v>
      </c>
      <c r="F17" s="21">
        <f t="shared" si="2"/>
        <v>0</v>
      </c>
      <c r="G17" s="21">
        <f>F17-Baseline!F17</f>
        <v>1531.560805097293</v>
      </c>
      <c r="I17" s="470"/>
      <c r="J17" s="471"/>
      <c r="K17" s="471"/>
      <c r="L17" s="471"/>
      <c r="M17" s="471"/>
      <c r="N17" s="472"/>
      <c r="P17" s="470"/>
      <c r="Q17" s="471"/>
      <c r="R17" s="471"/>
      <c r="S17" s="471"/>
      <c r="T17" s="471"/>
      <c r="U17" s="472"/>
    </row>
    <row r="18" spans="1:21" outlineLevel="1">
      <c r="A18" s="58">
        <v>2070</v>
      </c>
      <c r="B18" s="21">
        <f t="shared" si="0"/>
        <v>0</v>
      </c>
      <c r="C18" s="21">
        <f>B18-Baseline!B18</f>
        <v>1638.550008232794</v>
      </c>
      <c r="D18" s="21">
        <f t="shared" si="1"/>
        <v>0</v>
      </c>
      <c r="E18" s="21">
        <f>D18-Baseline!D18</f>
        <v>1312.7595542689967</v>
      </c>
      <c r="F18" s="21">
        <f t="shared" si="2"/>
        <v>0</v>
      </c>
      <c r="G18" s="21">
        <f>F18-Baseline!F18</f>
        <v>1962.4141155532634</v>
      </c>
      <c r="I18" s="473"/>
      <c r="J18" s="474"/>
      <c r="K18" s="474"/>
      <c r="L18" s="474"/>
      <c r="M18" s="474"/>
      <c r="N18" s="475"/>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f>Baseline!B20</f>
        <v>1</v>
      </c>
      <c r="E20" s="154"/>
      <c r="I20" s="465" t="s">
        <v>368</v>
      </c>
      <c r="J20" s="466"/>
      <c r="K20" s="466"/>
      <c r="L20" s="466"/>
      <c r="M20" s="466"/>
      <c r="N20" s="467"/>
      <c r="P20" s="465" t="s">
        <v>369</v>
      </c>
      <c r="Q20" s="466"/>
      <c r="R20" s="466"/>
      <c r="S20" s="466"/>
      <c r="T20" s="466"/>
      <c r="U20" s="467"/>
    </row>
    <row r="21" spans="1:21" ht="12.75" customHeight="1" outlineLevel="1">
      <c r="A21" s="154"/>
      <c r="B21" s="155"/>
      <c r="I21" s="483"/>
      <c r="J21" s="468"/>
      <c r="K21" s="468"/>
      <c r="L21" s="468"/>
      <c r="M21" s="468"/>
      <c r="N21" s="469"/>
      <c r="P21" s="483"/>
      <c r="Q21" s="468"/>
      <c r="R21" s="468"/>
      <c r="S21" s="468"/>
      <c r="T21" s="468"/>
      <c r="U21" s="469"/>
    </row>
    <row r="22" spans="1:21" ht="12.75" customHeight="1" outlineLevel="1">
      <c r="A22" s="154"/>
      <c r="B22" s="155"/>
      <c r="I22" s="470"/>
      <c r="J22" s="471"/>
      <c r="K22" s="471"/>
      <c r="L22" s="471"/>
      <c r="M22" s="471"/>
      <c r="N22" s="472"/>
      <c r="P22" s="470"/>
      <c r="Q22" s="471"/>
      <c r="R22" s="471"/>
      <c r="S22" s="471"/>
      <c r="T22" s="471"/>
      <c r="U22" s="472"/>
    </row>
    <row r="23" spans="1:21" outlineLevel="1">
      <c r="A23" s="154"/>
      <c r="B23" s="410" t="s">
        <v>371</v>
      </c>
      <c r="C23" s="411"/>
      <c r="D23" s="411"/>
      <c r="E23" s="411"/>
      <c r="F23" s="411"/>
      <c r="G23" s="412"/>
      <c r="I23" s="470"/>
      <c r="J23" s="471"/>
      <c r="K23" s="471"/>
      <c r="L23" s="471"/>
      <c r="M23" s="471"/>
      <c r="N23" s="472"/>
      <c r="P23" s="470"/>
      <c r="Q23" s="471"/>
      <c r="R23" s="471"/>
      <c r="S23" s="471"/>
      <c r="T23" s="471"/>
      <c r="U23" s="472"/>
    </row>
    <row r="24" spans="1:21" outlineLevel="1">
      <c r="B24" s="17">
        <v>2027</v>
      </c>
      <c r="C24" s="17">
        <v>2028</v>
      </c>
      <c r="D24" s="17">
        <v>2029</v>
      </c>
      <c r="E24" s="17">
        <v>2030</v>
      </c>
      <c r="F24" s="17">
        <v>2031</v>
      </c>
      <c r="G24" s="17" t="s">
        <v>372</v>
      </c>
      <c r="I24" s="470"/>
      <c r="J24" s="471"/>
      <c r="K24" s="471"/>
      <c r="L24" s="471"/>
      <c r="M24" s="471"/>
      <c r="N24" s="472"/>
      <c r="P24" s="470"/>
      <c r="Q24" s="471"/>
      <c r="R24" s="471"/>
      <c r="S24" s="471"/>
      <c r="T24" s="471"/>
      <c r="U24" s="472"/>
    </row>
    <row r="25" spans="1:21" ht="14" outlineLevel="1" thickBot="1">
      <c r="B25" s="30" t="s">
        <v>373</v>
      </c>
      <c r="C25" s="30" t="s">
        <v>373</v>
      </c>
      <c r="D25" s="30" t="s">
        <v>373</v>
      </c>
      <c r="E25" s="30" t="s">
        <v>373</v>
      </c>
      <c r="F25" s="30" t="s">
        <v>373</v>
      </c>
      <c r="G25" s="30" t="s">
        <v>373</v>
      </c>
      <c r="I25" s="470"/>
      <c r="J25" s="471"/>
      <c r="K25" s="471"/>
      <c r="L25" s="471"/>
      <c r="M25" s="471"/>
      <c r="N25" s="472"/>
      <c r="P25" s="470"/>
      <c r="Q25" s="471"/>
      <c r="R25" s="471"/>
      <c r="S25" s="471"/>
      <c r="T25" s="471"/>
      <c r="U25" s="472"/>
    </row>
    <row r="26" spans="1:21" outlineLevel="1">
      <c r="A26" s="54" t="s">
        <v>374</v>
      </c>
      <c r="B26" s="21">
        <f>E64</f>
        <v>0</v>
      </c>
      <c r="C26" s="21">
        <f>F64</f>
        <v>0</v>
      </c>
      <c r="D26" s="21">
        <f>G64</f>
        <v>0</v>
      </c>
      <c r="E26" s="21">
        <f>H64</f>
        <v>0</v>
      </c>
      <c r="F26" s="21">
        <f>I64</f>
        <v>0</v>
      </c>
      <c r="G26" s="21">
        <f>SUM(J64:BB64)</f>
        <v>0</v>
      </c>
      <c r="I26" s="470"/>
      <c r="J26" s="471"/>
      <c r="K26" s="471"/>
      <c r="L26" s="471"/>
      <c r="M26" s="471"/>
      <c r="N26" s="472"/>
      <c r="P26" s="470"/>
      <c r="Q26" s="471"/>
      <c r="R26" s="471"/>
      <c r="S26" s="471"/>
      <c r="T26" s="471"/>
      <c r="U26" s="472"/>
    </row>
    <row r="27" spans="1:21" outlineLevel="1">
      <c r="A27" s="54" t="s">
        <v>375</v>
      </c>
      <c r="B27" s="21">
        <f>E71+E77</f>
        <v>0</v>
      </c>
      <c r="C27" s="21">
        <f>F71+F77</f>
        <v>0</v>
      </c>
      <c r="D27" s="21">
        <f>G71+G77</f>
        <v>0</v>
      </c>
      <c r="E27" s="21">
        <f>H71+H77</f>
        <v>0</v>
      </c>
      <c r="F27" s="21">
        <f>I71+I77</f>
        <v>0</v>
      </c>
      <c r="G27" s="21">
        <f>SUM(J71:BB71)+SUM(J77:BB77)</f>
        <v>0</v>
      </c>
      <c r="I27" s="470"/>
      <c r="J27" s="471"/>
      <c r="K27" s="471"/>
      <c r="L27" s="471"/>
      <c r="M27" s="471"/>
      <c r="N27" s="472"/>
      <c r="P27" s="470"/>
      <c r="Q27" s="471"/>
      <c r="R27" s="471"/>
      <c r="S27" s="471"/>
      <c r="T27" s="471"/>
      <c r="U27" s="472"/>
    </row>
    <row r="28" spans="1:21" outlineLevel="1">
      <c r="A28" s="154"/>
      <c r="B28" s="248"/>
      <c r="C28" s="248"/>
      <c r="D28" s="248"/>
      <c r="E28" s="248"/>
      <c r="F28" s="248"/>
      <c r="G28" s="248"/>
      <c r="I28" s="470"/>
      <c r="J28" s="471"/>
      <c r="K28" s="471"/>
      <c r="L28" s="471"/>
      <c r="M28" s="471"/>
      <c r="N28" s="472"/>
      <c r="P28" s="470"/>
      <c r="Q28" s="471"/>
      <c r="R28" s="471"/>
      <c r="S28" s="471"/>
      <c r="T28" s="471"/>
      <c r="U28" s="472"/>
    </row>
    <row r="29" spans="1:21" ht="14" outlineLevel="1" thickBot="1">
      <c r="A29" s="154"/>
      <c r="B29" s="248"/>
      <c r="C29" s="248"/>
      <c r="D29" s="248"/>
      <c r="E29" s="248"/>
      <c r="F29" s="248"/>
      <c r="G29" s="248"/>
      <c r="I29" s="470"/>
      <c r="J29" s="471"/>
      <c r="K29" s="471"/>
      <c r="L29" s="471"/>
      <c r="M29" s="471"/>
      <c r="N29" s="472"/>
      <c r="P29" s="470"/>
      <c r="Q29" s="471"/>
      <c r="R29" s="471"/>
      <c r="S29" s="471"/>
      <c r="T29" s="471"/>
      <c r="U29" s="472"/>
    </row>
    <row r="30" spans="1:21" ht="14" outlineLevel="1" thickBot="1">
      <c r="A30" s="308"/>
      <c r="B30" s="309" t="s">
        <v>376</v>
      </c>
      <c r="C30" s="310" t="s">
        <v>377</v>
      </c>
      <c r="D30" s="414" t="s">
        <v>329</v>
      </c>
      <c r="E30" s="415"/>
      <c r="F30" s="415"/>
      <c r="G30" s="416"/>
      <c r="I30" s="470"/>
      <c r="J30" s="471"/>
      <c r="K30" s="471"/>
      <c r="L30" s="471"/>
      <c r="M30" s="471"/>
      <c r="N30" s="472"/>
      <c r="P30" s="470"/>
      <c r="Q30" s="471"/>
      <c r="R30" s="471"/>
      <c r="S30" s="471"/>
      <c r="T30" s="471"/>
      <c r="U30" s="472"/>
    </row>
    <row r="31" spans="1:21" outlineLevel="1">
      <c r="A31" s="434" t="s">
        <v>378</v>
      </c>
      <c r="B31" s="311"/>
      <c r="C31" s="307"/>
      <c r="D31" s="439"/>
      <c r="E31" s="439"/>
      <c r="F31" s="439"/>
      <c r="G31" s="440"/>
      <c r="I31" s="470"/>
      <c r="J31" s="471"/>
      <c r="K31" s="471"/>
      <c r="L31" s="471"/>
      <c r="M31" s="471"/>
      <c r="N31" s="472"/>
      <c r="P31" s="470"/>
      <c r="Q31" s="471"/>
      <c r="R31" s="471"/>
      <c r="S31" s="471"/>
      <c r="T31" s="471"/>
      <c r="U31" s="472"/>
    </row>
    <row r="32" spans="1:21" outlineLevel="1">
      <c r="A32" s="434"/>
      <c r="B32" s="312"/>
      <c r="C32" s="252"/>
      <c r="D32" s="419"/>
      <c r="E32" s="419"/>
      <c r="F32" s="419"/>
      <c r="G32" s="420"/>
      <c r="I32" s="470"/>
      <c r="J32" s="471"/>
      <c r="K32" s="471"/>
      <c r="L32" s="471"/>
      <c r="M32" s="471"/>
      <c r="N32" s="472"/>
      <c r="P32" s="470"/>
      <c r="Q32" s="471"/>
      <c r="R32" s="471"/>
      <c r="S32" s="471"/>
      <c r="T32" s="471"/>
      <c r="U32" s="472"/>
    </row>
    <row r="33" spans="1:21" outlineLevel="1">
      <c r="A33" s="434"/>
      <c r="B33" s="312"/>
      <c r="C33" s="252"/>
      <c r="D33" s="419"/>
      <c r="E33" s="419"/>
      <c r="F33" s="419"/>
      <c r="G33" s="420"/>
      <c r="I33" s="470"/>
      <c r="J33" s="471"/>
      <c r="K33" s="471"/>
      <c r="L33" s="471"/>
      <c r="M33" s="471"/>
      <c r="N33" s="472"/>
      <c r="P33" s="470"/>
      <c r="Q33" s="471"/>
      <c r="R33" s="471"/>
      <c r="S33" s="471"/>
      <c r="T33" s="471"/>
      <c r="U33" s="472"/>
    </row>
    <row r="34" spans="1:21" outlineLevel="1">
      <c r="A34" s="434"/>
      <c r="B34" s="312"/>
      <c r="C34" s="252"/>
      <c r="D34" s="419"/>
      <c r="E34" s="419"/>
      <c r="F34" s="419"/>
      <c r="G34" s="420"/>
      <c r="I34" s="470"/>
      <c r="J34" s="471"/>
      <c r="K34" s="471"/>
      <c r="L34" s="471"/>
      <c r="M34" s="471"/>
      <c r="N34" s="472"/>
      <c r="P34" s="470"/>
      <c r="Q34" s="471"/>
      <c r="R34" s="471"/>
      <c r="S34" s="471"/>
      <c r="T34" s="471"/>
      <c r="U34" s="472"/>
    </row>
    <row r="35" spans="1:21" outlineLevel="1">
      <c r="A35" s="434"/>
      <c r="B35" s="312"/>
      <c r="C35" s="252"/>
      <c r="D35" s="419"/>
      <c r="E35" s="419"/>
      <c r="F35" s="419"/>
      <c r="G35" s="420"/>
      <c r="I35" s="470"/>
      <c r="J35" s="471"/>
      <c r="K35" s="471"/>
      <c r="L35" s="471"/>
      <c r="M35" s="471"/>
      <c r="N35" s="472"/>
      <c r="P35" s="470"/>
      <c r="Q35" s="471"/>
      <c r="R35" s="471"/>
      <c r="S35" s="471"/>
      <c r="T35" s="471"/>
      <c r="U35" s="472"/>
    </row>
    <row r="36" spans="1:21" outlineLevel="1">
      <c r="A36" s="434"/>
      <c r="B36" s="312"/>
      <c r="C36" s="252"/>
      <c r="D36" s="419"/>
      <c r="E36" s="419"/>
      <c r="F36" s="419"/>
      <c r="G36" s="420"/>
      <c r="I36" s="470"/>
      <c r="J36" s="471"/>
      <c r="K36" s="471"/>
      <c r="L36" s="471"/>
      <c r="M36" s="471"/>
      <c r="N36" s="472"/>
      <c r="P36" s="470"/>
      <c r="Q36" s="471"/>
      <c r="R36" s="471"/>
      <c r="S36" s="471"/>
      <c r="T36" s="471"/>
      <c r="U36" s="472"/>
    </row>
    <row r="37" spans="1:21" outlineLevel="1">
      <c r="A37" s="434"/>
      <c r="B37" s="312"/>
      <c r="C37" s="252"/>
      <c r="D37" s="419"/>
      <c r="E37" s="419"/>
      <c r="F37" s="419"/>
      <c r="G37" s="420"/>
      <c r="I37" s="470"/>
      <c r="J37" s="471"/>
      <c r="K37" s="471"/>
      <c r="L37" s="471"/>
      <c r="M37" s="471"/>
      <c r="N37" s="472"/>
      <c r="P37" s="470"/>
      <c r="Q37" s="471"/>
      <c r="R37" s="471"/>
      <c r="S37" s="471"/>
      <c r="T37" s="471"/>
      <c r="U37" s="472"/>
    </row>
    <row r="38" spans="1:21" outlineLevel="1">
      <c r="A38" s="434"/>
      <c r="B38" s="312"/>
      <c r="C38" s="252"/>
      <c r="D38" s="419"/>
      <c r="E38" s="419"/>
      <c r="F38" s="419"/>
      <c r="G38" s="420"/>
      <c r="I38" s="470"/>
      <c r="J38" s="471"/>
      <c r="K38" s="471"/>
      <c r="L38" s="471"/>
      <c r="M38" s="471"/>
      <c r="N38" s="472"/>
      <c r="P38" s="470"/>
      <c r="Q38" s="471"/>
      <c r="R38" s="471"/>
      <c r="S38" s="471"/>
      <c r="T38" s="471"/>
      <c r="U38" s="472"/>
    </row>
    <row r="39" spans="1:21" outlineLevel="1">
      <c r="A39" s="434"/>
      <c r="B39" s="312"/>
      <c r="C39" s="252"/>
      <c r="D39" s="419"/>
      <c r="E39" s="419"/>
      <c r="F39" s="419"/>
      <c r="G39" s="420"/>
      <c r="I39" s="470"/>
      <c r="J39" s="471"/>
      <c r="K39" s="471"/>
      <c r="L39" s="471"/>
      <c r="M39" s="471"/>
      <c r="N39" s="472"/>
      <c r="P39" s="470"/>
      <c r="Q39" s="471"/>
      <c r="R39" s="471"/>
      <c r="S39" s="471"/>
      <c r="T39" s="471"/>
      <c r="U39" s="472"/>
    </row>
    <row r="40" spans="1:21" ht="14" outlineLevel="1" thickBot="1">
      <c r="A40" s="435"/>
      <c r="B40" s="313"/>
      <c r="C40" s="314"/>
      <c r="D40" s="417"/>
      <c r="E40" s="417"/>
      <c r="F40" s="417"/>
      <c r="G40" s="418"/>
      <c r="I40" s="470"/>
      <c r="J40" s="471"/>
      <c r="K40" s="471"/>
      <c r="L40" s="471"/>
      <c r="M40" s="471"/>
      <c r="N40" s="472"/>
      <c r="P40" s="470"/>
      <c r="Q40" s="471"/>
      <c r="R40" s="471"/>
      <c r="S40" s="471"/>
      <c r="T40" s="471"/>
      <c r="U40" s="472"/>
    </row>
    <row r="41" spans="1:21" outlineLevel="1">
      <c r="A41" s="154"/>
      <c r="B41" s="248"/>
      <c r="C41" s="248"/>
      <c r="D41" s="248"/>
      <c r="E41" s="248"/>
      <c r="F41" s="248"/>
      <c r="G41" s="248"/>
      <c r="I41" s="470"/>
      <c r="J41" s="471"/>
      <c r="K41" s="471"/>
      <c r="L41" s="471"/>
      <c r="M41" s="471"/>
      <c r="N41" s="472"/>
      <c r="P41" s="470"/>
      <c r="Q41" s="471"/>
      <c r="R41" s="471"/>
      <c r="S41" s="471"/>
      <c r="T41" s="471"/>
      <c r="U41" s="472"/>
    </row>
    <row r="42" spans="1:21" outlineLevel="1">
      <c r="A42" s="154"/>
      <c r="B42" s="248"/>
      <c r="C42" s="248"/>
      <c r="D42" s="248"/>
      <c r="E42" s="248"/>
      <c r="F42" s="248"/>
      <c r="G42" s="248"/>
      <c r="I42" s="470"/>
      <c r="J42" s="471"/>
      <c r="K42" s="471"/>
      <c r="L42" s="471"/>
      <c r="M42" s="471"/>
      <c r="N42" s="472"/>
      <c r="P42" s="470"/>
      <c r="Q42" s="471"/>
      <c r="R42" s="471"/>
      <c r="S42" s="471"/>
      <c r="T42" s="471"/>
      <c r="U42" s="472"/>
    </row>
    <row r="43" spans="1:21" outlineLevel="1">
      <c r="A43" s="154"/>
      <c r="B43" s="248"/>
      <c r="C43" s="248"/>
      <c r="D43" s="248"/>
      <c r="E43" s="248"/>
      <c r="F43" s="248"/>
      <c r="G43" s="248"/>
      <c r="I43" s="470"/>
      <c r="J43" s="471"/>
      <c r="K43" s="471"/>
      <c r="L43" s="471"/>
      <c r="M43" s="471"/>
      <c r="N43" s="472"/>
      <c r="P43" s="470"/>
      <c r="Q43" s="471"/>
      <c r="R43" s="471"/>
      <c r="S43" s="471"/>
      <c r="T43" s="471"/>
      <c r="U43" s="472"/>
    </row>
    <row r="44" spans="1:21" outlineLevel="1">
      <c r="A44" s="154"/>
      <c r="B44" s="248"/>
      <c r="C44" s="248"/>
      <c r="D44" s="248"/>
      <c r="E44" s="248"/>
      <c r="F44" s="248"/>
      <c r="G44" s="248"/>
      <c r="I44" s="470"/>
      <c r="J44" s="471"/>
      <c r="K44" s="471"/>
      <c r="L44" s="471"/>
      <c r="M44" s="471"/>
      <c r="N44" s="472"/>
      <c r="P44" s="470"/>
      <c r="Q44" s="471"/>
      <c r="R44" s="471"/>
      <c r="S44" s="471"/>
      <c r="T44" s="471"/>
      <c r="U44" s="472"/>
    </row>
    <row r="45" spans="1:21" outlineLevel="1">
      <c r="A45" s="154"/>
      <c r="B45" s="248"/>
      <c r="C45" s="248"/>
      <c r="D45" s="248"/>
      <c r="E45" s="248"/>
      <c r="F45" s="248"/>
      <c r="G45" s="248"/>
      <c r="I45" s="473"/>
      <c r="J45" s="474"/>
      <c r="K45" s="474"/>
      <c r="L45" s="474"/>
      <c r="M45" s="474"/>
      <c r="N45" s="475"/>
      <c r="P45" s="473"/>
      <c r="Q45" s="474"/>
      <c r="R45" s="474"/>
      <c r="S45" s="474"/>
      <c r="T45" s="474"/>
      <c r="U45" s="475"/>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2.6997677291592925</v>
      </c>
      <c r="F212" s="21">
        <f>F77*F186-Baseline!F77*Baseline!F186</f>
        <v>2.6448463127762616</v>
      </c>
      <c r="G212" s="21">
        <f>G77*G186-Baseline!G77*Baseline!G186</f>
        <v>2.5912398895285444</v>
      </c>
      <c r="H212" s="21">
        <f>H77*H186-Baseline!H77*Baseline!H186</f>
        <v>2.5389174703026076</v>
      </c>
      <c r="I212" s="21">
        <f>I77*I186-Baseline!I77*Baseline!I186</f>
        <v>2.4878488214004069</v>
      </c>
      <c r="J212" s="21">
        <f>J77*J186-Baseline!J77*Baseline!J186</f>
        <v>2.4380044521169784</v>
      </c>
      <c r="K212" s="21">
        <f>K77*K186-Baseline!K77*Baseline!K186</f>
        <v>2.3893555932548241</v>
      </c>
      <c r="L212" s="21">
        <f>L77*L186-Baseline!L77*Baseline!L186</f>
        <v>2.3418741822134579</v>
      </c>
      <c r="M212" s="21">
        <f>M77*M186-Baseline!M77*Baseline!M186</f>
        <v>2.2955328418161707</v>
      </c>
      <c r="N212" s="21">
        <f>N77*N186-Baseline!N77*Baseline!N186</f>
        <v>2.2503048697747992</v>
      </c>
      <c r="O212" s="21">
        <f>O77*O186-Baseline!O77*Baseline!O186</f>
        <v>2.2061642161737955</v>
      </c>
      <c r="P212" s="21">
        <f>P77*P186-Baseline!P77*Baseline!P186</f>
        <v>2.1630854728030506</v>
      </c>
      <c r="Q212" s="21">
        <f>Q77*Q186-Baseline!Q77*Baseline!Q186</f>
        <v>2.1210438543153742</v>
      </c>
      <c r="R212" s="21">
        <f>R77*R186-Baseline!R77*Baseline!R186</f>
        <v>2.0800151845855783</v>
      </c>
      <c r="S212" s="21">
        <f>S77*S186-Baseline!S77*Baseline!S186</f>
        <v>2.0399758820434601</v>
      </c>
      <c r="T212" s="21">
        <f>T77*T186-Baseline!T77*Baseline!T186</f>
        <v>2.0009029455639724</v>
      </c>
      <c r="U212" s="21">
        <f>U77*U186-Baseline!U77*Baseline!U186</f>
        <v>1.9627739395070507</v>
      </c>
      <c r="V212" s="21">
        <f>V77*V186-Baseline!V77*Baseline!V186</f>
        <v>1.925566981055618</v>
      </c>
      <c r="W212" s="21">
        <f>W77*W186-Baseline!W77*Baseline!W186</f>
        <v>1.8892607269239694</v>
      </c>
      <c r="X212" s="21">
        <f>X77*X186-Baseline!X77*Baseline!X186</f>
        <v>1.8538343595804789</v>
      </c>
      <c r="Y212" s="21">
        <f>Y77*Y186-Baseline!Y77*Baseline!Y186</f>
        <v>1.8192675757569106</v>
      </c>
      <c r="Z212" s="21">
        <f>Z77*Z186-Baseline!Z77*Baseline!Z186</f>
        <v>1.7855405727217253</v>
      </c>
      <c r="AA212" s="21">
        <f>AA77*AA186-Baseline!AA77*Baseline!AA186</f>
        <v>1.7526340384689789</v>
      </c>
      <c r="AB212" s="21">
        <f>AB77*AB186-Baseline!AB77*Baseline!AB186</f>
        <v>1.7205291367630682</v>
      </c>
      <c r="AC212" s="21">
        <f>AC77*AC186-Baseline!AC77*Baseline!AC186</f>
        <v>1.6892074993969592</v>
      </c>
      <c r="AD212" s="21">
        <f>AD77*AD186-Baseline!AD77*Baseline!AD186</f>
        <v>1.6586512116365546</v>
      </c>
      <c r="AE212" s="21">
        <f>AE77*AE186-Baseline!AE77*Baseline!AE186</f>
        <v>1.628842804357157</v>
      </c>
      <c r="AF212" s="21">
        <f>AF77*AF186-Baseline!AF77*Baseline!AF186</f>
        <v>1.5997652406817011</v>
      </c>
      <c r="AG212" s="21">
        <f>AG77*AG186-Baseline!AG77*Baseline!AG186</f>
        <v>1.5714019078098396</v>
      </c>
      <c r="AH212" s="21">
        <f>AH77*AH186-Baseline!AH77*Baseline!AH186</f>
        <v>1.5437366059410724</v>
      </c>
      <c r="AI212" s="21">
        <f>AI77*AI186-Baseline!AI77*Baseline!AI186</f>
        <v>1.5167535381326318</v>
      </c>
      <c r="AJ212" s="21">
        <f>AJ77*AJ186-Baseline!AJ77*Baseline!AJ186</f>
        <v>1.4976724341907353</v>
      </c>
      <c r="AK212" s="21">
        <f>AK77*AK186-Baseline!AK77*Baseline!AK186</f>
        <v>1.4790284913876981</v>
      </c>
      <c r="AL212" s="21">
        <f>AL77*AL186-Baseline!AL77*Baseline!AL186</f>
        <v>1.4608147403448986</v>
      </c>
      <c r="AM212" s="21">
        <f>AM77*AM186-Baseline!AM77*Baseline!AM186</f>
        <v>1.443024379507446</v>
      </c>
      <c r="AN212" s="21">
        <f>AN77*AN186-Baseline!AN77*Baseline!AN186</f>
        <v>1.4256507710024731</v>
      </c>
      <c r="AO212" s="21">
        <f>AO77*AO186-Baseline!AO77*Baseline!AO186</f>
        <v>1.4086874381984742</v>
      </c>
      <c r="AP212" s="21">
        <f>AP77*AP186-Baseline!AP77*Baseline!AP186</f>
        <v>1.3921280639323261</v>
      </c>
      <c r="AQ212" s="21">
        <f>AQ77*AQ186-Baseline!AQ77*Baseline!AQ186</f>
        <v>1.3759664875143875</v>
      </c>
      <c r="AR212" s="21">
        <f>AR77*AR186-Baseline!AR77*Baseline!AR186</f>
        <v>1.3601967025316271</v>
      </c>
      <c r="AS212" s="21">
        <f>AS77*AS186-Baseline!AS77*Baseline!AS186</f>
        <v>1.344812854235403</v>
      </c>
      <c r="AT212" s="21">
        <f>AT77*AT186-Baseline!AT77*Baseline!AT186</f>
        <v>1.3298092376897162</v>
      </c>
      <c r="AU212" s="21">
        <f>AU77*AU186-Baseline!AU77*Baseline!AU186</f>
        <v>1.3151802949606293</v>
      </c>
      <c r="AV212" s="21">
        <f>AV77*AV186-Baseline!AV77*Baseline!AV186</f>
        <v>1.3009206138355469</v>
      </c>
      <c r="AW212" s="21">
        <f>AW77*AW186-Baseline!AW77*Baseline!AW186</f>
        <v>1.2870249246919909</v>
      </c>
      <c r="AX212" s="21">
        <f>AX77*AX186-Baseline!AX77*Baseline!AX186</f>
        <v>1.2734880995852758</v>
      </c>
      <c r="AY212" s="21">
        <f>AY77*AY186-Baseline!AY77*Baseline!AY186</f>
        <v>1.2603051490434281</v>
      </c>
      <c r="AZ212" s="21">
        <f>AZ77*AZ186-Baseline!AZ77*Baseline!AZ186</f>
        <v>1.2474712214757226</v>
      </c>
      <c r="BA212" s="21">
        <f>BA77*BA186-Baseline!BA77*Baseline!BA186</f>
        <v>1.2349816000460705</v>
      </c>
      <c r="BB212" s="21">
        <f>BB77*BB186-Baseline!BB77*Baseline!BB186</f>
        <v>1.2226170241010514</v>
      </c>
    </row>
    <row r="213" spans="1:54" outlineLevel="2">
      <c r="A213" s="479"/>
      <c r="B213" s="150" t="s">
        <v>496</v>
      </c>
      <c r="C213" s="19"/>
      <c r="D213" s="135" t="s">
        <v>391</v>
      </c>
      <c r="E213" s="21">
        <f>E193-Baseline!E193</f>
        <v>16.097627330027944</v>
      </c>
      <c r="F213" s="21">
        <f>F193-Baseline!F193</f>
        <v>16.050760755507639</v>
      </c>
      <c r="G213" s="21">
        <f>G193-Baseline!G193</f>
        <v>15.945376042117029</v>
      </c>
      <c r="H213" s="21">
        <f>H193-Baseline!H193</f>
        <v>15.838901633256004</v>
      </c>
      <c r="I213" s="21">
        <f>I193-Baseline!I193</f>
        <v>15.784263476882899</v>
      </c>
      <c r="J213" s="21">
        <f>J193-Baseline!J193</f>
        <v>15.726686343969973</v>
      </c>
      <c r="K213" s="21">
        <f>K193-Baseline!K193</f>
        <v>15.615671045485767</v>
      </c>
      <c r="L213" s="21">
        <f>L193-Baseline!L193</f>
        <v>15.553819101030033</v>
      </c>
      <c r="M213" s="21">
        <f>M193-Baseline!M193</f>
        <v>15.489584841298491</v>
      </c>
      <c r="N213" s="21">
        <f>N193-Baseline!N193</f>
        <v>15.37539844037196</v>
      </c>
      <c r="O213" s="21">
        <f>O193-Baseline!O193</f>
        <v>15.307868964205056</v>
      </c>
      <c r="P213" s="21">
        <f>P193-Baseline!P193</f>
        <v>15.238454111862286</v>
      </c>
      <c r="Q213" s="21">
        <f>Q193-Baseline!Q193</f>
        <v>15.167314639873627</v>
      </c>
      <c r="R213" s="21">
        <f>R193-Baseline!R193</f>
        <v>15.13874147990207</v>
      </c>
      <c r="S213" s="21">
        <f>S193-Baseline!S193</f>
        <v>15.063761261540586</v>
      </c>
      <c r="T213" s="21">
        <f>T193-Baseline!T193</f>
        <v>14.987523469794676</v>
      </c>
      <c r="U213" s="21">
        <f>U193-Baseline!U193</f>
        <v>14.910165255682754</v>
      </c>
      <c r="V213" s="21">
        <f>V193-Baseline!V193</f>
        <v>14.872677511204071</v>
      </c>
      <c r="W213" s="21">
        <f>W193-Baseline!W193</f>
        <v>14.792698652286045</v>
      </c>
      <c r="X213" s="21">
        <f>X193-Baseline!X193</f>
        <v>14.751335555929968</v>
      </c>
      <c r="Y213" s="21">
        <f>Y193-Baseline!Y193</f>
        <v>14.669297729768237</v>
      </c>
      <c r="Z213" s="21">
        <f>Z193-Baseline!Z193</f>
        <v>14.624673361736935</v>
      </c>
      <c r="AA213" s="21">
        <f>AA193-Baseline!AA193</f>
        <v>14.578285671805235</v>
      </c>
      <c r="AB213" s="21">
        <f>AB193-Baseline!AB193</f>
        <v>14.530288957904142</v>
      </c>
      <c r="AC213" s="21">
        <f>AC193-Baseline!AC193</f>
        <v>14.472639104828486</v>
      </c>
      <c r="AD213" s="21">
        <f>AD193-Baseline!AD193</f>
        <v>14.415836160014864</v>
      </c>
      <c r="AE213" s="21">
        <f>AE193-Baseline!AE193</f>
        <v>14.361466533239252</v>
      </c>
      <c r="AF213" s="21">
        <f>AF193-Baseline!AF193</f>
        <v>14.305032962792376</v>
      </c>
      <c r="AG213" s="21">
        <f>AG193-Baseline!AG193</f>
        <v>14.247112804197432</v>
      </c>
      <c r="AH213" s="21">
        <f>AH193-Baseline!AH193</f>
        <v>14.188356615563507</v>
      </c>
      <c r="AI213" s="21">
        <f>AI193-Baseline!AI193</f>
        <v>14.129588432431822</v>
      </c>
      <c r="AJ213" s="21">
        <f>AJ193-Baseline!AJ193</f>
        <v>14.138755628914133</v>
      </c>
      <c r="AK213" s="21">
        <f>AK193-Baseline!AK193</f>
        <v>14.147124993055284</v>
      </c>
      <c r="AL213" s="21">
        <f>AL193-Baseline!AL193</f>
        <v>14.154995029732913</v>
      </c>
      <c r="AM213" s="21">
        <f>AM193-Baseline!AM193</f>
        <v>14.162533641603794</v>
      </c>
      <c r="AN213" s="21">
        <f>AN193-Baseline!AN193</f>
        <v>14.169812337194978</v>
      </c>
      <c r="AO213" s="21">
        <f>AO193-Baseline!AO193</f>
        <v>14.176861048919472</v>
      </c>
      <c r="AP213" s="21">
        <f>AP193-Baseline!AP193</f>
        <v>14.183779216959854</v>
      </c>
      <c r="AQ213" s="21">
        <f>AQ193-Baseline!AQ193</f>
        <v>14.190680388857377</v>
      </c>
      <c r="AR213" s="21">
        <f>AR193-Baseline!AR193</f>
        <v>14.197646950862596</v>
      </c>
      <c r="AS213" s="21">
        <f>AS193-Baseline!AS193</f>
        <v>14.204755401689708</v>
      </c>
      <c r="AT213" s="21">
        <f>AT193-Baseline!AT193</f>
        <v>14.21208765663096</v>
      </c>
      <c r="AU213" s="21">
        <f>AU193-Baseline!AU193</f>
        <v>14.219729944060937</v>
      </c>
      <c r="AV213" s="21">
        <f>AV193-Baseline!AV193</f>
        <v>14.227764123732513</v>
      </c>
      <c r="AW213" s="21">
        <f>AW193-Baseline!AW193</f>
        <v>14.236268411893704</v>
      </c>
      <c r="AX213" s="21">
        <f>AX193-Baseline!AX193</f>
        <v>14.245321158655626</v>
      </c>
      <c r="AY213" s="21">
        <f>AY193-Baseline!AY193</f>
        <v>14.255000659538966</v>
      </c>
      <c r="AZ213" s="21">
        <f>AZ193-Baseline!AZ193</f>
        <v>14.265384122866873</v>
      </c>
      <c r="BA213" s="21">
        <f>BA193-Baseline!BA193</f>
        <v>14.276547389375859</v>
      </c>
      <c r="BB213" s="21">
        <f>BB193-Baseline!BB193</f>
        <v>14.286057080331563</v>
      </c>
    </row>
    <row r="214" spans="1:54" outlineLevel="2">
      <c r="A214" s="479"/>
      <c r="B214" s="150" t="s">
        <v>497</v>
      </c>
      <c r="C214" s="19"/>
      <c r="D214" s="135" t="s">
        <v>391</v>
      </c>
      <c r="E214" s="21">
        <f>E194-Baseline!E194</f>
        <v>8.0615520039548727</v>
      </c>
      <c r="F214" s="21">
        <f>F194-Baseline!F194</f>
        <v>8.0178230734774836</v>
      </c>
      <c r="G214" s="21">
        <f>G194-Baseline!G194</f>
        <v>7.97493987654883</v>
      </c>
      <c r="H214" s="21">
        <f>H194-Baseline!H194</f>
        <v>7.9329031190280173</v>
      </c>
      <c r="I214" s="21">
        <f>I194-Baseline!I194</f>
        <v>7.8917137141311899</v>
      </c>
      <c r="J214" s="21">
        <f>J194-Baseline!J194</f>
        <v>7.8513728150207784</v>
      </c>
      <c r="K214" s="21">
        <f>K194-Baseline!K194</f>
        <v>7.8118817915419001</v>
      </c>
      <c r="L214" s="21">
        <f>L194-Baseline!L194</f>
        <v>7.7732422630965434</v>
      </c>
      <c r="M214" s="21">
        <f>M194-Baseline!M194</f>
        <v>7.7354560782570925</v>
      </c>
      <c r="N214" s="21">
        <f>N194-Baseline!N194</f>
        <v>7.6985253390508577</v>
      </c>
      <c r="O214" s="21">
        <f>O194-Baseline!O194</f>
        <v>7.6624523889639242</v>
      </c>
      <c r="P214" s="21">
        <f>P194-Baseline!P194</f>
        <v>7.6272398390139928</v>
      </c>
      <c r="Q214" s="21">
        <f>Q194-Baseline!Q194</f>
        <v>7.5928905554940993</v>
      </c>
      <c r="R214" s="21">
        <f>R194-Baseline!R194</f>
        <v>7.5594076693654761</v>
      </c>
      <c r="S214" s="21">
        <f>S194-Baseline!S194</f>
        <v>7.5251010594831929</v>
      </c>
      <c r="T214" s="21">
        <f>T194-Baseline!T194</f>
        <v>7.4916826045027038</v>
      </c>
      <c r="U214" s="21">
        <f>U194-Baseline!U194</f>
        <v>7.4591556768338689</v>
      </c>
      <c r="V214" s="21">
        <f>V194-Baseline!V194</f>
        <v>7.4275239484515687</v>
      </c>
      <c r="W214" s="21">
        <f>W194-Baseline!W194</f>
        <v>7.3967913712655946</v>
      </c>
      <c r="X214" s="21">
        <f>X194-Baseline!X194</f>
        <v>7.3669622123807752</v>
      </c>
      <c r="Y214" s="21">
        <f>Y194-Baseline!Y194</f>
        <v>7.3380410434755907</v>
      </c>
      <c r="Z214" s="21">
        <f>Z194-Baseline!Z194</f>
        <v>7.3100327492303228</v>
      </c>
      <c r="AA214" s="21">
        <f>AA194-Baseline!AA194</f>
        <v>7.2829425422483824</v>
      </c>
      <c r="AB214" s="21">
        <f>AB194-Baseline!AB194</f>
        <v>7.2567759671238683</v>
      </c>
      <c r="AC214" s="21">
        <f>AC194-Baseline!AC194</f>
        <v>7.2268886264259891</v>
      </c>
      <c r="AD214" s="21">
        <f>AD194-Baseline!AD194</f>
        <v>7.1973844649990957</v>
      </c>
      <c r="AE214" s="21">
        <f>AE194-Baseline!AE194</f>
        <v>7.1678162753594235</v>
      </c>
      <c r="AF214" s="21">
        <f>AF194-Baseline!AF194</f>
        <v>7.1378940281223988</v>
      </c>
      <c r="AG214" s="21">
        <f>AG194-Baseline!AG194</f>
        <v>7.10748801481793</v>
      </c>
      <c r="AH214" s="21">
        <f>AH194-Baseline!AH194</f>
        <v>7.0766700287562623</v>
      </c>
      <c r="AI214" s="21">
        <f>AI194-Baseline!AI194</f>
        <v>7.0457880324779492</v>
      </c>
      <c r="AJ214" s="21">
        <f>AJ194-Baseline!AJ194</f>
        <v>7.0488041236170078</v>
      </c>
      <c r="AK214" s="21">
        <f>AK194-Baseline!AK194</f>
        <v>7.0515409907342512</v>
      </c>
      <c r="AL214" s="21">
        <f>AL194-Baseline!AL194</f>
        <v>7.054058156347712</v>
      </c>
      <c r="AM214" s="21">
        <f>AM194-Baseline!AM194</f>
        <v>7.0564246285046615</v>
      </c>
      <c r="AN214" s="21">
        <f>AN194-Baseline!AN194</f>
        <v>7.058690368485137</v>
      </c>
      <c r="AO214" s="21">
        <f>AO194-Baseline!AO194</f>
        <v>7.0608813057153981</v>
      </c>
      <c r="AP214" s="21">
        <f>AP194-Baseline!AP194</f>
        <v>7.0630427580754471</v>
      </c>
      <c r="AQ214" s="21">
        <f>AQ194-Baseline!AQ194</f>
        <v>7.0652215679996369</v>
      </c>
      <c r="AR214" s="21">
        <f>AR194-Baseline!AR194</f>
        <v>7.0674603743409365</v>
      </c>
      <c r="AS214" s="21">
        <f>AS194-Baseline!AS194</f>
        <v>7.0697986521049225</v>
      </c>
      <c r="AT214" s="21">
        <f>AT194-Baseline!AT194</f>
        <v>7.072275936890029</v>
      </c>
      <c r="AU214" s="21">
        <f>AU194-Baseline!AU194</f>
        <v>7.0749330433724138</v>
      </c>
      <c r="AV214" s="21">
        <f>AV194-Baseline!AV194</f>
        <v>7.0778095658410658</v>
      </c>
      <c r="AW214" s="21">
        <f>AW194-Baseline!AW194</f>
        <v>7.0809440447683896</v>
      </c>
      <c r="AX214" s="21">
        <f>AX194-Baseline!AX194</f>
        <v>7.0843745843883035</v>
      </c>
      <c r="AY214" s="21">
        <f>AY194-Baseline!AY194</f>
        <v>7.0881390506467454</v>
      </c>
      <c r="AZ214" s="21">
        <f>AZ194-Baseline!AZ194</f>
        <v>7.0922749048770291</v>
      </c>
      <c r="BA214" s="21">
        <f>BA194-Baseline!BA194</f>
        <v>7.0968190687666857</v>
      </c>
      <c r="BB214" s="21">
        <f>BB194-Baseline!BB194</f>
        <v>7.1005613023012257</v>
      </c>
    </row>
    <row r="215" spans="1:54" outlineLevel="2">
      <c r="A215" s="479"/>
      <c r="B215" s="150" t="s">
        <v>498</v>
      </c>
      <c r="C215" s="19"/>
      <c r="D215" s="135" t="s">
        <v>391</v>
      </c>
      <c r="E215" s="21">
        <f>E195-Baseline!E195</f>
        <v>24.184656006135928</v>
      </c>
      <c r="F215" s="21">
        <f>F195-Baseline!F195</f>
        <v>24.053469214820296</v>
      </c>
      <c r="G215" s="21">
        <f>G195-Baseline!G195</f>
        <v>23.924819629646493</v>
      </c>
      <c r="H215" s="21">
        <f>H195-Baseline!H195</f>
        <v>23.79870935708405</v>
      </c>
      <c r="I215" s="21">
        <f>I195-Baseline!I195</f>
        <v>23.675141142393567</v>
      </c>
      <c r="J215" s="21">
        <f>J195-Baseline!J195</f>
        <v>23.554118439889081</v>
      </c>
      <c r="K215" s="21">
        <f>K195-Baseline!K195</f>
        <v>23.4356453746257</v>
      </c>
      <c r="L215" s="21">
        <f>L195-Baseline!L195</f>
        <v>23.319726789289625</v>
      </c>
      <c r="M215" s="21">
        <f>M195-Baseline!M195</f>
        <v>23.206368229900338</v>
      </c>
      <c r="N215" s="21">
        <f>N195-Baseline!N195</f>
        <v>23.095576012377599</v>
      </c>
      <c r="O215" s="21">
        <f>O195-Baseline!O195</f>
        <v>22.98735716689178</v>
      </c>
      <c r="P215" s="21">
        <f>P195-Baseline!P195</f>
        <v>22.881719521631865</v>
      </c>
      <c r="Q215" s="21">
        <f>Q195-Baseline!Q195</f>
        <v>22.778671666482296</v>
      </c>
      <c r="R215" s="21">
        <f>R195-Baseline!R195</f>
        <v>22.678223008096424</v>
      </c>
      <c r="S215" s="21">
        <f>S195-Baseline!S195</f>
        <v>22.575303174120911</v>
      </c>
      <c r="T215" s="21">
        <f>T195-Baseline!T195</f>
        <v>22.475047809262353</v>
      </c>
      <c r="U215" s="21">
        <f>U195-Baseline!U195</f>
        <v>22.377467034666456</v>
      </c>
      <c r="V215" s="21">
        <f>V195-Baseline!V195</f>
        <v>22.282571841268808</v>
      </c>
      <c r="W215" s="21">
        <f>W195-Baseline!W195</f>
        <v>22.190374113796786</v>
      </c>
      <c r="X215" s="21">
        <f>X195-Baseline!X195</f>
        <v>22.100886637142327</v>
      </c>
      <c r="Y215" s="21">
        <f>Y195-Baseline!Y195</f>
        <v>22.014123130426771</v>
      </c>
      <c r="Z215" s="21">
        <f>Z195-Baseline!Z195</f>
        <v>21.930098243902201</v>
      </c>
      <c r="AA215" s="21">
        <f>AA195-Baseline!AA195</f>
        <v>21.8488276304641</v>
      </c>
      <c r="AB215" s="21">
        <f>AB195-Baseline!AB195</f>
        <v>21.770327901371605</v>
      </c>
      <c r="AC215" s="21">
        <f>AC195-Baseline!AC195</f>
        <v>21.680665879482792</v>
      </c>
      <c r="AD215" s="21">
        <f>AD195-Baseline!AD195</f>
        <v>21.592153395428252</v>
      </c>
      <c r="AE215" s="21">
        <f>AE195-Baseline!AE195</f>
        <v>21.503448826776374</v>
      </c>
      <c r="AF215" s="21">
        <f>AF195-Baseline!AF195</f>
        <v>21.41368208538594</v>
      </c>
      <c r="AG215" s="21">
        <f>AG195-Baseline!AG195</f>
        <v>21.322464045185029</v>
      </c>
      <c r="AH215" s="21">
        <f>AH195-Baseline!AH195</f>
        <v>21.230010087165436</v>
      </c>
      <c r="AI215" s="21">
        <f>AI195-Baseline!AI195</f>
        <v>21.137364098450146</v>
      </c>
      <c r="AJ215" s="21">
        <f>AJ195-Baseline!AJ195</f>
        <v>21.146412371954508</v>
      </c>
      <c r="AK215" s="21">
        <f>AK195-Baseline!AK195</f>
        <v>21.154622973366713</v>
      </c>
      <c r="AL215" s="21">
        <f>AL195-Baseline!AL195</f>
        <v>21.162174470261814</v>
      </c>
      <c r="AM215" s="21">
        <f>AM195-Baseline!AM195</f>
        <v>21.169273886822115</v>
      </c>
      <c r="AN215" s="21">
        <f>AN195-Baseline!AN195</f>
        <v>21.176071106836236</v>
      </c>
      <c r="AO215" s="21">
        <f>AO195-Baseline!AO195</f>
        <v>21.182643918593051</v>
      </c>
      <c r="AP215" s="21">
        <f>AP195-Baseline!AP195</f>
        <v>21.189128275738465</v>
      </c>
      <c r="AQ215" s="21">
        <f>AQ195-Baseline!AQ195</f>
        <v>21.195664705577489</v>
      </c>
      <c r="AR215" s="21">
        <f>AR195-Baseline!AR195</f>
        <v>21.202381124667337</v>
      </c>
      <c r="AS215" s="21">
        <f>AS195-Baseline!AS195</f>
        <v>21.209395958021677</v>
      </c>
      <c r="AT215" s="21">
        <f>AT195-Baseline!AT195</f>
        <v>21.216827812438133</v>
      </c>
      <c r="AU215" s="21">
        <f>AU195-Baseline!AU195</f>
        <v>21.224799131945627</v>
      </c>
      <c r="AV215" s="21">
        <f>AV195-Baseline!AV195</f>
        <v>21.233428699410819</v>
      </c>
      <c r="AW215" s="21">
        <f>AW195-Baseline!AW195</f>
        <v>21.242832136250684</v>
      </c>
      <c r="AX215" s="21">
        <f>AX195-Baseline!AX195</f>
        <v>21.253123755167056</v>
      </c>
      <c r="AY215" s="21">
        <f>AY195-Baseline!AY195</f>
        <v>21.264417153998053</v>
      </c>
      <c r="AZ215" s="21">
        <f>AZ195-Baseline!AZ195</f>
        <v>21.276824716743597</v>
      </c>
      <c r="BA215" s="21">
        <f>BA195-Baseline!BA195</f>
        <v>21.2904572084663</v>
      </c>
      <c r="BB215" s="21">
        <f>BB195-Baseline!BB195</f>
        <v>21.301683909122332</v>
      </c>
    </row>
    <row r="216" spans="1:54" outlineLevel="2">
      <c r="A216" s="479"/>
      <c r="B216" s="150" t="s">
        <v>291</v>
      </c>
      <c r="C216" s="19"/>
      <c r="D216" s="135" t="s">
        <v>391</v>
      </c>
      <c r="E216" s="21">
        <f>E196-Baseline!E196</f>
        <v>1.6863305951302741</v>
      </c>
      <c r="F216" s="21">
        <f>F196-Baseline!F196</f>
        <v>1.7172564756011601</v>
      </c>
      <c r="G216" s="21">
        <f>G196-Baseline!G196</f>
        <v>1.7489929389377656</v>
      </c>
      <c r="H216" s="21">
        <f>H196-Baseline!H196</f>
        <v>1.7815642716966007</v>
      </c>
      <c r="I216" s="21">
        <f>I196-Baseline!I196</f>
        <v>1.8149955529785553</v>
      </c>
      <c r="J216" s="21">
        <f>J196-Baseline!J196</f>
        <v>1.8493127192597436</v>
      </c>
      <c r="K216" s="21">
        <f>K196-Baseline!K196</f>
        <v>1.884542535668331</v>
      </c>
      <c r="L216" s="21">
        <f>L196-Baseline!L196</f>
        <v>1.9207126865518627</v>
      </c>
      <c r="M216" s="21">
        <f>M196-Baseline!M196</f>
        <v>1.9578517730420979</v>
      </c>
      <c r="N216" s="21">
        <f>N196-Baseline!N196</f>
        <v>1.9959893646065696</v>
      </c>
      <c r="O216" s="21">
        <f>O196-Baseline!O196</f>
        <v>2.0351559823838552</v>
      </c>
      <c r="P216" s="21">
        <f>P196-Baseline!P196</f>
        <v>2.0753832113865589</v>
      </c>
      <c r="Q216" s="21">
        <f>Q196-Baseline!Q196</f>
        <v>2.1167036845709917</v>
      </c>
      <c r="R216" s="21">
        <f>R196-Baseline!R196</f>
        <v>2.1591510991396938</v>
      </c>
      <c r="S216" s="21">
        <f>S196-Baseline!S196</f>
        <v>2.2027603346177598</v>
      </c>
      <c r="T216" s="21">
        <f>T196-Baseline!T196</f>
        <v>2.247567410096007</v>
      </c>
      <c r="U216" s="21">
        <f>U196-Baseline!U196</f>
        <v>2.2936095624086539</v>
      </c>
      <c r="V216" s="21">
        <f>V196-Baseline!V196</f>
        <v>2.3409252929993878</v>
      </c>
      <c r="W216" s="21">
        <f>W196-Baseline!W196</f>
        <v>2.3895544035151106</v>
      </c>
      <c r="X216" s="21">
        <f>X196-Baseline!X196</f>
        <v>2.4395380043189046</v>
      </c>
      <c r="Y216" s="21">
        <f>Y196-Baseline!Y196</f>
        <v>2.4909186301632413</v>
      </c>
      <c r="Z216" s="21">
        <f>Z196-Baseline!Z196</f>
        <v>2.5437402570098366</v>
      </c>
      <c r="AA216" s="21">
        <f>AA196-Baseline!AA196</f>
        <v>2.5980483240415899</v>
      </c>
      <c r="AB216" s="21">
        <f>AB196-Baseline!AB196</f>
        <v>2.6538898414547583</v>
      </c>
      <c r="AC216" s="21">
        <f>AC196-Baseline!AC196</f>
        <v>2.7113133707617321</v>
      </c>
      <c r="AD216" s="21">
        <f>AD196-Baseline!AD196</f>
        <v>2.7703691507370731</v>
      </c>
      <c r="AE216" s="21">
        <f>AE196-Baseline!AE196</f>
        <v>2.8311091282456387</v>
      </c>
      <c r="AF216" s="21">
        <f>AF196-Baseline!AF196</f>
        <v>2.8935870060246325</v>
      </c>
      <c r="AG216" s="21">
        <f>AG196-Baseline!AG196</f>
        <v>2.9578583058226044</v>
      </c>
      <c r="AH216" s="21">
        <f>AH196-Baseline!AH196</f>
        <v>3.0239804739739471</v>
      </c>
      <c r="AI216" s="21">
        <f>AI196-Baseline!AI196</f>
        <v>3.0920128520503396</v>
      </c>
      <c r="AJ216" s="21">
        <f>AJ196-Baseline!AJ196</f>
        <v>3.1686976805145144</v>
      </c>
      <c r="AK216" s="21">
        <f>AK196-Baseline!AK196</f>
        <v>3.2477364818498899</v>
      </c>
      <c r="AL216" s="21">
        <f>AL196-Baseline!AL196</f>
        <v>3.3292092675293428</v>
      </c>
      <c r="AM216" s="21">
        <f>AM196-Baseline!AM196</f>
        <v>3.4131989239218918</v>
      </c>
      <c r="AN216" s="21">
        <f>AN196-Baseline!AN196</f>
        <v>3.4997913195213028</v>
      </c>
      <c r="AO216" s="21">
        <f>AO196-Baseline!AO196</f>
        <v>3.5890754189764897</v>
      </c>
      <c r="AP216" s="21">
        <f>AP196-Baseline!AP196</f>
        <v>3.6811433906110871</v>
      </c>
      <c r="AQ216" s="21">
        <f>AQ196-Baseline!AQ196</f>
        <v>3.7760907584632633</v>
      </c>
      <c r="AR216" s="21">
        <f>AR196-Baseline!AR196</f>
        <v>3.8740164414239948</v>
      </c>
      <c r="AS216" s="21">
        <f>AS196-Baseline!AS196</f>
        <v>3.9750229905992955</v>
      </c>
      <c r="AT216" s="21">
        <f>AT196-Baseline!AT196</f>
        <v>4.07921664643552</v>
      </c>
      <c r="AU216" s="21">
        <f>AU196-Baseline!AU196</f>
        <v>4.1867075010276853</v>
      </c>
      <c r="AV216" s="21">
        <f>AV196-Baseline!AV196</f>
        <v>4.2976096333345497</v>
      </c>
      <c r="AW216" s="21">
        <f>AW196-Baseline!AW196</f>
        <v>4.4120412679231187</v>
      </c>
      <c r="AX216" s="21">
        <f>AX196-Baseline!AX196</f>
        <v>4.5301248945004096</v>
      </c>
      <c r="AY216" s="21">
        <f>AY196-Baseline!AY196</f>
        <v>4.6519875029453068</v>
      </c>
      <c r="AZ216" s="21">
        <f>AZ196-Baseline!AZ196</f>
        <v>4.7777606455552055</v>
      </c>
      <c r="BA216" s="21">
        <f>BA196-Baseline!BA196</f>
        <v>4.9075806940824727</v>
      </c>
      <c r="BB216" s="21">
        <f>BB196-Baseline!BB196</f>
        <v>5.0409281786304847</v>
      </c>
    </row>
    <row r="217" spans="1:54" outlineLevel="2">
      <c r="A217" s="479"/>
      <c r="B217" s="150" t="s">
        <v>294</v>
      </c>
      <c r="C217" s="19"/>
      <c r="D217" s="135"/>
      <c r="E217" s="21">
        <f>E197-Baseline!E197</f>
        <v>20.714413057399998</v>
      </c>
      <c r="F217" s="21">
        <f>F197-Baseline!F197</f>
        <v>20.518936365990342</v>
      </c>
      <c r="G217" s="21">
        <f>G197-Baseline!G197</f>
        <v>20.328487292492241</v>
      </c>
      <c r="H217" s="21">
        <f>H197-Baseline!H197</f>
        <v>20.142942492832098</v>
      </c>
      <c r="I217" s="21">
        <f>I197-Baseline!I197</f>
        <v>19.96218274084584</v>
      </c>
      <c r="J217" s="21">
        <f>J197-Baseline!J197</f>
        <v>19.786092759148957</v>
      </c>
      <c r="K217" s="21">
        <f>K197-Baseline!K197</f>
        <v>19.614561135968991</v>
      </c>
      <c r="L217" s="21">
        <f>L197-Baseline!L197</f>
        <v>19.447480198488122</v>
      </c>
      <c r="M217" s="21">
        <f>M197-Baseline!M197</f>
        <v>19.284745860690631</v>
      </c>
      <c r="N217" s="21">
        <f>N197-Baseline!N197</f>
        <v>19.12625757868225</v>
      </c>
      <c r="O217" s="21">
        <f>O197-Baseline!O197</f>
        <v>18.971918185803695</v>
      </c>
      <c r="P217" s="21">
        <f>P197-Baseline!P197</f>
        <v>18.821633812853239</v>
      </c>
      <c r="Q217" s="21">
        <f>Q197-Baseline!Q197</f>
        <v>18.675313799809434</v>
      </c>
      <c r="R217" s="21">
        <f>R197-Baseline!R197</f>
        <v>18.532870574476977</v>
      </c>
      <c r="S217" s="21">
        <f>S197-Baseline!S197</f>
        <v>18.394219580568254</v>
      </c>
      <c r="T217" s="21">
        <f>T197-Baseline!T197</f>
        <v>18.259279173678785</v>
      </c>
      <c r="U217" s="21">
        <f>U197-Baseline!U197</f>
        <v>18.127970538453255</v>
      </c>
      <c r="V217" s="21">
        <f>V197-Baseline!V197</f>
        <v>18.000217608299767</v>
      </c>
      <c r="W217" s="21">
        <f>W197-Baseline!W197</f>
        <v>17.875946971734116</v>
      </c>
      <c r="X217" s="21">
        <f>X197-Baseline!X197</f>
        <v>17.755087815962369</v>
      </c>
      <c r="Y217" s="21">
        <f>Y197-Baseline!Y197</f>
        <v>17.637571825973005</v>
      </c>
      <c r="Z217" s="21">
        <f>Z197-Baseline!Z197</f>
        <v>17.52333312522844</v>
      </c>
      <c r="AA217" s="21">
        <f>AA197-Baseline!AA197</f>
        <v>17.412308196011036</v>
      </c>
      <c r="AB217" s="21">
        <f>AB197-Baseline!AB197</f>
        <v>17.304435827269192</v>
      </c>
      <c r="AC217" s="21">
        <f>AC197-Baseline!AC197</f>
        <v>17.199657023072099</v>
      </c>
      <c r="AD217" s="21">
        <f>AD197-Baseline!AD197</f>
        <v>17.097914963620287</v>
      </c>
      <c r="AE217" s="21">
        <f>AE197-Baseline!AE197</f>
        <v>16.999154918397451</v>
      </c>
      <c r="AF217" s="21">
        <f>AF197-Baseline!AF197</f>
        <v>16.903324214390693</v>
      </c>
      <c r="AG217" s="21">
        <f>AG197-Baseline!AG197</f>
        <v>16.810372153362916</v>
      </c>
      <c r="AH217" s="21">
        <f>AH197-Baseline!AH197</f>
        <v>16.72024996381651</v>
      </c>
      <c r="AI217" s="21">
        <f>AI197-Baseline!AI197</f>
        <v>16.632910753605305</v>
      </c>
      <c r="AJ217" s="21">
        <f>AJ197-Baseline!AJ197</f>
        <v>16.628641051554247</v>
      </c>
      <c r="AK217" s="21">
        <f>AK197-Baseline!AK197</f>
        <v>16.626658776355011</v>
      </c>
      <c r="AL217" s="21">
        <f>AL197-Baseline!AL197</f>
        <v>16.62695725973829</v>
      </c>
      <c r="AM217" s="21">
        <f>AM197-Baseline!AM197</f>
        <v>16.629531076991412</v>
      </c>
      <c r="AN217" s="21">
        <f>AN197-Baseline!AN197</f>
        <v>16.634376034842813</v>
      </c>
      <c r="AO217" s="21">
        <f>AO197-Baseline!AO197</f>
        <v>16.641489169048008</v>
      </c>
      <c r="AP217" s="21">
        <f>AP197-Baseline!AP197</f>
        <v>16.650868711540991</v>
      </c>
      <c r="AQ217" s="21">
        <f>AQ197-Baseline!AQ197</f>
        <v>16.662514112010964</v>
      </c>
      <c r="AR217" s="21">
        <f>AR197-Baseline!AR197</f>
        <v>16.676425997074908</v>
      </c>
      <c r="AS217" s="21">
        <f>AS197-Baseline!AS197</f>
        <v>16.692606190291883</v>
      </c>
      <c r="AT217" s="21">
        <f>AT197-Baseline!AT197</f>
        <v>16.711057678793267</v>
      </c>
      <c r="AU217" s="21">
        <f>AU197-Baseline!AU197</f>
        <v>16.731784628885997</v>
      </c>
      <c r="AV217" s="21">
        <f>AV197-Baseline!AV197</f>
        <v>16.754792368716092</v>
      </c>
      <c r="AW217" s="21">
        <f>AW197-Baseline!AW197</f>
        <v>16.780087379014766</v>
      </c>
      <c r="AX217" s="21">
        <f>AX197-Baseline!AX197</f>
        <v>16.80767729888678</v>
      </c>
      <c r="AY217" s="21">
        <f>AY197-Baseline!AY197</f>
        <v>16.83757091550947</v>
      </c>
      <c r="AZ217" s="21">
        <f>AZ197-Baseline!AZ197</f>
        <v>16.869778160397882</v>
      </c>
      <c r="BA217" s="21">
        <f>BA197-Baseline!BA197</f>
        <v>16.904310113757983</v>
      </c>
      <c r="BB217" s="21">
        <f>BB197-Baseline!BB197</f>
        <v>16.938934706872104</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41.198138711717512</v>
      </c>
      <c r="F220" s="21">
        <f>F200-Baseline!F200</f>
        <v>40.931799909875409</v>
      </c>
      <c r="G220" s="21">
        <f>G200-Baseline!G200</f>
        <v>40.61409616307558</v>
      </c>
      <c r="H220" s="21">
        <f>H200-Baseline!H200</f>
        <v>40.302325868087308</v>
      </c>
      <c r="I220" s="21">
        <f>I200-Baseline!I200</f>
        <v>40.049290592107695</v>
      </c>
      <c r="J220" s="21">
        <f>J200-Baseline!J200</f>
        <v>39.800096274495651</v>
      </c>
      <c r="K220" s="21">
        <f>K200-Baseline!K200</f>
        <v>39.504130310377917</v>
      </c>
      <c r="L220" s="21">
        <f>L200-Baseline!L200</f>
        <v>39.263886168283477</v>
      </c>
      <c r="M220" s="21">
        <f>M200-Baseline!M200</f>
        <v>39.027715316847392</v>
      </c>
      <c r="N220" s="21">
        <f>N200-Baseline!N200</f>
        <v>38.747950253435576</v>
      </c>
      <c r="O220" s="21">
        <f>O200-Baseline!O200</f>
        <v>38.521107348566403</v>
      </c>
      <c r="P220" s="21">
        <f>P200-Baseline!P200</f>
        <v>38.29855660890513</v>
      </c>
      <c r="Q220" s="21">
        <f>Q200-Baseline!Q200</f>
        <v>38.080375978569428</v>
      </c>
      <c r="R220" s="21">
        <f>R200-Baseline!R200</f>
        <v>37.910778338104322</v>
      </c>
      <c r="S220" s="21">
        <f>S200-Baseline!S200</f>
        <v>37.70071705877006</v>
      </c>
      <c r="T220" s="21">
        <f>T200-Baseline!T200</f>
        <v>37.495272999133441</v>
      </c>
      <c r="U220" s="21">
        <f>U200-Baseline!U200</f>
        <v>37.294519296051718</v>
      </c>
      <c r="V220" s="21">
        <f>V200-Baseline!V200</f>
        <v>37.139387393558842</v>
      </c>
      <c r="W220" s="21">
        <f>W200-Baseline!W200</f>
        <v>36.947460754459243</v>
      </c>
      <c r="X220" s="21">
        <f>X200-Baseline!X200</f>
        <v>36.799795735791719</v>
      </c>
      <c r="Y220" s="21">
        <f>Y200-Baseline!Y200</f>
        <v>36.617055761661398</v>
      </c>
      <c r="Z220" s="21">
        <f>Z200-Baseline!Z200</f>
        <v>36.477287316696938</v>
      </c>
      <c r="AA220" s="21">
        <f>AA200-Baseline!AA200</f>
        <v>36.341276230326841</v>
      </c>
      <c r="AB220" s="21">
        <f>AB200-Baseline!AB200</f>
        <v>36.209143763391161</v>
      </c>
      <c r="AC220" s="21">
        <f>AC200-Baseline!AC200</f>
        <v>36.072816998059281</v>
      </c>
      <c r="AD220" s="21">
        <f>AD200-Baseline!AD200</f>
        <v>35.94277148600878</v>
      </c>
      <c r="AE220" s="21">
        <f>AE200-Baseline!AE200</f>
        <v>35.820573384239495</v>
      </c>
      <c r="AF220" s="21">
        <f>AF200-Baseline!AF200</f>
        <v>35.701709423889405</v>
      </c>
      <c r="AG220" s="21">
        <f>AG200-Baseline!AG200</f>
        <v>35.586745171192788</v>
      </c>
      <c r="AH220" s="21">
        <f>AH200-Baseline!AH200</f>
        <v>35.476323659295034</v>
      </c>
      <c r="AI220" s="21">
        <f>AI200-Baseline!AI200</f>
        <v>35.371265576220097</v>
      </c>
      <c r="AJ220" s="21">
        <f>AJ200-Baseline!AJ200</f>
        <v>35.433766795173625</v>
      </c>
      <c r="AK220" s="21">
        <f>AK200-Baseline!AK200</f>
        <v>35.500548742647879</v>
      </c>
      <c r="AL220" s="21">
        <f>AL200-Baseline!AL200</f>
        <v>35.571976297345444</v>
      </c>
      <c r="AM220" s="21">
        <f>AM200-Baseline!AM200</f>
        <v>35.648288022024545</v>
      </c>
      <c r="AN220" s="21">
        <f>AN200-Baseline!AN200</f>
        <v>35.729630462561566</v>
      </c>
      <c r="AO220" s="21">
        <f>AO200-Baseline!AO200</f>
        <v>35.816113075142439</v>
      </c>
      <c r="AP220" s="21">
        <f>AP200-Baseline!AP200</f>
        <v>35.907919383044259</v>
      </c>
      <c r="AQ220" s="21">
        <f>AQ200-Baseline!AQ200</f>
        <v>36.005251746845992</v>
      </c>
      <c r="AR220" s="21">
        <f>AR200-Baseline!AR200</f>
        <v>36.108286091893127</v>
      </c>
      <c r="AS220" s="21">
        <f>AS200-Baseline!AS200</f>
        <v>36.217197436816292</v>
      </c>
      <c r="AT220" s="21">
        <f>AT200-Baseline!AT200</f>
        <v>36.332171219549465</v>
      </c>
      <c r="AU220" s="21">
        <f>AU200-Baseline!AU200</f>
        <v>36.453402368935251</v>
      </c>
      <c r="AV220" s="21">
        <f>AV200-Baseline!AV200</f>
        <v>36.581086739618698</v>
      </c>
      <c r="AW220" s="21">
        <f>AW200-Baseline!AW200</f>
        <v>36.715421983523584</v>
      </c>
      <c r="AX220" s="21">
        <f>AX200-Baseline!AX200</f>
        <v>36.85661145162809</v>
      </c>
      <c r="AY220" s="21">
        <f>AY200-Baseline!AY200</f>
        <v>37.004864227037174</v>
      </c>
      <c r="AZ220" s="21">
        <f>AZ200-Baseline!AZ200</f>
        <v>37.160394150295687</v>
      </c>
      <c r="BA220" s="21">
        <f>BA200-Baseline!BA200</f>
        <v>37.323419797262389</v>
      </c>
      <c r="BB220" s="21">
        <f>BB200-Baseline!BB200</f>
        <v>37.488536989935199</v>
      </c>
    </row>
    <row r="221" spans="1:54" outlineLevel="2">
      <c r="A221" s="479"/>
      <c r="B221" s="150" t="s">
        <v>501</v>
      </c>
      <c r="C221" s="19"/>
      <c r="D221" s="135" t="s">
        <v>391</v>
      </c>
      <c r="E221" s="21">
        <f>E201-Baseline!E201</f>
        <v>33.162063385644437</v>
      </c>
      <c r="F221" s="21">
        <f>F201-Baseline!F201</f>
        <v>32.898862227845243</v>
      </c>
      <c r="G221" s="21">
        <f>G201-Baseline!G201</f>
        <v>32.643659997507385</v>
      </c>
      <c r="H221" s="21">
        <f>H201-Baseline!H201</f>
        <v>32.39632735385932</v>
      </c>
      <c r="I221" s="21">
        <f>I201-Baseline!I201</f>
        <v>32.156740829355996</v>
      </c>
      <c r="J221" s="21">
        <f>J201-Baseline!J201</f>
        <v>31.924782745546459</v>
      </c>
      <c r="K221" s="21">
        <f>K201-Baseline!K201</f>
        <v>31.700341056434045</v>
      </c>
      <c r="L221" s="21">
        <f>L201-Baseline!L201</f>
        <v>31.483309330349986</v>
      </c>
      <c r="M221" s="21">
        <f>M201-Baseline!M201</f>
        <v>31.273586553805991</v>
      </c>
      <c r="N221" s="21">
        <f>N201-Baseline!N201</f>
        <v>31.071077152114476</v>
      </c>
      <c r="O221" s="21">
        <f>O201-Baseline!O201</f>
        <v>30.875690773325271</v>
      </c>
      <c r="P221" s="21">
        <f>P201-Baseline!P201</f>
        <v>30.68734233605684</v>
      </c>
      <c r="Q221" s="21">
        <f>Q201-Baseline!Q201</f>
        <v>30.505951894189899</v>
      </c>
      <c r="R221" s="21">
        <f>R201-Baseline!R201</f>
        <v>30.331444527567726</v>
      </c>
      <c r="S221" s="21">
        <f>S201-Baseline!S201</f>
        <v>30.162056856712667</v>
      </c>
      <c r="T221" s="21">
        <f>T201-Baseline!T201</f>
        <v>29.999432133841466</v>
      </c>
      <c r="U221" s="21">
        <f>U201-Baseline!U201</f>
        <v>29.843509717202828</v>
      </c>
      <c r="V221" s="21">
        <f>V201-Baseline!V201</f>
        <v>29.69423383080634</v>
      </c>
      <c r="W221" s="21">
        <f>W201-Baseline!W201</f>
        <v>29.551553473438791</v>
      </c>
      <c r="X221" s="21">
        <f>X201-Baseline!X201</f>
        <v>29.415422392242526</v>
      </c>
      <c r="Y221" s="21">
        <f>Y201-Baseline!Y201</f>
        <v>29.28579907536875</v>
      </c>
      <c r="Z221" s="21">
        <f>Z201-Baseline!Z201</f>
        <v>29.162646704190326</v>
      </c>
      <c r="AA221" s="21">
        <f>AA201-Baseline!AA201</f>
        <v>29.045933100769986</v>
      </c>
      <c r="AB221" s="21">
        <f>AB201-Baseline!AB201</f>
        <v>28.935630772610885</v>
      </c>
      <c r="AC221" s="21">
        <f>AC201-Baseline!AC201</f>
        <v>28.827066519656778</v>
      </c>
      <c r="AD221" s="21">
        <f>AD201-Baseline!AD201</f>
        <v>28.724319790993011</v>
      </c>
      <c r="AE221" s="21">
        <f>AE201-Baseline!AE201</f>
        <v>28.626923126359671</v>
      </c>
      <c r="AF221" s="21">
        <f>AF201-Baseline!AF201</f>
        <v>28.534570489219426</v>
      </c>
      <c r="AG221" s="21">
        <f>AG201-Baseline!AG201</f>
        <v>28.447120381813292</v>
      </c>
      <c r="AH221" s="21">
        <f>AH201-Baseline!AH201</f>
        <v>28.364637072487792</v>
      </c>
      <c r="AI221" s="21">
        <f>AI201-Baseline!AI201</f>
        <v>28.287465176266224</v>
      </c>
      <c r="AJ221" s="21">
        <f>AJ201-Baseline!AJ201</f>
        <v>28.343815289876503</v>
      </c>
      <c r="AK221" s="21">
        <f>AK201-Baseline!AK201</f>
        <v>28.40496474032685</v>
      </c>
      <c r="AL221" s="21">
        <f>AL201-Baseline!AL201</f>
        <v>28.471039423960242</v>
      </c>
      <c r="AM221" s="21">
        <f>AM201-Baseline!AM201</f>
        <v>28.542179008925409</v>
      </c>
      <c r="AN221" s="21">
        <f>AN201-Baseline!AN201</f>
        <v>28.618508493851724</v>
      </c>
      <c r="AO221" s="21">
        <f>AO201-Baseline!AO201</f>
        <v>28.700133331938368</v>
      </c>
      <c r="AP221" s="21">
        <f>AP201-Baseline!AP201</f>
        <v>28.78718292415985</v>
      </c>
      <c r="AQ221" s="21">
        <f>AQ201-Baseline!AQ201</f>
        <v>28.879792925988252</v>
      </c>
      <c r="AR221" s="21">
        <f>AR201-Baseline!AR201</f>
        <v>28.978099515371468</v>
      </c>
      <c r="AS221" s="21">
        <f>AS201-Baseline!AS201</f>
        <v>29.082240687231504</v>
      </c>
      <c r="AT221" s="21">
        <f>AT201-Baseline!AT201</f>
        <v>29.192359499808532</v>
      </c>
      <c r="AU221" s="21">
        <f>AU201-Baseline!AU201</f>
        <v>29.308605468246725</v>
      </c>
      <c r="AV221" s="21">
        <f>AV201-Baseline!AV201</f>
        <v>29.431132181727254</v>
      </c>
      <c r="AW221" s="21">
        <f>AW201-Baseline!AW201</f>
        <v>29.560097616398266</v>
      </c>
      <c r="AX221" s="21">
        <f>AX201-Baseline!AX201</f>
        <v>29.69566487736077</v>
      </c>
      <c r="AY221" s="21">
        <f>AY201-Baseline!AY201</f>
        <v>29.838002618144952</v>
      </c>
      <c r="AZ221" s="21">
        <f>AZ201-Baseline!AZ201</f>
        <v>29.98728493230584</v>
      </c>
      <c r="BA221" s="21">
        <f>BA201-Baseline!BA201</f>
        <v>30.14369147665321</v>
      </c>
      <c r="BB221" s="21">
        <f>BB201-Baseline!BB201</f>
        <v>30.303041211904866</v>
      </c>
    </row>
    <row r="222" spans="1:54" outlineLevel="2">
      <c r="A222" s="480"/>
      <c r="B222" s="150" t="s">
        <v>502</v>
      </c>
      <c r="C222" s="19"/>
      <c r="D222" s="135" t="s">
        <v>391</v>
      </c>
      <c r="E222" s="21">
        <f>E202-Baseline!E202</f>
        <v>49.285167387825496</v>
      </c>
      <c r="F222" s="21">
        <f>F202-Baseline!F202</f>
        <v>48.934508369188066</v>
      </c>
      <c r="G222" s="21">
        <f>G202-Baseline!G202</f>
        <v>48.593539750605046</v>
      </c>
      <c r="H222" s="21">
        <f>H202-Baseline!H202</f>
        <v>48.262133591915358</v>
      </c>
      <c r="I222" s="21">
        <f>I202-Baseline!I202</f>
        <v>47.940168257618367</v>
      </c>
      <c r="J222" s="21">
        <f>J202-Baseline!J202</f>
        <v>47.627528370414758</v>
      </c>
      <c r="K222" s="21">
        <f>K202-Baseline!K202</f>
        <v>47.324104639517842</v>
      </c>
      <c r="L222" s="21">
        <f>L202-Baseline!L202</f>
        <v>47.029793856543066</v>
      </c>
      <c r="M222" s="21">
        <f>M202-Baseline!M202</f>
        <v>46.744498705449239</v>
      </c>
      <c r="N222" s="21">
        <f>N202-Baseline!N202</f>
        <v>46.468127825441215</v>
      </c>
      <c r="O222" s="21">
        <f>O202-Baseline!O202</f>
        <v>46.20059555125313</v>
      </c>
      <c r="P222" s="21">
        <f>P202-Baseline!P202</f>
        <v>45.941822018674713</v>
      </c>
      <c r="Q222" s="21">
        <f>Q202-Baseline!Q202</f>
        <v>45.691733005178094</v>
      </c>
      <c r="R222" s="21">
        <f>R202-Baseline!R202</f>
        <v>45.450259866298673</v>
      </c>
      <c r="S222" s="21">
        <f>S202-Baseline!S202</f>
        <v>45.212258971350387</v>
      </c>
      <c r="T222" s="21">
        <f>T202-Baseline!T202</f>
        <v>44.982797338601117</v>
      </c>
      <c r="U222" s="21">
        <f>U202-Baseline!U202</f>
        <v>44.761821075035414</v>
      </c>
      <c r="V222" s="21">
        <f>V202-Baseline!V202</f>
        <v>44.549281723623579</v>
      </c>
      <c r="W222" s="21">
        <f>W202-Baseline!W202</f>
        <v>44.34513621596998</v>
      </c>
      <c r="X222" s="21">
        <f>X202-Baseline!X202</f>
        <v>44.14934681700408</v>
      </c>
      <c r="Y222" s="21">
        <f>Y202-Baseline!Y202</f>
        <v>43.961881162319926</v>
      </c>
      <c r="Z222" s="21">
        <f>Z202-Baseline!Z202</f>
        <v>43.7827121988622</v>
      </c>
      <c r="AA222" s="21">
        <f>AA202-Baseline!AA202</f>
        <v>43.611818188985708</v>
      </c>
      <c r="AB222" s="21">
        <f>AB202-Baseline!AB202</f>
        <v>43.449182706858622</v>
      </c>
      <c r="AC222" s="21">
        <f>AC202-Baseline!AC202</f>
        <v>43.280843772713581</v>
      </c>
      <c r="AD222" s="21">
        <f>AD202-Baseline!AD202</f>
        <v>43.119088721422173</v>
      </c>
      <c r="AE222" s="21">
        <f>AE202-Baseline!AE202</f>
        <v>42.962555677776621</v>
      </c>
      <c r="AF222" s="21">
        <f>AF202-Baseline!AF202</f>
        <v>42.810358546482966</v>
      </c>
      <c r="AG222" s="21">
        <f>AG202-Baseline!AG202</f>
        <v>42.662096412180389</v>
      </c>
      <c r="AH222" s="21">
        <f>AH202-Baseline!AH202</f>
        <v>42.517977130896966</v>
      </c>
      <c r="AI222" s="21">
        <f>AI202-Baseline!AI202</f>
        <v>42.379041242238422</v>
      </c>
      <c r="AJ222" s="21">
        <f>AJ202-Baseline!AJ202</f>
        <v>42.441423538214011</v>
      </c>
      <c r="AK222" s="21">
        <f>AK202-Baseline!AK202</f>
        <v>42.508046722959314</v>
      </c>
      <c r="AL222" s="21">
        <f>AL202-Baseline!AL202</f>
        <v>42.579155737874345</v>
      </c>
      <c r="AM222" s="21">
        <f>AM202-Baseline!AM202</f>
        <v>42.655028267242869</v>
      </c>
      <c r="AN222" s="21">
        <f>AN202-Baseline!AN202</f>
        <v>42.735889232202823</v>
      </c>
      <c r="AO222" s="21">
        <f>AO202-Baseline!AO202</f>
        <v>42.821895944816021</v>
      </c>
      <c r="AP222" s="21">
        <f>AP202-Baseline!AP202</f>
        <v>42.913268441822865</v>
      </c>
      <c r="AQ222" s="21">
        <f>AQ202-Baseline!AQ202</f>
        <v>43.010236063566097</v>
      </c>
      <c r="AR222" s="21">
        <f>AR202-Baseline!AR202</f>
        <v>43.11302026569787</v>
      </c>
      <c r="AS222" s="21">
        <f>AS202-Baseline!AS202</f>
        <v>43.221837993148256</v>
      </c>
      <c r="AT222" s="21">
        <f>AT202-Baseline!AT202</f>
        <v>43.336911375356635</v>
      </c>
      <c r="AU222" s="21">
        <f>AU202-Baseline!AU202</f>
        <v>43.458471556819937</v>
      </c>
      <c r="AV222" s="21">
        <f>AV202-Baseline!AV202</f>
        <v>43.586751315297008</v>
      </c>
      <c r="AW222" s="21">
        <f>AW202-Baseline!AW202</f>
        <v>43.721985707880563</v>
      </c>
      <c r="AX222" s="21">
        <f>AX202-Baseline!AX202</f>
        <v>43.864414048139523</v>
      </c>
      <c r="AY222" s="21">
        <f>AY202-Baseline!AY202</f>
        <v>44.014280721496263</v>
      </c>
      <c r="AZ222" s="21">
        <f>AZ202-Baseline!AZ202</f>
        <v>44.171834744172408</v>
      </c>
      <c r="BA222" s="21">
        <f>BA202-Baseline!BA202</f>
        <v>44.337329616352825</v>
      </c>
      <c r="BB222" s="21">
        <f>BB202-Baseline!BB202</f>
        <v>44.504163818725971</v>
      </c>
    </row>
    <row r="223" spans="1:54" outlineLevel="2">
      <c r="B223" s="19"/>
      <c r="C223" s="19"/>
      <c r="D223" s="19"/>
      <c r="E223" s="15"/>
    </row>
    <row r="224" spans="1:54" outlineLevel="2">
      <c r="A224" s="478" t="s">
        <v>503</v>
      </c>
      <c r="B224" s="150" t="s">
        <v>500</v>
      </c>
      <c r="C224" s="19"/>
      <c r="D224" s="135" t="s">
        <v>391</v>
      </c>
      <c r="E224" s="21">
        <f>E204-Baseline!E204</f>
        <v>41.198138711717512</v>
      </c>
      <c r="F224" s="21">
        <f>F204-Baseline!F204</f>
        <v>82.129938621592913</v>
      </c>
      <c r="G224" s="21">
        <f>G204-Baseline!G204</f>
        <v>122.74403478466849</v>
      </c>
      <c r="H224" s="21">
        <f>H204-Baseline!H204</f>
        <v>163.04636065275579</v>
      </c>
      <c r="I224" s="21">
        <f>I204-Baseline!I204</f>
        <v>203.09565124486349</v>
      </c>
      <c r="J224" s="21">
        <f>J204-Baseline!J204</f>
        <v>242.89574751935913</v>
      </c>
      <c r="K224" s="21">
        <f>K204-Baseline!K204</f>
        <v>282.39987782973708</v>
      </c>
      <c r="L224" s="21">
        <f>L204-Baseline!L204</f>
        <v>321.66376399802056</v>
      </c>
      <c r="M224" s="21">
        <f>M204-Baseline!M204</f>
        <v>360.69147931486793</v>
      </c>
      <c r="N224" s="21">
        <f>N204-Baseline!N204</f>
        <v>399.43942956830352</v>
      </c>
      <c r="O224" s="21">
        <f>O204-Baseline!O204</f>
        <v>437.96053691686996</v>
      </c>
      <c r="P224" s="21">
        <f>P204-Baseline!P204</f>
        <v>476.25909352577509</v>
      </c>
      <c r="Q224" s="21">
        <f>Q204-Baseline!Q204</f>
        <v>514.33946950434449</v>
      </c>
      <c r="R224" s="21">
        <f>R204-Baseline!R204</f>
        <v>552.25024784244886</v>
      </c>
      <c r="S224" s="21">
        <f>S204-Baseline!S204</f>
        <v>589.95096490121887</v>
      </c>
      <c r="T224" s="21">
        <f>T204-Baseline!T204</f>
        <v>627.44623790035234</v>
      </c>
      <c r="U224" s="21">
        <f>U204-Baseline!U204</f>
        <v>664.74075719640405</v>
      </c>
      <c r="V224" s="21">
        <f>V204-Baseline!V204</f>
        <v>701.88014458996292</v>
      </c>
      <c r="W224" s="21">
        <f>W204-Baseline!W204</f>
        <v>738.82760534442218</v>
      </c>
      <c r="X224" s="21">
        <f>X204-Baseline!X204</f>
        <v>775.62740108021387</v>
      </c>
      <c r="Y224" s="21">
        <f>Y204-Baseline!Y204</f>
        <v>812.24445684187526</v>
      </c>
      <c r="Z224" s="21">
        <f>Z204-Baseline!Z204</f>
        <v>848.72174415857216</v>
      </c>
      <c r="AA224" s="21">
        <f>AA204-Baseline!AA204</f>
        <v>885.06302038889896</v>
      </c>
      <c r="AB224" s="21">
        <f>AB204-Baseline!AB204</f>
        <v>921.27216415229009</v>
      </c>
      <c r="AC224" s="21">
        <f>AC204-Baseline!AC204</f>
        <v>957.34498115034933</v>
      </c>
      <c r="AD224" s="21">
        <f>AD204-Baseline!AD204</f>
        <v>993.28775263635816</v>
      </c>
      <c r="AE224" s="21">
        <f>AE204-Baseline!AE204</f>
        <v>1029.1083260205976</v>
      </c>
      <c r="AF224" s="21">
        <f>AF204-Baseline!AF204</f>
        <v>1064.8100354444871</v>
      </c>
      <c r="AG224" s="21">
        <f>AG204-Baseline!AG204</f>
        <v>1100.39678061568</v>
      </c>
      <c r="AH224" s="21">
        <f>AH204-Baseline!AH204</f>
        <v>1135.873104274975</v>
      </c>
      <c r="AI224" s="21">
        <f>AI204-Baseline!AI204</f>
        <v>1171.2443698511952</v>
      </c>
      <c r="AJ224" s="21">
        <f>AJ204-Baseline!AJ204</f>
        <v>1206.6781366463688</v>
      </c>
      <c r="AK224" s="21">
        <f>AK204-Baseline!AK204</f>
        <v>1242.1786853890167</v>
      </c>
      <c r="AL224" s="21">
        <f>AL204-Baseline!AL204</f>
        <v>1277.750661686362</v>
      </c>
      <c r="AM224" s="21">
        <f>AM204-Baseline!AM204</f>
        <v>1313.3989497083867</v>
      </c>
      <c r="AN224" s="21">
        <f>AN204-Baseline!AN204</f>
        <v>1349.1285801709482</v>
      </c>
      <c r="AO224" s="21">
        <f>AO204-Baseline!AO204</f>
        <v>1384.9446932460908</v>
      </c>
      <c r="AP224" s="21">
        <f>AP204-Baseline!AP204</f>
        <v>1420.8526126291349</v>
      </c>
      <c r="AQ224" s="21">
        <f>AQ204-Baseline!AQ204</f>
        <v>1456.8578643759809</v>
      </c>
      <c r="AR224" s="21">
        <f>AR204-Baseline!AR204</f>
        <v>1492.9661504678741</v>
      </c>
      <c r="AS224" s="21">
        <f>AS204-Baseline!AS204</f>
        <v>1529.1833479046904</v>
      </c>
      <c r="AT224" s="21">
        <f>AT204-Baseline!AT204</f>
        <v>1565.51551912424</v>
      </c>
      <c r="AU224" s="21">
        <f>AU204-Baseline!AU204</f>
        <v>1601.9689214931752</v>
      </c>
      <c r="AV224" s="21">
        <f>AV204-Baseline!AV204</f>
        <v>1638.550008232794</v>
      </c>
      <c r="AW224" s="21">
        <f>AW204-Baseline!AW204</f>
        <v>1675.2654302163176</v>
      </c>
      <c r="AX224" s="21">
        <f>AX204-Baseline!AX204</f>
        <v>1712.1220416679457</v>
      </c>
      <c r="AY224" s="21">
        <f>AY204-Baseline!AY204</f>
        <v>1749.1269058949829</v>
      </c>
      <c r="AZ224" s="21">
        <f>AZ204-Baseline!AZ204</f>
        <v>1786.2873000452785</v>
      </c>
      <c r="BA224" s="21">
        <f>BA204-Baseline!BA204</f>
        <v>1823.6107198425409</v>
      </c>
      <c r="BB224" s="21">
        <f>BB204-Baseline!BB204</f>
        <v>1861.0992568324762</v>
      </c>
    </row>
    <row r="225" spans="1:54" outlineLevel="2">
      <c r="A225" s="479"/>
      <c r="B225" s="150" t="s">
        <v>501</v>
      </c>
      <c r="C225" s="19"/>
      <c r="D225" s="135" t="s">
        <v>391</v>
      </c>
      <c r="E225" s="21">
        <f>E205-Baseline!E205</f>
        <v>33.162063385644437</v>
      </c>
      <c r="F225" s="21">
        <f>F205-Baseline!F205</f>
        <v>66.060925613489673</v>
      </c>
      <c r="G225" s="21">
        <f>G205-Baseline!G205</f>
        <v>98.704585610997057</v>
      </c>
      <c r="H225" s="21">
        <f>H205-Baseline!H205</f>
        <v>131.10091296485638</v>
      </c>
      <c r="I225" s="21">
        <f>I205-Baseline!I205</f>
        <v>163.25765379421239</v>
      </c>
      <c r="J225" s="21">
        <f>J205-Baseline!J205</f>
        <v>195.18243653975884</v>
      </c>
      <c r="K225" s="21">
        <f>K205-Baseline!K205</f>
        <v>226.88277759619288</v>
      </c>
      <c r="L225" s="21">
        <f>L205-Baseline!L205</f>
        <v>258.36608692654289</v>
      </c>
      <c r="M225" s="21">
        <f>M205-Baseline!M205</f>
        <v>289.6396734803489</v>
      </c>
      <c r="N225" s="21">
        <f>N205-Baseline!N205</f>
        <v>320.71075063246337</v>
      </c>
      <c r="O225" s="21">
        <f>O205-Baseline!O205</f>
        <v>351.58644140578866</v>
      </c>
      <c r="P225" s="21">
        <f>P205-Baseline!P205</f>
        <v>382.27378374184548</v>
      </c>
      <c r="Q225" s="21">
        <f>Q205-Baseline!Q205</f>
        <v>412.77973563603535</v>
      </c>
      <c r="R225" s="21">
        <f>R205-Baseline!R205</f>
        <v>443.11118016360308</v>
      </c>
      <c r="S225" s="21">
        <f>S205-Baseline!S205</f>
        <v>473.27323702031572</v>
      </c>
      <c r="T225" s="21">
        <f>T205-Baseline!T205</f>
        <v>503.2726691541572</v>
      </c>
      <c r="U225" s="21">
        <f>U205-Baseline!U205</f>
        <v>533.11617887136003</v>
      </c>
      <c r="V225" s="21">
        <f>V205-Baseline!V205</f>
        <v>562.81041270216633</v>
      </c>
      <c r="W225" s="21">
        <f>W205-Baseline!W205</f>
        <v>592.36196617560518</v>
      </c>
      <c r="X225" s="21">
        <f>X205-Baseline!X205</f>
        <v>621.77738856784765</v>
      </c>
      <c r="Y225" s="21">
        <f>Y205-Baseline!Y205</f>
        <v>651.06318764321645</v>
      </c>
      <c r="Z225" s="21">
        <f>Z205-Baseline!Z205</f>
        <v>680.22583434740682</v>
      </c>
      <c r="AA225" s="21">
        <f>AA205-Baseline!AA205</f>
        <v>709.27176744817677</v>
      </c>
      <c r="AB225" s="21">
        <f>AB205-Baseline!AB205</f>
        <v>738.2073982207877</v>
      </c>
      <c r="AC225" s="21">
        <f>AC205-Baseline!AC205</f>
        <v>767.03446474044449</v>
      </c>
      <c r="AD225" s="21">
        <f>AD205-Baseline!AD205</f>
        <v>795.75878453143753</v>
      </c>
      <c r="AE225" s="21">
        <f>AE205-Baseline!AE205</f>
        <v>824.38570765779718</v>
      </c>
      <c r="AF225" s="21">
        <f>AF205-Baseline!AF205</f>
        <v>852.92027814701657</v>
      </c>
      <c r="AG225" s="21">
        <f>AG205-Baseline!AG205</f>
        <v>881.36739852882988</v>
      </c>
      <c r="AH225" s="21">
        <f>AH205-Baseline!AH205</f>
        <v>909.73203560131765</v>
      </c>
      <c r="AI225" s="21">
        <f>AI205-Baseline!AI205</f>
        <v>938.01950077758386</v>
      </c>
      <c r="AJ225" s="21">
        <f>AJ205-Baseline!AJ205</f>
        <v>966.36331606746035</v>
      </c>
      <c r="AK225" s="21">
        <f>AK205-Baseline!AK205</f>
        <v>994.76828080778716</v>
      </c>
      <c r="AL225" s="21">
        <f>AL205-Baseline!AL205</f>
        <v>1023.2393202317475</v>
      </c>
      <c r="AM225" s="21">
        <f>AM205-Baseline!AM205</f>
        <v>1051.7814992406729</v>
      </c>
      <c r="AN225" s="21">
        <f>AN205-Baseline!AN205</f>
        <v>1080.4000077345247</v>
      </c>
      <c r="AO225" s="21">
        <f>AO205-Baseline!AO205</f>
        <v>1109.100141066463</v>
      </c>
      <c r="AP225" s="21">
        <f>AP205-Baseline!AP205</f>
        <v>1137.8873239906229</v>
      </c>
      <c r="AQ225" s="21">
        <f>AQ205-Baseline!AQ205</f>
        <v>1166.7671169166113</v>
      </c>
      <c r="AR225" s="21">
        <f>AR205-Baseline!AR205</f>
        <v>1195.7452164319827</v>
      </c>
      <c r="AS225" s="21">
        <f>AS205-Baseline!AS205</f>
        <v>1224.8274571192142</v>
      </c>
      <c r="AT225" s="21">
        <f>AT205-Baseline!AT205</f>
        <v>1254.0198166190228</v>
      </c>
      <c r="AU225" s="21">
        <f>AU205-Baseline!AU205</f>
        <v>1283.3284220872695</v>
      </c>
      <c r="AV225" s="21">
        <f>AV205-Baseline!AV205</f>
        <v>1312.7595542689967</v>
      </c>
      <c r="AW225" s="21">
        <f>AW205-Baseline!AW205</f>
        <v>1342.3196518853949</v>
      </c>
      <c r="AX225" s="21">
        <f>AX205-Baseline!AX205</f>
        <v>1372.0153167627557</v>
      </c>
      <c r="AY225" s="21">
        <f>AY205-Baseline!AY205</f>
        <v>1401.8533193809005</v>
      </c>
      <c r="AZ225" s="21">
        <f>AZ205-Baseline!AZ205</f>
        <v>1431.8406043132063</v>
      </c>
      <c r="BA225" s="21">
        <f>BA205-Baseline!BA205</f>
        <v>1461.9842957898595</v>
      </c>
      <c r="BB225" s="21">
        <f>BB205-Baseline!BB205</f>
        <v>1492.2873370017644</v>
      </c>
    </row>
    <row r="226" spans="1:54" outlineLevel="2">
      <c r="A226" s="480"/>
      <c r="B226" s="150" t="s">
        <v>502</v>
      </c>
      <c r="C226" s="19"/>
      <c r="D226" s="135" t="s">
        <v>391</v>
      </c>
      <c r="E226" s="21">
        <f>E206-Baseline!E206</f>
        <v>49.285167387825496</v>
      </c>
      <c r="F226" s="21">
        <f>F206-Baseline!F206</f>
        <v>98.219675757013562</v>
      </c>
      <c r="G226" s="21">
        <f>G206-Baseline!G206</f>
        <v>146.81321550761862</v>
      </c>
      <c r="H226" s="21">
        <f>H206-Baseline!H206</f>
        <v>195.07534909953398</v>
      </c>
      <c r="I226" s="21">
        <f>I206-Baseline!I206</f>
        <v>243.01551735715236</v>
      </c>
      <c r="J226" s="21">
        <f>J206-Baseline!J206</f>
        <v>290.64304572756714</v>
      </c>
      <c r="K226" s="21">
        <f>K206-Baseline!K206</f>
        <v>337.96715036708497</v>
      </c>
      <c r="L226" s="21">
        <f>L206-Baseline!L206</f>
        <v>384.99694422362802</v>
      </c>
      <c r="M226" s="21">
        <f>M206-Baseline!M206</f>
        <v>431.74144292907727</v>
      </c>
      <c r="N226" s="21">
        <f>N206-Baseline!N206</f>
        <v>478.2095707545185</v>
      </c>
      <c r="O226" s="21">
        <f>O206-Baseline!O206</f>
        <v>524.41016630577167</v>
      </c>
      <c r="P226" s="21">
        <f>P206-Baseline!P206</f>
        <v>570.35198832444644</v>
      </c>
      <c r="Q226" s="21">
        <f>Q206-Baseline!Q206</f>
        <v>616.04372132962453</v>
      </c>
      <c r="R226" s="21">
        <f>R206-Baseline!R206</f>
        <v>661.4939811959232</v>
      </c>
      <c r="S226" s="21">
        <f>S206-Baseline!S206</f>
        <v>706.70624016727356</v>
      </c>
      <c r="T226" s="21">
        <f>T206-Baseline!T206</f>
        <v>751.68903750587469</v>
      </c>
      <c r="U226" s="21">
        <f>U206-Baseline!U206</f>
        <v>796.45085858091011</v>
      </c>
      <c r="V226" s="21">
        <f>V206-Baseline!V206</f>
        <v>841.00014030453372</v>
      </c>
      <c r="W226" s="21">
        <f>W206-Baseline!W206</f>
        <v>885.34527652050372</v>
      </c>
      <c r="X226" s="21">
        <f>X206-Baseline!X206</f>
        <v>929.49462333750785</v>
      </c>
      <c r="Y226" s="21">
        <f>Y206-Baseline!Y206</f>
        <v>973.45650449982782</v>
      </c>
      <c r="Z226" s="21">
        <f>Z206-Baseline!Z206</f>
        <v>1017.23921669869</v>
      </c>
      <c r="AA226" s="21">
        <f>AA206-Baseline!AA206</f>
        <v>1060.8510348876757</v>
      </c>
      <c r="AB226" s="21">
        <f>AB206-Baseline!AB206</f>
        <v>1104.3002175945344</v>
      </c>
      <c r="AC226" s="21">
        <f>AC206-Baseline!AC206</f>
        <v>1147.5810613672479</v>
      </c>
      <c r="AD226" s="21">
        <f>AD206-Baseline!AD206</f>
        <v>1190.7001500886702</v>
      </c>
      <c r="AE226" s="21">
        <f>AE206-Baseline!AE206</f>
        <v>1233.6627057664468</v>
      </c>
      <c r="AF226" s="21">
        <f>AF206-Baseline!AF206</f>
        <v>1276.4730643129299</v>
      </c>
      <c r="AG226" s="21">
        <f>AG206-Baseline!AG206</f>
        <v>1319.1351607251102</v>
      </c>
      <c r="AH226" s="21">
        <f>AH206-Baseline!AH206</f>
        <v>1361.6531378560071</v>
      </c>
      <c r="AI226" s="21">
        <f>AI206-Baseline!AI206</f>
        <v>1404.0321790982455</v>
      </c>
      <c r="AJ226" s="21">
        <f>AJ206-Baseline!AJ206</f>
        <v>1446.4736026364594</v>
      </c>
      <c r="AK226" s="21">
        <f>AK206-Baseline!AK206</f>
        <v>1488.9816493594187</v>
      </c>
      <c r="AL226" s="21">
        <f>AL206-Baseline!AL206</f>
        <v>1531.560805097293</v>
      </c>
      <c r="AM226" s="21">
        <f>AM206-Baseline!AM206</f>
        <v>1574.2158333645359</v>
      </c>
      <c r="AN226" s="21">
        <f>AN206-Baseline!AN206</f>
        <v>1616.9517225967388</v>
      </c>
      <c r="AO226" s="21">
        <f>AO206-Baseline!AO206</f>
        <v>1659.7736185415549</v>
      </c>
      <c r="AP226" s="21">
        <f>AP206-Baseline!AP206</f>
        <v>1702.6868869833777</v>
      </c>
      <c r="AQ226" s="21">
        <f>AQ206-Baseline!AQ206</f>
        <v>1745.6971230469437</v>
      </c>
      <c r="AR226" s="21">
        <f>AR206-Baseline!AR206</f>
        <v>1788.8101433126417</v>
      </c>
      <c r="AS226" s="21">
        <f>AS206-Baseline!AS206</f>
        <v>1832.0319813057899</v>
      </c>
      <c r="AT226" s="21">
        <f>AT206-Baseline!AT206</f>
        <v>1875.3688926811465</v>
      </c>
      <c r="AU226" s="21">
        <f>AU206-Baseline!AU206</f>
        <v>1918.8273642379663</v>
      </c>
      <c r="AV226" s="21">
        <f>AV206-Baseline!AV206</f>
        <v>1962.4141155532634</v>
      </c>
      <c r="AW226" s="21">
        <f>AW206-Baseline!AW206</f>
        <v>2006.1361012611439</v>
      </c>
      <c r="AX226" s="21">
        <f>AX206-Baseline!AX206</f>
        <v>2050.0005153092834</v>
      </c>
      <c r="AY226" s="21">
        <f>AY206-Baseline!AY206</f>
        <v>2094.0147960307795</v>
      </c>
      <c r="AZ226" s="21">
        <f>AZ206-Baseline!AZ206</f>
        <v>2138.1866307749519</v>
      </c>
      <c r="BA226" s="21">
        <f>BA206-Baseline!BA206</f>
        <v>2182.5239603913046</v>
      </c>
      <c r="BB226" s="21">
        <f>BB206-Baseline!BB206</f>
        <v>2227.0281242100305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512</v>
      </c>
    </row>
    <row r="20" spans="1:19">
      <c r="A20" s="476" t="s">
        <v>513</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494</v>
      </c>
      <c r="B23" s="407"/>
      <c r="C23" s="407"/>
      <c r="D23" s="407"/>
      <c r="E23" s="407"/>
      <c r="F23" s="407"/>
      <c r="G23" s="407"/>
      <c r="H23" s="407"/>
      <c r="I23" s="407"/>
      <c r="J23" s="407"/>
      <c r="K23" s="407"/>
      <c r="L23" s="407"/>
      <c r="M23" s="407"/>
      <c r="N23" s="407"/>
      <c r="O23" s="407"/>
      <c r="P23" s="407"/>
      <c r="Q23" s="407"/>
      <c r="R23" s="407"/>
      <c r="S23" s="407"/>
    </row>
    <row r="24" spans="1:19">
      <c r="A24" s="158" t="s">
        <v>495</v>
      </c>
      <c r="B24" s="407"/>
      <c r="C24" s="407"/>
      <c r="D24" s="407"/>
      <c r="E24" s="407"/>
      <c r="F24" s="407"/>
      <c r="G24" s="407"/>
      <c r="H24" s="407"/>
      <c r="I24" s="407"/>
      <c r="J24" s="407"/>
      <c r="K24" s="407"/>
      <c r="L24" s="407"/>
      <c r="M24" s="407"/>
      <c r="N24" s="407"/>
      <c r="O24" s="407"/>
      <c r="P24" s="407"/>
      <c r="Q24" s="407"/>
      <c r="R24" s="407"/>
      <c r="S24" s="407"/>
    </row>
    <row r="25" spans="1:19">
      <c r="A25" s="159" t="s">
        <v>397</v>
      </c>
      <c r="B25" s="407"/>
      <c r="C25" s="407"/>
      <c r="D25" s="407"/>
      <c r="E25" s="407"/>
      <c r="F25" s="407"/>
      <c r="G25" s="407"/>
      <c r="H25" s="407"/>
      <c r="I25" s="407"/>
      <c r="J25" s="407"/>
      <c r="K25" s="407"/>
      <c r="L25" s="407"/>
      <c r="M25" s="407"/>
      <c r="N25" s="407"/>
      <c r="O25" s="407"/>
      <c r="P25" s="407"/>
      <c r="Q25" s="407"/>
      <c r="R25" s="407"/>
      <c r="S25" s="407"/>
    </row>
    <row r="26" spans="1:19">
      <c r="A26" s="159" t="s">
        <v>473</v>
      </c>
      <c r="B26" s="407"/>
      <c r="C26" s="407"/>
      <c r="D26" s="407"/>
      <c r="E26" s="407"/>
      <c r="F26" s="407"/>
      <c r="G26" s="407"/>
      <c r="H26" s="407"/>
      <c r="I26" s="407"/>
      <c r="J26" s="407"/>
      <c r="K26" s="407"/>
      <c r="L26" s="407"/>
      <c r="M26" s="407"/>
      <c r="N26" s="407"/>
      <c r="O26" s="407"/>
      <c r="P26" s="407"/>
      <c r="Q26" s="407"/>
      <c r="R26" s="407"/>
      <c r="S26" s="407"/>
    </row>
    <row r="27" spans="1:19">
      <c r="A27" s="159" t="s">
        <v>474</v>
      </c>
      <c r="B27" s="407"/>
      <c r="C27" s="407"/>
      <c r="D27" s="407"/>
      <c r="E27" s="407"/>
      <c r="F27" s="407"/>
      <c r="G27" s="407"/>
      <c r="H27" s="407"/>
      <c r="I27" s="407"/>
      <c r="J27" s="407"/>
      <c r="K27" s="407"/>
      <c r="L27" s="407"/>
      <c r="M27" s="407"/>
      <c r="N27" s="407"/>
      <c r="O27" s="407"/>
      <c r="P27" s="407"/>
      <c r="Q27" s="407"/>
      <c r="R27" s="407"/>
      <c r="S27" s="407"/>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86"/>
      <c r="E4" s="53" t="s">
        <v>347</v>
      </c>
      <c r="F4" s="91"/>
      <c r="G4" s="28"/>
      <c r="H4" s="10"/>
      <c r="I4" s="447"/>
      <c r="J4" s="448"/>
      <c r="K4" s="448"/>
      <c r="L4" s="448"/>
      <c r="M4" s="448"/>
      <c r="N4" s="449"/>
      <c r="P4" s="453"/>
      <c r="Q4" s="454"/>
      <c r="R4" s="454"/>
      <c r="S4" s="454"/>
      <c r="T4" s="454"/>
      <c r="U4" s="455"/>
    </row>
    <row r="5" spans="1:21" outlineLevel="1">
      <c r="A5" s="13" t="s">
        <v>348</v>
      </c>
      <c r="B5" s="88"/>
      <c r="E5" s="14"/>
      <c r="H5" s="10"/>
      <c r="I5" s="483"/>
      <c r="J5" s="468"/>
      <c r="K5" s="468"/>
      <c r="L5" s="468"/>
      <c r="M5" s="468"/>
      <c r="N5" s="469"/>
      <c r="P5" s="483"/>
      <c r="Q5" s="468"/>
      <c r="R5" s="468"/>
      <c r="S5" s="468"/>
      <c r="T5" s="468"/>
      <c r="U5" s="469"/>
    </row>
    <row r="6" spans="1:21" outlineLevel="1">
      <c r="A6" s="13" t="s">
        <v>351</v>
      </c>
      <c r="B6" s="88"/>
      <c r="E6" s="53" t="s">
        <v>353</v>
      </c>
      <c r="F6" s="90"/>
      <c r="H6" s="10"/>
      <c r="I6" s="470"/>
      <c r="J6" s="471"/>
      <c r="K6" s="471"/>
      <c r="L6" s="471"/>
      <c r="M6" s="471"/>
      <c r="N6" s="472"/>
      <c r="P6" s="470"/>
      <c r="Q6" s="471"/>
      <c r="R6" s="471"/>
      <c r="S6" s="471"/>
      <c r="T6" s="471"/>
      <c r="U6" s="472"/>
    </row>
    <row r="7" spans="1:21" outlineLevel="1">
      <c r="A7" s="13" t="s">
        <v>355</v>
      </c>
      <c r="B7" s="88"/>
      <c r="E7" s="14"/>
      <c r="H7" s="10"/>
      <c r="I7" s="470"/>
      <c r="J7" s="471"/>
      <c r="K7" s="471"/>
      <c r="L7" s="471"/>
      <c r="M7" s="471"/>
      <c r="N7" s="472"/>
      <c r="P7" s="470"/>
      <c r="Q7" s="471"/>
      <c r="R7" s="471"/>
      <c r="S7" s="471"/>
      <c r="T7" s="471"/>
      <c r="U7" s="472"/>
    </row>
    <row r="8" spans="1:21" ht="41" outlineLevel="1" thickBot="1">
      <c r="A8" s="34" t="s">
        <v>357</v>
      </c>
      <c r="B8" s="89"/>
      <c r="E8" s="14"/>
      <c r="H8" s="10"/>
      <c r="I8" s="470"/>
      <c r="J8" s="471"/>
      <c r="K8" s="471"/>
      <c r="L8" s="471"/>
      <c r="M8" s="471"/>
      <c r="N8" s="472"/>
      <c r="P8" s="470"/>
      <c r="Q8" s="471"/>
      <c r="R8" s="471"/>
      <c r="S8" s="471"/>
      <c r="T8" s="471"/>
      <c r="U8" s="472"/>
    </row>
    <row r="9" spans="1:21" outlineLevel="1">
      <c r="E9" s="14"/>
      <c r="H9" s="10"/>
      <c r="I9" s="470"/>
      <c r="J9" s="471"/>
      <c r="K9" s="471"/>
      <c r="L9" s="471"/>
      <c r="M9" s="471"/>
      <c r="N9" s="472"/>
      <c r="P9" s="470"/>
      <c r="Q9" s="471"/>
      <c r="R9" s="471"/>
      <c r="S9" s="471"/>
      <c r="T9" s="471"/>
      <c r="U9" s="472"/>
    </row>
    <row r="10" spans="1:21" ht="14" outlineLevel="1" thickBot="1">
      <c r="A10" s="32" t="s">
        <v>359</v>
      </c>
      <c r="B10" s="35">
        <f>Baseline!B10</f>
        <v>2027</v>
      </c>
      <c r="E10" s="14"/>
      <c r="H10" s="10"/>
      <c r="I10" s="470"/>
      <c r="J10" s="471"/>
      <c r="K10" s="471"/>
      <c r="L10" s="471"/>
      <c r="M10" s="471"/>
      <c r="N10" s="472"/>
      <c r="P10" s="470"/>
      <c r="Q10" s="471"/>
      <c r="R10" s="471"/>
      <c r="S10" s="471"/>
      <c r="T10" s="471"/>
      <c r="U10" s="472"/>
    </row>
    <row r="11" spans="1:21" outlineLevel="1">
      <c r="A11" s="16"/>
      <c r="H11" s="10"/>
      <c r="I11" s="470"/>
      <c r="J11" s="471"/>
      <c r="K11" s="471"/>
      <c r="L11" s="471"/>
      <c r="M11" s="471"/>
      <c r="N11" s="472"/>
      <c r="P11" s="470"/>
      <c r="Q11" s="471"/>
      <c r="R11" s="471"/>
      <c r="S11" s="471"/>
      <c r="T11" s="471"/>
      <c r="U11" s="472"/>
    </row>
    <row r="12" spans="1:21" ht="40.5" outlineLevel="1">
      <c r="A12" s="26" t="s">
        <v>360</v>
      </c>
      <c r="B12" s="26" t="s">
        <v>361</v>
      </c>
      <c r="C12" s="26" t="s">
        <v>362</v>
      </c>
      <c r="D12" s="26" t="s">
        <v>363</v>
      </c>
      <c r="E12" s="26" t="s">
        <v>364</v>
      </c>
      <c r="F12" s="26" t="s">
        <v>365</v>
      </c>
      <c r="G12" s="26" t="s">
        <v>366</v>
      </c>
      <c r="I12" s="470"/>
      <c r="J12" s="471"/>
      <c r="K12" s="471"/>
      <c r="L12" s="471"/>
      <c r="M12" s="471"/>
      <c r="N12" s="472"/>
      <c r="P12" s="470"/>
      <c r="Q12" s="471"/>
      <c r="R12" s="471"/>
      <c r="S12" s="471"/>
      <c r="T12" s="471"/>
      <c r="U12" s="472"/>
    </row>
    <row r="13" spans="1:21" outlineLevel="1">
      <c r="A13" s="58">
        <v>2035</v>
      </c>
      <c r="B13" s="21">
        <f t="shared" ref="B13:B18" si="0">INDEX($E$204:$AW$204,1,MATCH($A13,$E$53:$BB$53,0))</f>
        <v>0</v>
      </c>
      <c r="C13" s="21">
        <f>B13-Baseline!B13</f>
        <v>360.69147931486793</v>
      </c>
      <c r="D13" s="21">
        <f t="shared" ref="D13:D18" si="1">INDEX($E$205:$AW$205,1,MATCH($A13,$E$53:$BB$53,0))</f>
        <v>0</v>
      </c>
      <c r="E13" s="21">
        <f>D13-Baseline!D13</f>
        <v>289.6396734803489</v>
      </c>
      <c r="F13" s="21">
        <f t="shared" ref="F13:F18" si="2">INDEX($E$206:$AW$206,1,MATCH($A13,$E$53:$BB$53,0))</f>
        <v>0</v>
      </c>
      <c r="G13" s="21">
        <f>F13-Baseline!F13</f>
        <v>431.74144292907727</v>
      </c>
      <c r="I13" s="470"/>
      <c r="J13" s="471"/>
      <c r="K13" s="471"/>
      <c r="L13" s="471"/>
      <c r="M13" s="471"/>
      <c r="N13" s="472"/>
      <c r="P13" s="470"/>
      <c r="Q13" s="471"/>
      <c r="R13" s="471"/>
      <c r="S13" s="471"/>
      <c r="T13" s="471"/>
      <c r="U13" s="472"/>
    </row>
    <row r="14" spans="1:21" outlineLevel="1">
      <c r="A14" s="58">
        <v>2040</v>
      </c>
      <c r="B14" s="21">
        <f t="shared" si="0"/>
        <v>0</v>
      </c>
      <c r="C14" s="21">
        <f>B14-Baseline!B14</f>
        <v>552.25024784244886</v>
      </c>
      <c r="D14" s="21">
        <f t="shared" si="1"/>
        <v>0</v>
      </c>
      <c r="E14" s="21">
        <f>D14-Baseline!D14</f>
        <v>443.11118016360308</v>
      </c>
      <c r="F14" s="21">
        <f t="shared" si="2"/>
        <v>0</v>
      </c>
      <c r="G14" s="21">
        <f>F14-Baseline!F14</f>
        <v>661.4939811959232</v>
      </c>
      <c r="I14" s="470"/>
      <c r="J14" s="471"/>
      <c r="K14" s="471"/>
      <c r="L14" s="471"/>
      <c r="M14" s="471"/>
      <c r="N14" s="472"/>
      <c r="P14" s="470"/>
      <c r="Q14" s="471"/>
      <c r="R14" s="471"/>
      <c r="S14" s="471"/>
      <c r="T14" s="471"/>
      <c r="U14" s="472"/>
    </row>
    <row r="15" spans="1:21" outlineLevel="1">
      <c r="A15" s="58">
        <v>2045</v>
      </c>
      <c r="B15" s="21">
        <f t="shared" si="0"/>
        <v>0</v>
      </c>
      <c r="C15" s="21">
        <f>B15-Baseline!B15</f>
        <v>738.82760534442218</v>
      </c>
      <c r="D15" s="21">
        <f t="shared" si="1"/>
        <v>0</v>
      </c>
      <c r="E15" s="21">
        <f>D15-Baseline!D15</f>
        <v>592.36196617560518</v>
      </c>
      <c r="F15" s="21">
        <f t="shared" si="2"/>
        <v>0</v>
      </c>
      <c r="G15" s="21">
        <f>F15-Baseline!F15</f>
        <v>885.34527652050372</v>
      </c>
      <c r="I15" s="470"/>
      <c r="J15" s="471"/>
      <c r="K15" s="471"/>
      <c r="L15" s="471"/>
      <c r="M15" s="471"/>
      <c r="N15" s="472"/>
      <c r="P15" s="470"/>
      <c r="Q15" s="471"/>
      <c r="R15" s="471"/>
      <c r="S15" s="471"/>
      <c r="T15" s="471"/>
      <c r="U15" s="472"/>
    </row>
    <row r="16" spans="1:21" outlineLevel="1">
      <c r="A16" s="58">
        <v>2050</v>
      </c>
      <c r="B16" s="21">
        <f t="shared" si="0"/>
        <v>0</v>
      </c>
      <c r="C16" s="21">
        <f>B16-Baseline!B16</f>
        <v>921.27216415229009</v>
      </c>
      <c r="D16" s="21">
        <f t="shared" si="1"/>
        <v>0</v>
      </c>
      <c r="E16" s="21">
        <f>D16-Baseline!D16</f>
        <v>738.2073982207877</v>
      </c>
      <c r="F16" s="21">
        <f t="shared" si="2"/>
        <v>0</v>
      </c>
      <c r="G16" s="21">
        <f>F16-Baseline!F16</f>
        <v>1104.3002175945344</v>
      </c>
      <c r="I16" s="470"/>
      <c r="J16" s="471"/>
      <c r="K16" s="471"/>
      <c r="L16" s="471"/>
      <c r="M16" s="471"/>
      <c r="N16" s="472"/>
      <c r="P16" s="470"/>
      <c r="Q16" s="471"/>
      <c r="R16" s="471"/>
      <c r="S16" s="471"/>
      <c r="T16" s="471"/>
      <c r="U16" s="472"/>
    </row>
    <row r="17" spans="1:21" outlineLevel="1">
      <c r="A17" s="58">
        <v>2060</v>
      </c>
      <c r="B17" s="21">
        <f t="shared" si="0"/>
        <v>0</v>
      </c>
      <c r="C17" s="21">
        <f>B17-Baseline!B17</f>
        <v>1277.750661686362</v>
      </c>
      <c r="D17" s="21">
        <f t="shared" si="1"/>
        <v>0</v>
      </c>
      <c r="E17" s="21">
        <f>D17-Baseline!D17</f>
        <v>1023.2393202317475</v>
      </c>
      <c r="F17" s="21">
        <f t="shared" si="2"/>
        <v>0</v>
      </c>
      <c r="G17" s="21">
        <f>F17-Baseline!F17</f>
        <v>1531.560805097293</v>
      </c>
      <c r="I17" s="470"/>
      <c r="J17" s="471"/>
      <c r="K17" s="471"/>
      <c r="L17" s="471"/>
      <c r="M17" s="471"/>
      <c r="N17" s="472"/>
      <c r="P17" s="470"/>
      <c r="Q17" s="471"/>
      <c r="R17" s="471"/>
      <c r="S17" s="471"/>
      <c r="T17" s="471"/>
      <c r="U17" s="472"/>
    </row>
    <row r="18" spans="1:21" outlineLevel="1">
      <c r="A18" s="58">
        <v>2070</v>
      </c>
      <c r="B18" s="21">
        <f t="shared" si="0"/>
        <v>0</v>
      </c>
      <c r="C18" s="21">
        <f>B18-Baseline!B18</f>
        <v>1638.550008232794</v>
      </c>
      <c r="D18" s="21">
        <f t="shared" si="1"/>
        <v>0</v>
      </c>
      <c r="E18" s="21">
        <f>D18-Baseline!D18</f>
        <v>1312.7595542689967</v>
      </c>
      <c r="F18" s="21">
        <f t="shared" si="2"/>
        <v>0</v>
      </c>
      <c r="G18" s="21">
        <f>F18-Baseline!F18</f>
        <v>1962.4141155532634</v>
      </c>
      <c r="I18" s="473"/>
      <c r="J18" s="474"/>
      <c r="K18" s="474"/>
      <c r="L18" s="474"/>
      <c r="M18" s="474"/>
      <c r="N18" s="475"/>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f>Baseline!B20</f>
        <v>1</v>
      </c>
      <c r="E20" s="154"/>
      <c r="I20" s="465" t="s">
        <v>368</v>
      </c>
      <c r="J20" s="466"/>
      <c r="K20" s="466"/>
      <c r="L20" s="466"/>
      <c r="M20" s="466"/>
      <c r="N20" s="467"/>
      <c r="P20" s="465" t="s">
        <v>369</v>
      </c>
      <c r="Q20" s="466"/>
      <c r="R20" s="466"/>
      <c r="S20" s="466"/>
      <c r="T20" s="466"/>
      <c r="U20" s="467"/>
    </row>
    <row r="21" spans="1:21" ht="12.75" customHeight="1" outlineLevel="1">
      <c r="A21" s="154"/>
      <c r="B21" s="155"/>
      <c r="I21" s="483"/>
      <c r="J21" s="468"/>
      <c r="K21" s="468"/>
      <c r="L21" s="468"/>
      <c r="M21" s="468"/>
      <c r="N21" s="469"/>
      <c r="P21" s="483"/>
      <c r="Q21" s="468"/>
      <c r="R21" s="468"/>
      <c r="S21" s="468"/>
      <c r="T21" s="468"/>
      <c r="U21" s="469"/>
    </row>
    <row r="22" spans="1:21" ht="12.75" customHeight="1" outlineLevel="1">
      <c r="A22" s="154"/>
      <c r="B22" s="155"/>
      <c r="I22" s="470"/>
      <c r="J22" s="471"/>
      <c r="K22" s="471"/>
      <c r="L22" s="471"/>
      <c r="M22" s="471"/>
      <c r="N22" s="472"/>
      <c r="P22" s="470"/>
      <c r="Q22" s="471"/>
      <c r="R22" s="471"/>
      <c r="S22" s="471"/>
      <c r="T22" s="471"/>
      <c r="U22" s="472"/>
    </row>
    <row r="23" spans="1:21" outlineLevel="1">
      <c r="A23" s="154"/>
      <c r="B23" s="410" t="s">
        <v>371</v>
      </c>
      <c r="C23" s="411"/>
      <c r="D23" s="411"/>
      <c r="E23" s="411"/>
      <c r="F23" s="411"/>
      <c r="G23" s="412"/>
      <c r="I23" s="470"/>
      <c r="J23" s="471"/>
      <c r="K23" s="471"/>
      <c r="L23" s="471"/>
      <c r="M23" s="471"/>
      <c r="N23" s="472"/>
      <c r="P23" s="470"/>
      <c r="Q23" s="471"/>
      <c r="R23" s="471"/>
      <c r="S23" s="471"/>
      <c r="T23" s="471"/>
      <c r="U23" s="472"/>
    </row>
    <row r="24" spans="1:21" outlineLevel="1">
      <c r="B24" s="17">
        <v>2027</v>
      </c>
      <c r="C24" s="17">
        <v>2028</v>
      </c>
      <c r="D24" s="17">
        <v>2029</v>
      </c>
      <c r="E24" s="17">
        <v>2030</v>
      </c>
      <c r="F24" s="17">
        <v>2031</v>
      </c>
      <c r="G24" s="17" t="s">
        <v>372</v>
      </c>
      <c r="I24" s="470"/>
      <c r="J24" s="471"/>
      <c r="K24" s="471"/>
      <c r="L24" s="471"/>
      <c r="M24" s="471"/>
      <c r="N24" s="472"/>
      <c r="P24" s="470"/>
      <c r="Q24" s="471"/>
      <c r="R24" s="471"/>
      <c r="S24" s="471"/>
      <c r="T24" s="471"/>
      <c r="U24" s="472"/>
    </row>
    <row r="25" spans="1:21" ht="14" outlineLevel="1" thickBot="1">
      <c r="B25" s="30" t="s">
        <v>373</v>
      </c>
      <c r="C25" s="30" t="s">
        <v>373</v>
      </c>
      <c r="D25" s="30" t="s">
        <v>373</v>
      </c>
      <c r="E25" s="30" t="s">
        <v>373</v>
      </c>
      <c r="F25" s="30" t="s">
        <v>373</v>
      </c>
      <c r="G25" s="30" t="s">
        <v>373</v>
      </c>
      <c r="I25" s="470"/>
      <c r="J25" s="471"/>
      <c r="K25" s="471"/>
      <c r="L25" s="471"/>
      <c r="M25" s="471"/>
      <c r="N25" s="472"/>
      <c r="P25" s="470"/>
      <c r="Q25" s="471"/>
      <c r="R25" s="471"/>
      <c r="S25" s="471"/>
      <c r="T25" s="471"/>
      <c r="U25" s="472"/>
    </row>
    <row r="26" spans="1:21" outlineLevel="1">
      <c r="A26" s="54" t="s">
        <v>374</v>
      </c>
      <c r="B26" s="21">
        <f>E64</f>
        <v>0</v>
      </c>
      <c r="C26" s="21">
        <f>F64</f>
        <v>0</v>
      </c>
      <c r="D26" s="21">
        <f>G64</f>
        <v>0</v>
      </c>
      <c r="E26" s="21">
        <f>H64</f>
        <v>0</v>
      </c>
      <c r="F26" s="21">
        <f>I64</f>
        <v>0</v>
      </c>
      <c r="G26" s="21">
        <f>SUM(J64:BB64)</f>
        <v>0</v>
      </c>
      <c r="I26" s="470"/>
      <c r="J26" s="471"/>
      <c r="K26" s="471"/>
      <c r="L26" s="471"/>
      <c r="M26" s="471"/>
      <c r="N26" s="472"/>
      <c r="P26" s="470"/>
      <c r="Q26" s="471"/>
      <c r="R26" s="471"/>
      <c r="S26" s="471"/>
      <c r="T26" s="471"/>
      <c r="U26" s="472"/>
    </row>
    <row r="27" spans="1:21" outlineLevel="1">
      <c r="A27" s="54" t="s">
        <v>375</v>
      </c>
      <c r="B27" s="21">
        <f>E71+E77</f>
        <v>0</v>
      </c>
      <c r="C27" s="21">
        <f>F71+F77</f>
        <v>0</v>
      </c>
      <c r="D27" s="21">
        <f>G71+G77</f>
        <v>0</v>
      </c>
      <c r="E27" s="21">
        <f>H71+H77</f>
        <v>0</v>
      </c>
      <c r="F27" s="21">
        <f>I71+I77</f>
        <v>0</v>
      </c>
      <c r="G27" s="21">
        <f>SUM(J71:BB71)+SUM(J77:BB77)</f>
        <v>0</v>
      </c>
      <c r="I27" s="470"/>
      <c r="J27" s="471"/>
      <c r="K27" s="471"/>
      <c r="L27" s="471"/>
      <c r="M27" s="471"/>
      <c r="N27" s="472"/>
      <c r="P27" s="470"/>
      <c r="Q27" s="471"/>
      <c r="R27" s="471"/>
      <c r="S27" s="471"/>
      <c r="T27" s="471"/>
      <c r="U27" s="472"/>
    </row>
    <row r="28" spans="1:21" outlineLevel="1">
      <c r="A28" s="154"/>
      <c r="B28" s="248"/>
      <c r="C28" s="248"/>
      <c r="D28" s="248"/>
      <c r="E28" s="248"/>
      <c r="F28" s="248"/>
      <c r="G28" s="248"/>
      <c r="I28" s="470"/>
      <c r="J28" s="471"/>
      <c r="K28" s="471"/>
      <c r="L28" s="471"/>
      <c r="M28" s="471"/>
      <c r="N28" s="472"/>
      <c r="P28" s="470"/>
      <c r="Q28" s="471"/>
      <c r="R28" s="471"/>
      <c r="S28" s="471"/>
      <c r="T28" s="471"/>
      <c r="U28" s="472"/>
    </row>
    <row r="29" spans="1:21" ht="14" outlineLevel="1" thickBot="1">
      <c r="A29" s="154"/>
      <c r="B29" s="248"/>
      <c r="C29" s="248"/>
      <c r="D29" s="248"/>
      <c r="E29" s="248"/>
      <c r="F29" s="248"/>
      <c r="G29" s="248"/>
      <c r="I29" s="470"/>
      <c r="J29" s="471"/>
      <c r="K29" s="471"/>
      <c r="L29" s="471"/>
      <c r="M29" s="471"/>
      <c r="N29" s="472"/>
      <c r="P29" s="470"/>
      <c r="Q29" s="471"/>
      <c r="R29" s="471"/>
      <c r="S29" s="471"/>
      <c r="T29" s="471"/>
      <c r="U29" s="472"/>
    </row>
    <row r="30" spans="1:21" ht="14" outlineLevel="1" thickBot="1">
      <c r="A30" s="308"/>
      <c r="B30" s="309" t="s">
        <v>376</v>
      </c>
      <c r="C30" s="310" t="s">
        <v>377</v>
      </c>
      <c r="D30" s="414" t="s">
        <v>329</v>
      </c>
      <c r="E30" s="415"/>
      <c r="F30" s="415"/>
      <c r="G30" s="416"/>
      <c r="I30" s="470"/>
      <c r="J30" s="471"/>
      <c r="K30" s="471"/>
      <c r="L30" s="471"/>
      <c r="M30" s="471"/>
      <c r="N30" s="472"/>
      <c r="P30" s="470"/>
      <c r="Q30" s="471"/>
      <c r="R30" s="471"/>
      <c r="S30" s="471"/>
      <c r="T30" s="471"/>
      <c r="U30" s="472"/>
    </row>
    <row r="31" spans="1:21" outlineLevel="1">
      <c r="A31" s="434" t="s">
        <v>378</v>
      </c>
      <c r="B31" s="311"/>
      <c r="C31" s="307"/>
      <c r="D31" s="439"/>
      <c r="E31" s="439"/>
      <c r="F31" s="439"/>
      <c r="G31" s="440"/>
      <c r="I31" s="470"/>
      <c r="J31" s="471"/>
      <c r="K31" s="471"/>
      <c r="L31" s="471"/>
      <c r="M31" s="471"/>
      <c r="N31" s="472"/>
      <c r="P31" s="470"/>
      <c r="Q31" s="471"/>
      <c r="R31" s="471"/>
      <c r="S31" s="471"/>
      <c r="T31" s="471"/>
      <c r="U31" s="472"/>
    </row>
    <row r="32" spans="1:21" outlineLevel="1">
      <c r="A32" s="434"/>
      <c r="B32" s="312"/>
      <c r="C32" s="252"/>
      <c r="D32" s="419"/>
      <c r="E32" s="419"/>
      <c r="F32" s="419"/>
      <c r="G32" s="420"/>
      <c r="I32" s="470"/>
      <c r="J32" s="471"/>
      <c r="K32" s="471"/>
      <c r="L32" s="471"/>
      <c r="M32" s="471"/>
      <c r="N32" s="472"/>
      <c r="P32" s="470"/>
      <c r="Q32" s="471"/>
      <c r="R32" s="471"/>
      <c r="S32" s="471"/>
      <c r="T32" s="471"/>
      <c r="U32" s="472"/>
    </row>
    <row r="33" spans="1:21" outlineLevel="1">
      <c r="A33" s="434"/>
      <c r="B33" s="312"/>
      <c r="C33" s="252"/>
      <c r="D33" s="419"/>
      <c r="E33" s="419"/>
      <c r="F33" s="419"/>
      <c r="G33" s="420"/>
      <c r="I33" s="470"/>
      <c r="J33" s="471"/>
      <c r="K33" s="471"/>
      <c r="L33" s="471"/>
      <c r="M33" s="471"/>
      <c r="N33" s="472"/>
      <c r="P33" s="470"/>
      <c r="Q33" s="471"/>
      <c r="R33" s="471"/>
      <c r="S33" s="471"/>
      <c r="T33" s="471"/>
      <c r="U33" s="472"/>
    </row>
    <row r="34" spans="1:21" outlineLevel="1">
      <c r="A34" s="434"/>
      <c r="B34" s="312"/>
      <c r="C34" s="252"/>
      <c r="D34" s="419"/>
      <c r="E34" s="419"/>
      <c r="F34" s="419"/>
      <c r="G34" s="420"/>
      <c r="I34" s="470"/>
      <c r="J34" s="471"/>
      <c r="K34" s="471"/>
      <c r="L34" s="471"/>
      <c r="M34" s="471"/>
      <c r="N34" s="472"/>
      <c r="P34" s="470"/>
      <c r="Q34" s="471"/>
      <c r="R34" s="471"/>
      <c r="S34" s="471"/>
      <c r="T34" s="471"/>
      <c r="U34" s="472"/>
    </row>
    <row r="35" spans="1:21" outlineLevel="1">
      <c r="A35" s="434"/>
      <c r="B35" s="312"/>
      <c r="C35" s="252"/>
      <c r="D35" s="419"/>
      <c r="E35" s="419"/>
      <c r="F35" s="419"/>
      <c r="G35" s="420"/>
      <c r="I35" s="470"/>
      <c r="J35" s="471"/>
      <c r="K35" s="471"/>
      <c r="L35" s="471"/>
      <c r="M35" s="471"/>
      <c r="N35" s="472"/>
      <c r="P35" s="470"/>
      <c r="Q35" s="471"/>
      <c r="R35" s="471"/>
      <c r="S35" s="471"/>
      <c r="T35" s="471"/>
      <c r="U35" s="472"/>
    </row>
    <row r="36" spans="1:21" outlineLevel="1">
      <c r="A36" s="434"/>
      <c r="B36" s="312"/>
      <c r="C36" s="252"/>
      <c r="D36" s="419"/>
      <c r="E36" s="419"/>
      <c r="F36" s="419"/>
      <c r="G36" s="420"/>
      <c r="I36" s="470"/>
      <c r="J36" s="471"/>
      <c r="K36" s="471"/>
      <c r="L36" s="471"/>
      <c r="M36" s="471"/>
      <c r="N36" s="472"/>
      <c r="P36" s="470"/>
      <c r="Q36" s="471"/>
      <c r="R36" s="471"/>
      <c r="S36" s="471"/>
      <c r="T36" s="471"/>
      <c r="U36" s="472"/>
    </row>
    <row r="37" spans="1:21" outlineLevel="1">
      <c r="A37" s="434"/>
      <c r="B37" s="312"/>
      <c r="C37" s="252"/>
      <c r="D37" s="419"/>
      <c r="E37" s="419"/>
      <c r="F37" s="419"/>
      <c r="G37" s="420"/>
      <c r="I37" s="470"/>
      <c r="J37" s="471"/>
      <c r="K37" s="471"/>
      <c r="L37" s="471"/>
      <c r="M37" s="471"/>
      <c r="N37" s="472"/>
      <c r="P37" s="470"/>
      <c r="Q37" s="471"/>
      <c r="R37" s="471"/>
      <c r="S37" s="471"/>
      <c r="T37" s="471"/>
      <c r="U37" s="472"/>
    </row>
    <row r="38" spans="1:21" outlineLevel="1">
      <c r="A38" s="434"/>
      <c r="B38" s="312"/>
      <c r="C38" s="252"/>
      <c r="D38" s="419"/>
      <c r="E38" s="419"/>
      <c r="F38" s="419"/>
      <c r="G38" s="420"/>
      <c r="I38" s="470"/>
      <c r="J38" s="471"/>
      <c r="K38" s="471"/>
      <c r="L38" s="471"/>
      <c r="M38" s="471"/>
      <c r="N38" s="472"/>
      <c r="P38" s="470"/>
      <c r="Q38" s="471"/>
      <c r="R38" s="471"/>
      <c r="S38" s="471"/>
      <c r="T38" s="471"/>
      <c r="U38" s="472"/>
    </row>
    <row r="39" spans="1:21" outlineLevel="1">
      <c r="A39" s="434"/>
      <c r="B39" s="312"/>
      <c r="C39" s="252"/>
      <c r="D39" s="419"/>
      <c r="E39" s="419"/>
      <c r="F39" s="419"/>
      <c r="G39" s="420"/>
      <c r="I39" s="470"/>
      <c r="J39" s="471"/>
      <c r="K39" s="471"/>
      <c r="L39" s="471"/>
      <c r="M39" s="471"/>
      <c r="N39" s="472"/>
      <c r="P39" s="470"/>
      <c r="Q39" s="471"/>
      <c r="R39" s="471"/>
      <c r="S39" s="471"/>
      <c r="T39" s="471"/>
      <c r="U39" s="472"/>
    </row>
    <row r="40" spans="1:21" ht="14" outlineLevel="1" thickBot="1">
      <c r="A40" s="435"/>
      <c r="B40" s="313"/>
      <c r="C40" s="314"/>
      <c r="D40" s="417"/>
      <c r="E40" s="417"/>
      <c r="F40" s="417"/>
      <c r="G40" s="418"/>
      <c r="I40" s="470"/>
      <c r="J40" s="471"/>
      <c r="K40" s="471"/>
      <c r="L40" s="471"/>
      <c r="M40" s="471"/>
      <c r="N40" s="472"/>
      <c r="P40" s="470"/>
      <c r="Q40" s="471"/>
      <c r="R40" s="471"/>
      <c r="S40" s="471"/>
      <c r="T40" s="471"/>
      <c r="U40" s="472"/>
    </row>
    <row r="41" spans="1:21" outlineLevel="1">
      <c r="A41" s="154"/>
      <c r="B41" s="248"/>
      <c r="C41" s="248"/>
      <c r="D41" s="248"/>
      <c r="E41" s="248"/>
      <c r="F41" s="248"/>
      <c r="G41" s="248"/>
      <c r="I41" s="470"/>
      <c r="J41" s="471"/>
      <c r="K41" s="471"/>
      <c r="L41" s="471"/>
      <c r="M41" s="471"/>
      <c r="N41" s="472"/>
      <c r="P41" s="470"/>
      <c r="Q41" s="471"/>
      <c r="R41" s="471"/>
      <c r="S41" s="471"/>
      <c r="T41" s="471"/>
      <c r="U41" s="472"/>
    </row>
    <row r="42" spans="1:21" outlineLevel="1">
      <c r="A42" s="154"/>
      <c r="B42" s="248"/>
      <c r="C42" s="248"/>
      <c r="D42" s="248"/>
      <c r="E42" s="248"/>
      <c r="F42" s="248"/>
      <c r="G42" s="248"/>
      <c r="I42" s="470"/>
      <c r="J42" s="471"/>
      <c r="K42" s="471"/>
      <c r="L42" s="471"/>
      <c r="M42" s="471"/>
      <c r="N42" s="472"/>
      <c r="P42" s="470"/>
      <c r="Q42" s="471"/>
      <c r="R42" s="471"/>
      <c r="S42" s="471"/>
      <c r="T42" s="471"/>
      <c r="U42" s="472"/>
    </row>
    <row r="43" spans="1:21" outlineLevel="1">
      <c r="A43" s="154"/>
      <c r="B43" s="248"/>
      <c r="C43" s="248"/>
      <c r="D43" s="248"/>
      <c r="E43" s="248"/>
      <c r="F43" s="248"/>
      <c r="G43" s="248"/>
      <c r="I43" s="470"/>
      <c r="J43" s="471"/>
      <c r="K43" s="471"/>
      <c r="L43" s="471"/>
      <c r="M43" s="471"/>
      <c r="N43" s="472"/>
      <c r="P43" s="470"/>
      <c r="Q43" s="471"/>
      <c r="R43" s="471"/>
      <c r="S43" s="471"/>
      <c r="T43" s="471"/>
      <c r="U43" s="472"/>
    </row>
    <row r="44" spans="1:21" outlineLevel="1">
      <c r="A44" s="154"/>
      <c r="B44" s="248"/>
      <c r="C44" s="248"/>
      <c r="D44" s="248"/>
      <c r="E44" s="248"/>
      <c r="F44" s="248"/>
      <c r="G44" s="248"/>
      <c r="I44" s="470"/>
      <c r="J44" s="471"/>
      <c r="K44" s="471"/>
      <c r="L44" s="471"/>
      <c r="M44" s="471"/>
      <c r="N44" s="472"/>
      <c r="P44" s="470"/>
      <c r="Q44" s="471"/>
      <c r="R44" s="471"/>
      <c r="S44" s="471"/>
      <c r="T44" s="471"/>
      <c r="U44" s="472"/>
    </row>
    <row r="45" spans="1:21" outlineLevel="1">
      <c r="A45" s="154"/>
      <c r="B45" s="248"/>
      <c r="C45" s="248"/>
      <c r="D45" s="248"/>
      <c r="E45" s="248"/>
      <c r="F45" s="248"/>
      <c r="G45" s="248"/>
      <c r="I45" s="473"/>
      <c r="J45" s="474"/>
      <c r="K45" s="474"/>
      <c r="L45" s="474"/>
      <c r="M45" s="474"/>
      <c r="N45" s="475"/>
      <c r="P45" s="473"/>
      <c r="Q45" s="474"/>
      <c r="R45" s="474"/>
      <c r="S45" s="474"/>
      <c r="T45" s="474"/>
      <c r="U45" s="475"/>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2.6997677291592925</v>
      </c>
      <c r="F212" s="21">
        <f>F77*F186-Baseline!F77*Baseline!F186</f>
        <v>2.6448463127762616</v>
      </c>
      <c r="G212" s="21">
        <f>G77*G186-Baseline!G77*Baseline!G186</f>
        <v>2.5912398895285444</v>
      </c>
      <c r="H212" s="21">
        <f>H77*H186-Baseline!H77*Baseline!H186</f>
        <v>2.5389174703026076</v>
      </c>
      <c r="I212" s="21">
        <f>I77*I186-Baseline!I77*Baseline!I186</f>
        <v>2.4878488214004069</v>
      </c>
      <c r="J212" s="21">
        <f>J77*J186-Baseline!J77*Baseline!J186</f>
        <v>2.4380044521169784</v>
      </c>
      <c r="K212" s="21">
        <f>K77*K186-Baseline!K77*Baseline!K186</f>
        <v>2.3893555932548241</v>
      </c>
      <c r="L212" s="21">
        <f>L77*L186-Baseline!L77*Baseline!L186</f>
        <v>2.3418741822134579</v>
      </c>
      <c r="M212" s="21">
        <f>M77*M186-Baseline!M77*Baseline!M186</f>
        <v>2.2955328418161707</v>
      </c>
      <c r="N212" s="21">
        <f>N77*N186-Baseline!N77*Baseline!N186</f>
        <v>2.2503048697747992</v>
      </c>
      <c r="O212" s="21">
        <f>O77*O186-Baseline!O77*Baseline!O186</f>
        <v>2.2061642161737955</v>
      </c>
      <c r="P212" s="21">
        <f>P77*P186-Baseline!P77*Baseline!P186</f>
        <v>2.1630854728030506</v>
      </c>
      <c r="Q212" s="21">
        <f>Q77*Q186-Baseline!Q77*Baseline!Q186</f>
        <v>2.1210438543153742</v>
      </c>
      <c r="R212" s="21">
        <f>R77*R186-Baseline!R77*Baseline!R186</f>
        <v>2.0800151845855783</v>
      </c>
      <c r="S212" s="21">
        <f>S77*S186-Baseline!S77*Baseline!S186</f>
        <v>2.0399758820434601</v>
      </c>
      <c r="T212" s="21">
        <f>T77*T186-Baseline!T77*Baseline!T186</f>
        <v>2.0009029455639724</v>
      </c>
      <c r="U212" s="21">
        <f>U77*U186-Baseline!U77*Baseline!U186</f>
        <v>1.9627739395070507</v>
      </c>
      <c r="V212" s="21">
        <f>V77*V186-Baseline!V77*Baseline!V186</f>
        <v>1.925566981055618</v>
      </c>
      <c r="W212" s="21">
        <f>W77*W186-Baseline!W77*Baseline!W186</f>
        <v>1.8892607269239694</v>
      </c>
      <c r="X212" s="21">
        <f>X77*X186-Baseline!X77*Baseline!X186</f>
        <v>1.8538343595804789</v>
      </c>
      <c r="Y212" s="21">
        <f>Y77*Y186-Baseline!Y77*Baseline!Y186</f>
        <v>1.8192675757569106</v>
      </c>
      <c r="Z212" s="21">
        <f>Z77*Z186-Baseline!Z77*Baseline!Z186</f>
        <v>1.7855405727217253</v>
      </c>
      <c r="AA212" s="21">
        <f>AA77*AA186-Baseline!AA77*Baseline!AA186</f>
        <v>1.7526340384689789</v>
      </c>
      <c r="AB212" s="21">
        <f>AB77*AB186-Baseline!AB77*Baseline!AB186</f>
        <v>1.7205291367630682</v>
      </c>
      <c r="AC212" s="21">
        <f>AC77*AC186-Baseline!AC77*Baseline!AC186</f>
        <v>1.6892074993969592</v>
      </c>
      <c r="AD212" s="21">
        <f>AD77*AD186-Baseline!AD77*Baseline!AD186</f>
        <v>1.6586512116365546</v>
      </c>
      <c r="AE212" s="21">
        <f>AE77*AE186-Baseline!AE77*Baseline!AE186</f>
        <v>1.628842804357157</v>
      </c>
      <c r="AF212" s="21">
        <f>AF77*AF186-Baseline!AF77*Baseline!AF186</f>
        <v>1.5997652406817011</v>
      </c>
      <c r="AG212" s="21">
        <f>AG77*AG186-Baseline!AG77*Baseline!AG186</f>
        <v>1.5714019078098396</v>
      </c>
      <c r="AH212" s="21">
        <f>AH77*AH186-Baseline!AH77*Baseline!AH186</f>
        <v>1.5437366059410724</v>
      </c>
      <c r="AI212" s="21">
        <f>AI77*AI186-Baseline!AI77*Baseline!AI186</f>
        <v>1.5167535381326318</v>
      </c>
      <c r="AJ212" s="21">
        <f>AJ77*AJ186-Baseline!AJ77*Baseline!AJ186</f>
        <v>1.4976724341907353</v>
      </c>
      <c r="AK212" s="21">
        <f>AK77*AK186-Baseline!AK77*Baseline!AK186</f>
        <v>1.4790284913876981</v>
      </c>
      <c r="AL212" s="21">
        <f>AL77*AL186-Baseline!AL77*Baseline!AL186</f>
        <v>1.4608147403448986</v>
      </c>
      <c r="AM212" s="21">
        <f>AM77*AM186-Baseline!AM77*Baseline!AM186</f>
        <v>1.443024379507446</v>
      </c>
      <c r="AN212" s="21">
        <f>AN77*AN186-Baseline!AN77*Baseline!AN186</f>
        <v>1.4256507710024731</v>
      </c>
      <c r="AO212" s="21">
        <f>AO77*AO186-Baseline!AO77*Baseline!AO186</f>
        <v>1.4086874381984742</v>
      </c>
      <c r="AP212" s="21">
        <f>AP77*AP186-Baseline!AP77*Baseline!AP186</f>
        <v>1.3921280639323261</v>
      </c>
      <c r="AQ212" s="21">
        <f>AQ77*AQ186-Baseline!AQ77*Baseline!AQ186</f>
        <v>1.3759664875143875</v>
      </c>
      <c r="AR212" s="21">
        <f>AR77*AR186-Baseline!AR77*Baseline!AR186</f>
        <v>1.3601967025316271</v>
      </c>
      <c r="AS212" s="21">
        <f>AS77*AS186-Baseline!AS77*Baseline!AS186</f>
        <v>1.344812854235403</v>
      </c>
      <c r="AT212" s="21">
        <f>AT77*AT186-Baseline!AT77*Baseline!AT186</f>
        <v>1.3298092376897162</v>
      </c>
      <c r="AU212" s="21">
        <f>AU77*AU186-Baseline!AU77*Baseline!AU186</f>
        <v>1.3151802949606293</v>
      </c>
      <c r="AV212" s="21">
        <f>AV77*AV186-Baseline!AV77*Baseline!AV186</f>
        <v>1.3009206138355469</v>
      </c>
      <c r="AW212" s="21">
        <f>AW77*AW186-Baseline!AW77*Baseline!AW186</f>
        <v>1.2870249246919909</v>
      </c>
      <c r="AX212" s="21">
        <f>AX77*AX186-Baseline!AX77*Baseline!AX186</f>
        <v>1.2734880995852758</v>
      </c>
      <c r="AY212" s="21">
        <f>AY77*AY186-Baseline!AY77*Baseline!AY186</f>
        <v>1.2603051490434281</v>
      </c>
      <c r="AZ212" s="21">
        <f>AZ77*AZ186-Baseline!AZ77*Baseline!AZ186</f>
        <v>1.2474712214757226</v>
      </c>
      <c r="BA212" s="21">
        <f>BA77*BA186-Baseline!BA77*Baseline!BA186</f>
        <v>1.2349816000460705</v>
      </c>
      <c r="BB212" s="21">
        <f>BB77*BB186-Baseline!BB77*Baseline!BB186</f>
        <v>1.2226170241010514</v>
      </c>
    </row>
    <row r="213" spans="1:54" outlineLevel="2">
      <c r="A213" s="479"/>
      <c r="B213" s="150" t="s">
        <v>496</v>
      </c>
      <c r="C213" s="19"/>
      <c r="D213" s="135" t="s">
        <v>391</v>
      </c>
      <c r="E213" s="21">
        <f>E193-Baseline!E193</f>
        <v>16.097627330027944</v>
      </c>
      <c r="F213" s="21">
        <f>F193-Baseline!F193</f>
        <v>16.050760755507639</v>
      </c>
      <c r="G213" s="21">
        <f>G193-Baseline!G193</f>
        <v>15.945376042117029</v>
      </c>
      <c r="H213" s="21">
        <f>H193-Baseline!H193</f>
        <v>15.838901633256004</v>
      </c>
      <c r="I213" s="21">
        <f>I193-Baseline!I193</f>
        <v>15.784263476882899</v>
      </c>
      <c r="J213" s="21">
        <f>J193-Baseline!J193</f>
        <v>15.726686343969973</v>
      </c>
      <c r="K213" s="21">
        <f>K193-Baseline!K193</f>
        <v>15.615671045485767</v>
      </c>
      <c r="L213" s="21">
        <f>L193-Baseline!L193</f>
        <v>15.553819101030033</v>
      </c>
      <c r="M213" s="21">
        <f>M193-Baseline!M193</f>
        <v>15.489584841298491</v>
      </c>
      <c r="N213" s="21">
        <f>N193-Baseline!N193</f>
        <v>15.37539844037196</v>
      </c>
      <c r="O213" s="21">
        <f>O193-Baseline!O193</f>
        <v>15.307868964205056</v>
      </c>
      <c r="P213" s="21">
        <f>P193-Baseline!P193</f>
        <v>15.238454111862286</v>
      </c>
      <c r="Q213" s="21">
        <f>Q193-Baseline!Q193</f>
        <v>15.167314639873627</v>
      </c>
      <c r="R213" s="21">
        <f>R193-Baseline!R193</f>
        <v>15.13874147990207</v>
      </c>
      <c r="S213" s="21">
        <f>S193-Baseline!S193</f>
        <v>15.063761261540586</v>
      </c>
      <c r="T213" s="21">
        <f>T193-Baseline!T193</f>
        <v>14.987523469794676</v>
      </c>
      <c r="U213" s="21">
        <f>U193-Baseline!U193</f>
        <v>14.910165255682754</v>
      </c>
      <c r="V213" s="21">
        <f>V193-Baseline!V193</f>
        <v>14.872677511204071</v>
      </c>
      <c r="W213" s="21">
        <f>W193-Baseline!W193</f>
        <v>14.792698652286045</v>
      </c>
      <c r="X213" s="21">
        <f>X193-Baseline!X193</f>
        <v>14.751335555929968</v>
      </c>
      <c r="Y213" s="21">
        <f>Y193-Baseline!Y193</f>
        <v>14.669297729768237</v>
      </c>
      <c r="Z213" s="21">
        <f>Z193-Baseline!Z193</f>
        <v>14.624673361736935</v>
      </c>
      <c r="AA213" s="21">
        <f>AA193-Baseline!AA193</f>
        <v>14.578285671805235</v>
      </c>
      <c r="AB213" s="21">
        <f>AB193-Baseline!AB193</f>
        <v>14.530288957904142</v>
      </c>
      <c r="AC213" s="21">
        <f>AC193-Baseline!AC193</f>
        <v>14.472639104828486</v>
      </c>
      <c r="AD213" s="21">
        <f>AD193-Baseline!AD193</f>
        <v>14.415836160014864</v>
      </c>
      <c r="AE213" s="21">
        <f>AE193-Baseline!AE193</f>
        <v>14.361466533239252</v>
      </c>
      <c r="AF213" s="21">
        <f>AF193-Baseline!AF193</f>
        <v>14.305032962792376</v>
      </c>
      <c r="AG213" s="21">
        <f>AG193-Baseline!AG193</f>
        <v>14.247112804197432</v>
      </c>
      <c r="AH213" s="21">
        <f>AH193-Baseline!AH193</f>
        <v>14.188356615563507</v>
      </c>
      <c r="AI213" s="21">
        <f>AI193-Baseline!AI193</f>
        <v>14.129588432431822</v>
      </c>
      <c r="AJ213" s="21">
        <f>AJ193-Baseline!AJ193</f>
        <v>14.138755628914133</v>
      </c>
      <c r="AK213" s="21">
        <f>AK193-Baseline!AK193</f>
        <v>14.147124993055284</v>
      </c>
      <c r="AL213" s="21">
        <f>AL193-Baseline!AL193</f>
        <v>14.154995029732913</v>
      </c>
      <c r="AM213" s="21">
        <f>AM193-Baseline!AM193</f>
        <v>14.162533641603794</v>
      </c>
      <c r="AN213" s="21">
        <f>AN193-Baseline!AN193</f>
        <v>14.169812337194978</v>
      </c>
      <c r="AO213" s="21">
        <f>AO193-Baseline!AO193</f>
        <v>14.176861048919472</v>
      </c>
      <c r="AP213" s="21">
        <f>AP193-Baseline!AP193</f>
        <v>14.183779216959854</v>
      </c>
      <c r="AQ213" s="21">
        <f>AQ193-Baseline!AQ193</f>
        <v>14.190680388857377</v>
      </c>
      <c r="AR213" s="21">
        <f>AR193-Baseline!AR193</f>
        <v>14.197646950862596</v>
      </c>
      <c r="AS213" s="21">
        <f>AS193-Baseline!AS193</f>
        <v>14.204755401689708</v>
      </c>
      <c r="AT213" s="21">
        <f>AT193-Baseline!AT193</f>
        <v>14.21208765663096</v>
      </c>
      <c r="AU213" s="21">
        <f>AU193-Baseline!AU193</f>
        <v>14.219729944060937</v>
      </c>
      <c r="AV213" s="21">
        <f>AV193-Baseline!AV193</f>
        <v>14.227764123732513</v>
      </c>
      <c r="AW213" s="21">
        <f>AW193-Baseline!AW193</f>
        <v>14.236268411893704</v>
      </c>
      <c r="AX213" s="21">
        <f>AX193-Baseline!AX193</f>
        <v>14.245321158655626</v>
      </c>
      <c r="AY213" s="21">
        <f>AY193-Baseline!AY193</f>
        <v>14.255000659538966</v>
      </c>
      <c r="AZ213" s="21">
        <f>AZ193-Baseline!AZ193</f>
        <v>14.265384122866873</v>
      </c>
      <c r="BA213" s="21">
        <f>BA193-Baseline!BA193</f>
        <v>14.276547389375859</v>
      </c>
      <c r="BB213" s="21">
        <f>BB193-Baseline!BB193</f>
        <v>14.286057080331563</v>
      </c>
    </row>
    <row r="214" spans="1:54" outlineLevel="2">
      <c r="A214" s="479"/>
      <c r="B214" s="150" t="s">
        <v>497</v>
      </c>
      <c r="C214" s="19"/>
      <c r="D214" s="135" t="s">
        <v>391</v>
      </c>
      <c r="E214" s="21">
        <f>E194-Baseline!E194</f>
        <v>8.0615520039548727</v>
      </c>
      <c r="F214" s="21">
        <f>F194-Baseline!F194</f>
        <v>8.0178230734774836</v>
      </c>
      <c r="G214" s="21">
        <f>G194-Baseline!G194</f>
        <v>7.97493987654883</v>
      </c>
      <c r="H214" s="21">
        <f>H194-Baseline!H194</f>
        <v>7.9329031190280173</v>
      </c>
      <c r="I214" s="21">
        <f>I194-Baseline!I194</f>
        <v>7.8917137141311899</v>
      </c>
      <c r="J214" s="21">
        <f>J194-Baseline!J194</f>
        <v>7.8513728150207784</v>
      </c>
      <c r="K214" s="21">
        <f>K194-Baseline!K194</f>
        <v>7.8118817915419001</v>
      </c>
      <c r="L214" s="21">
        <f>L194-Baseline!L194</f>
        <v>7.7732422630965434</v>
      </c>
      <c r="M214" s="21">
        <f>M194-Baseline!M194</f>
        <v>7.7354560782570925</v>
      </c>
      <c r="N214" s="21">
        <f>N194-Baseline!N194</f>
        <v>7.6985253390508577</v>
      </c>
      <c r="O214" s="21">
        <f>O194-Baseline!O194</f>
        <v>7.6624523889639242</v>
      </c>
      <c r="P214" s="21">
        <f>P194-Baseline!P194</f>
        <v>7.6272398390139928</v>
      </c>
      <c r="Q214" s="21">
        <f>Q194-Baseline!Q194</f>
        <v>7.5928905554940993</v>
      </c>
      <c r="R214" s="21">
        <f>R194-Baseline!R194</f>
        <v>7.5594076693654761</v>
      </c>
      <c r="S214" s="21">
        <f>S194-Baseline!S194</f>
        <v>7.5251010594831929</v>
      </c>
      <c r="T214" s="21">
        <f>T194-Baseline!T194</f>
        <v>7.4916826045027038</v>
      </c>
      <c r="U214" s="21">
        <f>U194-Baseline!U194</f>
        <v>7.4591556768338689</v>
      </c>
      <c r="V214" s="21">
        <f>V194-Baseline!V194</f>
        <v>7.4275239484515687</v>
      </c>
      <c r="W214" s="21">
        <f>W194-Baseline!W194</f>
        <v>7.3967913712655946</v>
      </c>
      <c r="X214" s="21">
        <f>X194-Baseline!X194</f>
        <v>7.3669622123807752</v>
      </c>
      <c r="Y214" s="21">
        <f>Y194-Baseline!Y194</f>
        <v>7.3380410434755907</v>
      </c>
      <c r="Z214" s="21">
        <f>Z194-Baseline!Z194</f>
        <v>7.3100327492303228</v>
      </c>
      <c r="AA214" s="21">
        <f>AA194-Baseline!AA194</f>
        <v>7.2829425422483824</v>
      </c>
      <c r="AB214" s="21">
        <f>AB194-Baseline!AB194</f>
        <v>7.2567759671238683</v>
      </c>
      <c r="AC214" s="21">
        <f>AC194-Baseline!AC194</f>
        <v>7.2268886264259891</v>
      </c>
      <c r="AD214" s="21">
        <f>AD194-Baseline!AD194</f>
        <v>7.1973844649990957</v>
      </c>
      <c r="AE214" s="21">
        <f>AE194-Baseline!AE194</f>
        <v>7.1678162753594235</v>
      </c>
      <c r="AF214" s="21">
        <f>AF194-Baseline!AF194</f>
        <v>7.1378940281223988</v>
      </c>
      <c r="AG214" s="21">
        <f>AG194-Baseline!AG194</f>
        <v>7.10748801481793</v>
      </c>
      <c r="AH214" s="21">
        <f>AH194-Baseline!AH194</f>
        <v>7.0766700287562623</v>
      </c>
      <c r="AI214" s="21">
        <f>AI194-Baseline!AI194</f>
        <v>7.0457880324779492</v>
      </c>
      <c r="AJ214" s="21">
        <f>AJ194-Baseline!AJ194</f>
        <v>7.0488041236170078</v>
      </c>
      <c r="AK214" s="21">
        <f>AK194-Baseline!AK194</f>
        <v>7.0515409907342512</v>
      </c>
      <c r="AL214" s="21">
        <f>AL194-Baseline!AL194</f>
        <v>7.054058156347712</v>
      </c>
      <c r="AM214" s="21">
        <f>AM194-Baseline!AM194</f>
        <v>7.0564246285046615</v>
      </c>
      <c r="AN214" s="21">
        <f>AN194-Baseline!AN194</f>
        <v>7.058690368485137</v>
      </c>
      <c r="AO214" s="21">
        <f>AO194-Baseline!AO194</f>
        <v>7.0608813057153981</v>
      </c>
      <c r="AP214" s="21">
        <f>AP194-Baseline!AP194</f>
        <v>7.0630427580754471</v>
      </c>
      <c r="AQ214" s="21">
        <f>AQ194-Baseline!AQ194</f>
        <v>7.0652215679996369</v>
      </c>
      <c r="AR214" s="21">
        <f>AR194-Baseline!AR194</f>
        <v>7.0674603743409365</v>
      </c>
      <c r="AS214" s="21">
        <f>AS194-Baseline!AS194</f>
        <v>7.0697986521049225</v>
      </c>
      <c r="AT214" s="21">
        <f>AT194-Baseline!AT194</f>
        <v>7.072275936890029</v>
      </c>
      <c r="AU214" s="21">
        <f>AU194-Baseline!AU194</f>
        <v>7.0749330433724138</v>
      </c>
      <c r="AV214" s="21">
        <f>AV194-Baseline!AV194</f>
        <v>7.0778095658410658</v>
      </c>
      <c r="AW214" s="21">
        <f>AW194-Baseline!AW194</f>
        <v>7.0809440447683896</v>
      </c>
      <c r="AX214" s="21">
        <f>AX194-Baseline!AX194</f>
        <v>7.0843745843883035</v>
      </c>
      <c r="AY214" s="21">
        <f>AY194-Baseline!AY194</f>
        <v>7.0881390506467454</v>
      </c>
      <c r="AZ214" s="21">
        <f>AZ194-Baseline!AZ194</f>
        <v>7.0922749048770291</v>
      </c>
      <c r="BA214" s="21">
        <f>BA194-Baseline!BA194</f>
        <v>7.0968190687666857</v>
      </c>
      <c r="BB214" s="21">
        <f>BB194-Baseline!BB194</f>
        <v>7.1005613023012257</v>
      </c>
    </row>
    <row r="215" spans="1:54" outlineLevel="2">
      <c r="A215" s="479"/>
      <c r="B215" s="150" t="s">
        <v>498</v>
      </c>
      <c r="C215" s="19"/>
      <c r="D215" s="135" t="s">
        <v>391</v>
      </c>
      <c r="E215" s="21">
        <f>E195-Baseline!E195</f>
        <v>24.184656006135928</v>
      </c>
      <c r="F215" s="21">
        <f>F195-Baseline!F195</f>
        <v>24.053469214820296</v>
      </c>
      <c r="G215" s="21">
        <f>G195-Baseline!G195</f>
        <v>23.924819629646493</v>
      </c>
      <c r="H215" s="21">
        <f>H195-Baseline!H195</f>
        <v>23.79870935708405</v>
      </c>
      <c r="I215" s="21">
        <f>I195-Baseline!I195</f>
        <v>23.675141142393567</v>
      </c>
      <c r="J215" s="21">
        <f>J195-Baseline!J195</f>
        <v>23.554118439889081</v>
      </c>
      <c r="K215" s="21">
        <f>K195-Baseline!K195</f>
        <v>23.4356453746257</v>
      </c>
      <c r="L215" s="21">
        <f>L195-Baseline!L195</f>
        <v>23.319726789289625</v>
      </c>
      <c r="M215" s="21">
        <f>M195-Baseline!M195</f>
        <v>23.206368229900338</v>
      </c>
      <c r="N215" s="21">
        <f>N195-Baseline!N195</f>
        <v>23.095576012377599</v>
      </c>
      <c r="O215" s="21">
        <f>O195-Baseline!O195</f>
        <v>22.98735716689178</v>
      </c>
      <c r="P215" s="21">
        <f>P195-Baseline!P195</f>
        <v>22.881719521631865</v>
      </c>
      <c r="Q215" s="21">
        <f>Q195-Baseline!Q195</f>
        <v>22.778671666482296</v>
      </c>
      <c r="R215" s="21">
        <f>R195-Baseline!R195</f>
        <v>22.678223008096424</v>
      </c>
      <c r="S215" s="21">
        <f>S195-Baseline!S195</f>
        <v>22.575303174120911</v>
      </c>
      <c r="T215" s="21">
        <f>T195-Baseline!T195</f>
        <v>22.475047809262353</v>
      </c>
      <c r="U215" s="21">
        <f>U195-Baseline!U195</f>
        <v>22.377467034666456</v>
      </c>
      <c r="V215" s="21">
        <f>V195-Baseline!V195</f>
        <v>22.282571841268808</v>
      </c>
      <c r="W215" s="21">
        <f>W195-Baseline!W195</f>
        <v>22.190374113796786</v>
      </c>
      <c r="X215" s="21">
        <f>X195-Baseline!X195</f>
        <v>22.100886637142327</v>
      </c>
      <c r="Y215" s="21">
        <f>Y195-Baseline!Y195</f>
        <v>22.014123130426771</v>
      </c>
      <c r="Z215" s="21">
        <f>Z195-Baseline!Z195</f>
        <v>21.930098243902201</v>
      </c>
      <c r="AA215" s="21">
        <f>AA195-Baseline!AA195</f>
        <v>21.8488276304641</v>
      </c>
      <c r="AB215" s="21">
        <f>AB195-Baseline!AB195</f>
        <v>21.770327901371605</v>
      </c>
      <c r="AC215" s="21">
        <f>AC195-Baseline!AC195</f>
        <v>21.680665879482792</v>
      </c>
      <c r="AD215" s="21">
        <f>AD195-Baseline!AD195</f>
        <v>21.592153395428252</v>
      </c>
      <c r="AE215" s="21">
        <f>AE195-Baseline!AE195</f>
        <v>21.503448826776374</v>
      </c>
      <c r="AF215" s="21">
        <f>AF195-Baseline!AF195</f>
        <v>21.41368208538594</v>
      </c>
      <c r="AG215" s="21">
        <f>AG195-Baseline!AG195</f>
        <v>21.322464045185029</v>
      </c>
      <c r="AH215" s="21">
        <f>AH195-Baseline!AH195</f>
        <v>21.230010087165436</v>
      </c>
      <c r="AI215" s="21">
        <f>AI195-Baseline!AI195</f>
        <v>21.137364098450146</v>
      </c>
      <c r="AJ215" s="21">
        <f>AJ195-Baseline!AJ195</f>
        <v>21.146412371954508</v>
      </c>
      <c r="AK215" s="21">
        <f>AK195-Baseline!AK195</f>
        <v>21.154622973366713</v>
      </c>
      <c r="AL215" s="21">
        <f>AL195-Baseline!AL195</f>
        <v>21.162174470261814</v>
      </c>
      <c r="AM215" s="21">
        <f>AM195-Baseline!AM195</f>
        <v>21.169273886822115</v>
      </c>
      <c r="AN215" s="21">
        <f>AN195-Baseline!AN195</f>
        <v>21.176071106836236</v>
      </c>
      <c r="AO215" s="21">
        <f>AO195-Baseline!AO195</f>
        <v>21.182643918593051</v>
      </c>
      <c r="AP215" s="21">
        <f>AP195-Baseline!AP195</f>
        <v>21.189128275738465</v>
      </c>
      <c r="AQ215" s="21">
        <f>AQ195-Baseline!AQ195</f>
        <v>21.195664705577489</v>
      </c>
      <c r="AR215" s="21">
        <f>AR195-Baseline!AR195</f>
        <v>21.202381124667337</v>
      </c>
      <c r="AS215" s="21">
        <f>AS195-Baseline!AS195</f>
        <v>21.209395958021677</v>
      </c>
      <c r="AT215" s="21">
        <f>AT195-Baseline!AT195</f>
        <v>21.216827812438133</v>
      </c>
      <c r="AU215" s="21">
        <f>AU195-Baseline!AU195</f>
        <v>21.224799131945627</v>
      </c>
      <c r="AV215" s="21">
        <f>AV195-Baseline!AV195</f>
        <v>21.233428699410819</v>
      </c>
      <c r="AW215" s="21">
        <f>AW195-Baseline!AW195</f>
        <v>21.242832136250684</v>
      </c>
      <c r="AX215" s="21">
        <f>AX195-Baseline!AX195</f>
        <v>21.253123755167056</v>
      </c>
      <c r="AY215" s="21">
        <f>AY195-Baseline!AY195</f>
        <v>21.264417153998053</v>
      </c>
      <c r="AZ215" s="21">
        <f>AZ195-Baseline!AZ195</f>
        <v>21.276824716743597</v>
      </c>
      <c r="BA215" s="21">
        <f>BA195-Baseline!BA195</f>
        <v>21.2904572084663</v>
      </c>
      <c r="BB215" s="21">
        <f>BB195-Baseline!BB195</f>
        <v>21.301683909122332</v>
      </c>
    </row>
    <row r="216" spans="1:54" outlineLevel="2">
      <c r="A216" s="479"/>
      <c r="B216" s="150" t="s">
        <v>291</v>
      </c>
      <c r="C216" s="19"/>
      <c r="D216" s="135" t="s">
        <v>391</v>
      </c>
      <c r="E216" s="21">
        <f>E196-Baseline!E196</f>
        <v>1.6863305951302741</v>
      </c>
      <c r="F216" s="21">
        <f>F196-Baseline!F196</f>
        <v>1.7172564756011601</v>
      </c>
      <c r="G216" s="21">
        <f>G196-Baseline!G196</f>
        <v>1.7489929389377656</v>
      </c>
      <c r="H216" s="21">
        <f>H196-Baseline!H196</f>
        <v>1.7815642716966007</v>
      </c>
      <c r="I216" s="21">
        <f>I196-Baseline!I196</f>
        <v>1.8149955529785553</v>
      </c>
      <c r="J216" s="21">
        <f>J196-Baseline!J196</f>
        <v>1.8493127192597436</v>
      </c>
      <c r="K216" s="21">
        <f>K196-Baseline!K196</f>
        <v>1.884542535668331</v>
      </c>
      <c r="L216" s="21">
        <f>L196-Baseline!L196</f>
        <v>1.9207126865518627</v>
      </c>
      <c r="M216" s="21">
        <f>M196-Baseline!M196</f>
        <v>1.9578517730420979</v>
      </c>
      <c r="N216" s="21">
        <f>N196-Baseline!N196</f>
        <v>1.9959893646065696</v>
      </c>
      <c r="O216" s="21">
        <f>O196-Baseline!O196</f>
        <v>2.0351559823838552</v>
      </c>
      <c r="P216" s="21">
        <f>P196-Baseline!P196</f>
        <v>2.0753832113865589</v>
      </c>
      <c r="Q216" s="21">
        <f>Q196-Baseline!Q196</f>
        <v>2.1167036845709917</v>
      </c>
      <c r="R216" s="21">
        <f>R196-Baseline!R196</f>
        <v>2.1591510991396938</v>
      </c>
      <c r="S216" s="21">
        <f>S196-Baseline!S196</f>
        <v>2.2027603346177598</v>
      </c>
      <c r="T216" s="21">
        <f>T196-Baseline!T196</f>
        <v>2.247567410096007</v>
      </c>
      <c r="U216" s="21">
        <f>U196-Baseline!U196</f>
        <v>2.2936095624086539</v>
      </c>
      <c r="V216" s="21">
        <f>V196-Baseline!V196</f>
        <v>2.3409252929993878</v>
      </c>
      <c r="W216" s="21">
        <f>W196-Baseline!W196</f>
        <v>2.3895544035151106</v>
      </c>
      <c r="X216" s="21">
        <f>X196-Baseline!X196</f>
        <v>2.4395380043189046</v>
      </c>
      <c r="Y216" s="21">
        <f>Y196-Baseline!Y196</f>
        <v>2.4909186301632413</v>
      </c>
      <c r="Z216" s="21">
        <f>Z196-Baseline!Z196</f>
        <v>2.5437402570098366</v>
      </c>
      <c r="AA216" s="21">
        <f>AA196-Baseline!AA196</f>
        <v>2.5980483240415899</v>
      </c>
      <c r="AB216" s="21">
        <f>AB196-Baseline!AB196</f>
        <v>2.6538898414547583</v>
      </c>
      <c r="AC216" s="21">
        <f>AC196-Baseline!AC196</f>
        <v>2.7113133707617321</v>
      </c>
      <c r="AD216" s="21">
        <f>AD196-Baseline!AD196</f>
        <v>2.7703691507370731</v>
      </c>
      <c r="AE216" s="21">
        <f>AE196-Baseline!AE196</f>
        <v>2.8311091282456387</v>
      </c>
      <c r="AF216" s="21">
        <f>AF196-Baseline!AF196</f>
        <v>2.8935870060246325</v>
      </c>
      <c r="AG216" s="21">
        <f>AG196-Baseline!AG196</f>
        <v>2.9578583058226044</v>
      </c>
      <c r="AH216" s="21">
        <f>AH196-Baseline!AH196</f>
        <v>3.0239804739739471</v>
      </c>
      <c r="AI216" s="21">
        <f>AI196-Baseline!AI196</f>
        <v>3.0920128520503396</v>
      </c>
      <c r="AJ216" s="21">
        <f>AJ196-Baseline!AJ196</f>
        <v>3.1686976805145144</v>
      </c>
      <c r="AK216" s="21">
        <f>AK196-Baseline!AK196</f>
        <v>3.2477364818498899</v>
      </c>
      <c r="AL216" s="21">
        <f>AL196-Baseline!AL196</f>
        <v>3.3292092675293428</v>
      </c>
      <c r="AM216" s="21">
        <f>AM196-Baseline!AM196</f>
        <v>3.4131989239218918</v>
      </c>
      <c r="AN216" s="21">
        <f>AN196-Baseline!AN196</f>
        <v>3.4997913195213028</v>
      </c>
      <c r="AO216" s="21">
        <f>AO196-Baseline!AO196</f>
        <v>3.5890754189764897</v>
      </c>
      <c r="AP216" s="21">
        <f>AP196-Baseline!AP196</f>
        <v>3.6811433906110871</v>
      </c>
      <c r="AQ216" s="21">
        <f>AQ196-Baseline!AQ196</f>
        <v>3.7760907584632633</v>
      </c>
      <c r="AR216" s="21">
        <f>AR196-Baseline!AR196</f>
        <v>3.8740164414239948</v>
      </c>
      <c r="AS216" s="21">
        <f>AS196-Baseline!AS196</f>
        <v>3.9750229905992955</v>
      </c>
      <c r="AT216" s="21">
        <f>AT196-Baseline!AT196</f>
        <v>4.07921664643552</v>
      </c>
      <c r="AU216" s="21">
        <f>AU196-Baseline!AU196</f>
        <v>4.1867075010276853</v>
      </c>
      <c r="AV216" s="21">
        <f>AV196-Baseline!AV196</f>
        <v>4.2976096333345497</v>
      </c>
      <c r="AW216" s="21">
        <f>AW196-Baseline!AW196</f>
        <v>4.4120412679231187</v>
      </c>
      <c r="AX216" s="21">
        <f>AX196-Baseline!AX196</f>
        <v>4.5301248945004096</v>
      </c>
      <c r="AY216" s="21">
        <f>AY196-Baseline!AY196</f>
        <v>4.6519875029453068</v>
      </c>
      <c r="AZ216" s="21">
        <f>AZ196-Baseline!AZ196</f>
        <v>4.7777606455552055</v>
      </c>
      <c r="BA216" s="21">
        <f>BA196-Baseline!BA196</f>
        <v>4.9075806940824727</v>
      </c>
      <c r="BB216" s="21">
        <f>BB196-Baseline!BB196</f>
        <v>5.0409281786304847</v>
      </c>
    </row>
    <row r="217" spans="1:54" outlineLevel="2">
      <c r="A217" s="479"/>
      <c r="B217" s="150" t="s">
        <v>294</v>
      </c>
      <c r="C217" s="19"/>
      <c r="D217" s="135"/>
      <c r="E217" s="21">
        <f>E197-Baseline!E197</f>
        <v>20.714413057399998</v>
      </c>
      <c r="F217" s="21">
        <f>F197-Baseline!F197</f>
        <v>20.518936365990342</v>
      </c>
      <c r="G217" s="21">
        <f>G197-Baseline!G197</f>
        <v>20.328487292492241</v>
      </c>
      <c r="H217" s="21">
        <f>H197-Baseline!H197</f>
        <v>20.142942492832098</v>
      </c>
      <c r="I217" s="21">
        <f>I197-Baseline!I197</f>
        <v>19.96218274084584</v>
      </c>
      <c r="J217" s="21">
        <f>J197-Baseline!J197</f>
        <v>19.786092759148957</v>
      </c>
      <c r="K217" s="21">
        <f>K197-Baseline!K197</f>
        <v>19.614561135968991</v>
      </c>
      <c r="L217" s="21">
        <f>L197-Baseline!L197</f>
        <v>19.447480198488122</v>
      </c>
      <c r="M217" s="21">
        <f>M197-Baseline!M197</f>
        <v>19.284745860690631</v>
      </c>
      <c r="N217" s="21">
        <f>N197-Baseline!N197</f>
        <v>19.12625757868225</v>
      </c>
      <c r="O217" s="21">
        <f>O197-Baseline!O197</f>
        <v>18.971918185803695</v>
      </c>
      <c r="P217" s="21">
        <f>P197-Baseline!P197</f>
        <v>18.821633812853239</v>
      </c>
      <c r="Q217" s="21">
        <f>Q197-Baseline!Q197</f>
        <v>18.675313799809434</v>
      </c>
      <c r="R217" s="21">
        <f>R197-Baseline!R197</f>
        <v>18.532870574476977</v>
      </c>
      <c r="S217" s="21">
        <f>S197-Baseline!S197</f>
        <v>18.394219580568254</v>
      </c>
      <c r="T217" s="21">
        <f>T197-Baseline!T197</f>
        <v>18.259279173678785</v>
      </c>
      <c r="U217" s="21">
        <f>U197-Baseline!U197</f>
        <v>18.127970538453255</v>
      </c>
      <c r="V217" s="21">
        <f>V197-Baseline!V197</f>
        <v>18.000217608299767</v>
      </c>
      <c r="W217" s="21">
        <f>W197-Baseline!W197</f>
        <v>17.875946971734116</v>
      </c>
      <c r="X217" s="21">
        <f>X197-Baseline!X197</f>
        <v>17.755087815962369</v>
      </c>
      <c r="Y217" s="21">
        <f>Y197-Baseline!Y197</f>
        <v>17.637571825973005</v>
      </c>
      <c r="Z217" s="21">
        <f>Z197-Baseline!Z197</f>
        <v>17.52333312522844</v>
      </c>
      <c r="AA217" s="21">
        <f>AA197-Baseline!AA197</f>
        <v>17.412308196011036</v>
      </c>
      <c r="AB217" s="21">
        <f>AB197-Baseline!AB197</f>
        <v>17.304435827269192</v>
      </c>
      <c r="AC217" s="21">
        <f>AC197-Baseline!AC197</f>
        <v>17.199657023072099</v>
      </c>
      <c r="AD217" s="21">
        <f>AD197-Baseline!AD197</f>
        <v>17.097914963620287</v>
      </c>
      <c r="AE217" s="21">
        <f>AE197-Baseline!AE197</f>
        <v>16.999154918397451</v>
      </c>
      <c r="AF217" s="21">
        <f>AF197-Baseline!AF197</f>
        <v>16.903324214390693</v>
      </c>
      <c r="AG217" s="21">
        <f>AG197-Baseline!AG197</f>
        <v>16.810372153362916</v>
      </c>
      <c r="AH217" s="21">
        <f>AH197-Baseline!AH197</f>
        <v>16.72024996381651</v>
      </c>
      <c r="AI217" s="21">
        <f>AI197-Baseline!AI197</f>
        <v>16.632910753605305</v>
      </c>
      <c r="AJ217" s="21">
        <f>AJ197-Baseline!AJ197</f>
        <v>16.628641051554247</v>
      </c>
      <c r="AK217" s="21">
        <f>AK197-Baseline!AK197</f>
        <v>16.626658776355011</v>
      </c>
      <c r="AL217" s="21">
        <f>AL197-Baseline!AL197</f>
        <v>16.62695725973829</v>
      </c>
      <c r="AM217" s="21">
        <f>AM197-Baseline!AM197</f>
        <v>16.629531076991412</v>
      </c>
      <c r="AN217" s="21">
        <f>AN197-Baseline!AN197</f>
        <v>16.634376034842813</v>
      </c>
      <c r="AO217" s="21">
        <f>AO197-Baseline!AO197</f>
        <v>16.641489169048008</v>
      </c>
      <c r="AP217" s="21">
        <f>AP197-Baseline!AP197</f>
        <v>16.650868711540991</v>
      </c>
      <c r="AQ217" s="21">
        <f>AQ197-Baseline!AQ197</f>
        <v>16.662514112010964</v>
      </c>
      <c r="AR217" s="21">
        <f>AR197-Baseline!AR197</f>
        <v>16.676425997074908</v>
      </c>
      <c r="AS217" s="21">
        <f>AS197-Baseline!AS197</f>
        <v>16.692606190291883</v>
      </c>
      <c r="AT217" s="21">
        <f>AT197-Baseline!AT197</f>
        <v>16.711057678793267</v>
      </c>
      <c r="AU217" s="21">
        <f>AU197-Baseline!AU197</f>
        <v>16.731784628885997</v>
      </c>
      <c r="AV217" s="21">
        <f>AV197-Baseline!AV197</f>
        <v>16.754792368716092</v>
      </c>
      <c r="AW217" s="21">
        <f>AW197-Baseline!AW197</f>
        <v>16.780087379014766</v>
      </c>
      <c r="AX217" s="21">
        <f>AX197-Baseline!AX197</f>
        <v>16.80767729888678</v>
      </c>
      <c r="AY217" s="21">
        <f>AY197-Baseline!AY197</f>
        <v>16.83757091550947</v>
      </c>
      <c r="AZ217" s="21">
        <f>AZ197-Baseline!AZ197</f>
        <v>16.869778160397882</v>
      </c>
      <c r="BA217" s="21">
        <f>BA197-Baseline!BA197</f>
        <v>16.904310113757983</v>
      </c>
      <c r="BB217" s="21">
        <f>BB197-Baseline!BB197</f>
        <v>16.938934706872104</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41.198138711717512</v>
      </c>
      <c r="F220" s="21">
        <f>F200-Baseline!F200</f>
        <v>40.931799909875409</v>
      </c>
      <c r="G220" s="21">
        <f>G200-Baseline!G200</f>
        <v>40.61409616307558</v>
      </c>
      <c r="H220" s="21">
        <f>H200-Baseline!H200</f>
        <v>40.302325868087308</v>
      </c>
      <c r="I220" s="21">
        <f>I200-Baseline!I200</f>
        <v>40.049290592107695</v>
      </c>
      <c r="J220" s="21">
        <f>J200-Baseline!J200</f>
        <v>39.800096274495651</v>
      </c>
      <c r="K220" s="21">
        <f>K200-Baseline!K200</f>
        <v>39.504130310377917</v>
      </c>
      <c r="L220" s="21">
        <f>L200-Baseline!L200</f>
        <v>39.263886168283477</v>
      </c>
      <c r="M220" s="21">
        <f>M200-Baseline!M200</f>
        <v>39.027715316847392</v>
      </c>
      <c r="N220" s="21">
        <f>N200-Baseline!N200</f>
        <v>38.747950253435576</v>
      </c>
      <c r="O220" s="21">
        <f>O200-Baseline!O200</f>
        <v>38.521107348566403</v>
      </c>
      <c r="P220" s="21">
        <f>P200-Baseline!P200</f>
        <v>38.29855660890513</v>
      </c>
      <c r="Q220" s="21">
        <f>Q200-Baseline!Q200</f>
        <v>38.080375978569428</v>
      </c>
      <c r="R220" s="21">
        <f>R200-Baseline!R200</f>
        <v>37.910778338104322</v>
      </c>
      <c r="S220" s="21">
        <f>S200-Baseline!S200</f>
        <v>37.70071705877006</v>
      </c>
      <c r="T220" s="21">
        <f>T200-Baseline!T200</f>
        <v>37.495272999133441</v>
      </c>
      <c r="U220" s="21">
        <f>U200-Baseline!U200</f>
        <v>37.294519296051718</v>
      </c>
      <c r="V220" s="21">
        <f>V200-Baseline!V200</f>
        <v>37.139387393558842</v>
      </c>
      <c r="W220" s="21">
        <f>W200-Baseline!W200</f>
        <v>36.947460754459243</v>
      </c>
      <c r="X220" s="21">
        <f>X200-Baseline!X200</f>
        <v>36.799795735791719</v>
      </c>
      <c r="Y220" s="21">
        <f>Y200-Baseline!Y200</f>
        <v>36.617055761661398</v>
      </c>
      <c r="Z220" s="21">
        <f>Z200-Baseline!Z200</f>
        <v>36.477287316696938</v>
      </c>
      <c r="AA220" s="21">
        <f>AA200-Baseline!AA200</f>
        <v>36.341276230326841</v>
      </c>
      <c r="AB220" s="21">
        <f>AB200-Baseline!AB200</f>
        <v>36.209143763391161</v>
      </c>
      <c r="AC220" s="21">
        <f>AC200-Baseline!AC200</f>
        <v>36.072816998059281</v>
      </c>
      <c r="AD220" s="21">
        <f>AD200-Baseline!AD200</f>
        <v>35.94277148600878</v>
      </c>
      <c r="AE220" s="21">
        <f>AE200-Baseline!AE200</f>
        <v>35.820573384239495</v>
      </c>
      <c r="AF220" s="21">
        <f>AF200-Baseline!AF200</f>
        <v>35.701709423889405</v>
      </c>
      <c r="AG220" s="21">
        <f>AG200-Baseline!AG200</f>
        <v>35.586745171192788</v>
      </c>
      <c r="AH220" s="21">
        <f>AH200-Baseline!AH200</f>
        <v>35.476323659295034</v>
      </c>
      <c r="AI220" s="21">
        <f>AI200-Baseline!AI200</f>
        <v>35.371265576220097</v>
      </c>
      <c r="AJ220" s="21">
        <f>AJ200-Baseline!AJ200</f>
        <v>35.433766795173625</v>
      </c>
      <c r="AK220" s="21">
        <f>AK200-Baseline!AK200</f>
        <v>35.500548742647879</v>
      </c>
      <c r="AL220" s="21">
        <f>AL200-Baseline!AL200</f>
        <v>35.571976297345444</v>
      </c>
      <c r="AM220" s="21">
        <f>AM200-Baseline!AM200</f>
        <v>35.648288022024545</v>
      </c>
      <c r="AN220" s="21">
        <f>AN200-Baseline!AN200</f>
        <v>35.729630462561566</v>
      </c>
      <c r="AO220" s="21">
        <f>AO200-Baseline!AO200</f>
        <v>35.816113075142439</v>
      </c>
      <c r="AP220" s="21">
        <f>AP200-Baseline!AP200</f>
        <v>35.907919383044259</v>
      </c>
      <c r="AQ220" s="21">
        <f>AQ200-Baseline!AQ200</f>
        <v>36.005251746845992</v>
      </c>
      <c r="AR220" s="21">
        <f>AR200-Baseline!AR200</f>
        <v>36.108286091893127</v>
      </c>
      <c r="AS220" s="21">
        <f>AS200-Baseline!AS200</f>
        <v>36.217197436816292</v>
      </c>
      <c r="AT220" s="21">
        <f>AT200-Baseline!AT200</f>
        <v>36.332171219549465</v>
      </c>
      <c r="AU220" s="21">
        <f>AU200-Baseline!AU200</f>
        <v>36.453402368935251</v>
      </c>
      <c r="AV220" s="21">
        <f>AV200-Baseline!AV200</f>
        <v>36.581086739618698</v>
      </c>
      <c r="AW220" s="21">
        <f>AW200-Baseline!AW200</f>
        <v>36.715421983523584</v>
      </c>
      <c r="AX220" s="21">
        <f>AX200-Baseline!AX200</f>
        <v>36.85661145162809</v>
      </c>
      <c r="AY220" s="21">
        <f>AY200-Baseline!AY200</f>
        <v>37.004864227037174</v>
      </c>
      <c r="AZ220" s="21">
        <f>AZ200-Baseline!AZ200</f>
        <v>37.160394150295687</v>
      </c>
      <c r="BA220" s="21">
        <f>BA200-Baseline!BA200</f>
        <v>37.323419797262389</v>
      </c>
      <c r="BB220" s="21">
        <f>BB200-Baseline!BB200</f>
        <v>37.488536989935199</v>
      </c>
    </row>
    <row r="221" spans="1:54" outlineLevel="2">
      <c r="A221" s="479"/>
      <c r="B221" s="150" t="s">
        <v>501</v>
      </c>
      <c r="C221" s="19"/>
      <c r="D221" s="135" t="s">
        <v>391</v>
      </c>
      <c r="E221" s="21">
        <f>E201-Baseline!E201</f>
        <v>33.162063385644437</v>
      </c>
      <c r="F221" s="21">
        <f>F201-Baseline!F201</f>
        <v>32.898862227845243</v>
      </c>
      <c r="G221" s="21">
        <f>G201-Baseline!G201</f>
        <v>32.643659997507385</v>
      </c>
      <c r="H221" s="21">
        <f>H201-Baseline!H201</f>
        <v>32.39632735385932</v>
      </c>
      <c r="I221" s="21">
        <f>I201-Baseline!I201</f>
        <v>32.156740829355996</v>
      </c>
      <c r="J221" s="21">
        <f>J201-Baseline!J201</f>
        <v>31.924782745546459</v>
      </c>
      <c r="K221" s="21">
        <f>K201-Baseline!K201</f>
        <v>31.700341056434045</v>
      </c>
      <c r="L221" s="21">
        <f>L201-Baseline!L201</f>
        <v>31.483309330349986</v>
      </c>
      <c r="M221" s="21">
        <f>M201-Baseline!M201</f>
        <v>31.273586553805991</v>
      </c>
      <c r="N221" s="21">
        <f>N201-Baseline!N201</f>
        <v>31.071077152114476</v>
      </c>
      <c r="O221" s="21">
        <f>O201-Baseline!O201</f>
        <v>30.875690773325271</v>
      </c>
      <c r="P221" s="21">
        <f>P201-Baseline!P201</f>
        <v>30.68734233605684</v>
      </c>
      <c r="Q221" s="21">
        <f>Q201-Baseline!Q201</f>
        <v>30.505951894189899</v>
      </c>
      <c r="R221" s="21">
        <f>R201-Baseline!R201</f>
        <v>30.331444527567726</v>
      </c>
      <c r="S221" s="21">
        <f>S201-Baseline!S201</f>
        <v>30.162056856712667</v>
      </c>
      <c r="T221" s="21">
        <f>T201-Baseline!T201</f>
        <v>29.999432133841466</v>
      </c>
      <c r="U221" s="21">
        <f>U201-Baseline!U201</f>
        <v>29.843509717202828</v>
      </c>
      <c r="V221" s="21">
        <f>V201-Baseline!V201</f>
        <v>29.69423383080634</v>
      </c>
      <c r="W221" s="21">
        <f>W201-Baseline!W201</f>
        <v>29.551553473438791</v>
      </c>
      <c r="X221" s="21">
        <f>X201-Baseline!X201</f>
        <v>29.415422392242526</v>
      </c>
      <c r="Y221" s="21">
        <f>Y201-Baseline!Y201</f>
        <v>29.28579907536875</v>
      </c>
      <c r="Z221" s="21">
        <f>Z201-Baseline!Z201</f>
        <v>29.162646704190326</v>
      </c>
      <c r="AA221" s="21">
        <f>AA201-Baseline!AA201</f>
        <v>29.045933100769986</v>
      </c>
      <c r="AB221" s="21">
        <f>AB201-Baseline!AB201</f>
        <v>28.935630772610885</v>
      </c>
      <c r="AC221" s="21">
        <f>AC201-Baseline!AC201</f>
        <v>28.827066519656778</v>
      </c>
      <c r="AD221" s="21">
        <f>AD201-Baseline!AD201</f>
        <v>28.724319790993011</v>
      </c>
      <c r="AE221" s="21">
        <f>AE201-Baseline!AE201</f>
        <v>28.626923126359671</v>
      </c>
      <c r="AF221" s="21">
        <f>AF201-Baseline!AF201</f>
        <v>28.534570489219426</v>
      </c>
      <c r="AG221" s="21">
        <f>AG201-Baseline!AG201</f>
        <v>28.447120381813292</v>
      </c>
      <c r="AH221" s="21">
        <f>AH201-Baseline!AH201</f>
        <v>28.364637072487792</v>
      </c>
      <c r="AI221" s="21">
        <f>AI201-Baseline!AI201</f>
        <v>28.287465176266224</v>
      </c>
      <c r="AJ221" s="21">
        <f>AJ201-Baseline!AJ201</f>
        <v>28.343815289876503</v>
      </c>
      <c r="AK221" s="21">
        <f>AK201-Baseline!AK201</f>
        <v>28.40496474032685</v>
      </c>
      <c r="AL221" s="21">
        <f>AL201-Baseline!AL201</f>
        <v>28.471039423960242</v>
      </c>
      <c r="AM221" s="21">
        <f>AM201-Baseline!AM201</f>
        <v>28.542179008925409</v>
      </c>
      <c r="AN221" s="21">
        <f>AN201-Baseline!AN201</f>
        <v>28.618508493851724</v>
      </c>
      <c r="AO221" s="21">
        <f>AO201-Baseline!AO201</f>
        <v>28.700133331938368</v>
      </c>
      <c r="AP221" s="21">
        <f>AP201-Baseline!AP201</f>
        <v>28.78718292415985</v>
      </c>
      <c r="AQ221" s="21">
        <f>AQ201-Baseline!AQ201</f>
        <v>28.879792925988252</v>
      </c>
      <c r="AR221" s="21">
        <f>AR201-Baseline!AR201</f>
        <v>28.978099515371468</v>
      </c>
      <c r="AS221" s="21">
        <f>AS201-Baseline!AS201</f>
        <v>29.082240687231504</v>
      </c>
      <c r="AT221" s="21">
        <f>AT201-Baseline!AT201</f>
        <v>29.192359499808532</v>
      </c>
      <c r="AU221" s="21">
        <f>AU201-Baseline!AU201</f>
        <v>29.308605468246725</v>
      </c>
      <c r="AV221" s="21">
        <f>AV201-Baseline!AV201</f>
        <v>29.431132181727254</v>
      </c>
      <c r="AW221" s="21">
        <f>AW201-Baseline!AW201</f>
        <v>29.560097616398266</v>
      </c>
      <c r="AX221" s="21">
        <f>AX201-Baseline!AX201</f>
        <v>29.69566487736077</v>
      </c>
      <c r="AY221" s="21">
        <f>AY201-Baseline!AY201</f>
        <v>29.838002618144952</v>
      </c>
      <c r="AZ221" s="21">
        <f>AZ201-Baseline!AZ201</f>
        <v>29.98728493230584</v>
      </c>
      <c r="BA221" s="21">
        <f>BA201-Baseline!BA201</f>
        <v>30.14369147665321</v>
      </c>
      <c r="BB221" s="21">
        <f>BB201-Baseline!BB201</f>
        <v>30.303041211904866</v>
      </c>
    </row>
    <row r="222" spans="1:54" outlineLevel="2">
      <c r="A222" s="480"/>
      <c r="B222" s="150" t="s">
        <v>502</v>
      </c>
      <c r="C222" s="19"/>
      <c r="D222" s="135" t="s">
        <v>391</v>
      </c>
      <c r="E222" s="21">
        <f>E202-Baseline!E202</f>
        <v>49.285167387825496</v>
      </c>
      <c r="F222" s="21">
        <f>F202-Baseline!F202</f>
        <v>48.934508369188066</v>
      </c>
      <c r="G222" s="21">
        <f>G202-Baseline!G202</f>
        <v>48.593539750605046</v>
      </c>
      <c r="H222" s="21">
        <f>H202-Baseline!H202</f>
        <v>48.262133591915358</v>
      </c>
      <c r="I222" s="21">
        <f>I202-Baseline!I202</f>
        <v>47.940168257618367</v>
      </c>
      <c r="J222" s="21">
        <f>J202-Baseline!J202</f>
        <v>47.627528370414758</v>
      </c>
      <c r="K222" s="21">
        <f>K202-Baseline!K202</f>
        <v>47.324104639517842</v>
      </c>
      <c r="L222" s="21">
        <f>L202-Baseline!L202</f>
        <v>47.029793856543066</v>
      </c>
      <c r="M222" s="21">
        <f>M202-Baseline!M202</f>
        <v>46.744498705449239</v>
      </c>
      <c r="N222" s="21">
        <f>N202-Baseline!N202</f>
        <v>46.468127825441215</v>
      </c>
      <c r="O222" s="21">
        <f>O202-Baseline!O202</f>
        <v>46.20059555125313</v>
      </c>
      <c r="P222" s="21">
        <f>P202-Baseline!P202</f>
        <v>45.941822018674713</v>
      </c>
      <c r="Q222" s="21">
        <f>Q202-Baseline!Q202</f>
        <v>45.691733005178094</v>
      </c>
      <c r="R222" s="21">
        <f>R202-Baseline!R202</f>
        <v>45.450259866298673</v>
      </c>
      <c r="S222" s="21">
        <f>S202-Baseline!S202</f>
        <v>45.212258971350387</v>
      </c>
      <c r="T222" s="21">
        <f>T202-Baseline!T202</f>
        <v>44.982797338601117</v>
      </c>
      <c r="U222" s="21">
        <f>U202-Baseline!U202</f>
        <v>44.761821075035414</v>
      </c>
      <c r="V222" s="21">
        <f>V202-Baseline!V202</f>
        <v>44.549281723623579</v>
      </c>
      <c r="W222" s="21">
        <f>W202-Baseline!W202</f>
        <v>44.34513621596998</v>
      </c>
      <c r="X222" s="21">
        <f>X202-Baseline!X202</f>
        <v>44.14934681700408</v>
      </c>
      <c r="Y222" s="21">
        <f>Y202-Baseline!Y202</f>
        <v>43.961881162319926</v>
      </c>
      <c r="Z222" s="21">
        <f>Z202-Baseline!Z202</f>
        <v>43.7827121988622</v>
      </c>
      <c r="AA222" s="21">
        <f>AA202-Baseline!AA202</f>
        <v>43.611818188985708</v>
      </c>
      <c r="AB222" s="21">
        <f>AB202-Baseline!AB202</f>
        <v>43.449182706858622</v>
      </c>
      <c r="AC222" s="21">
        <f>AC202-Baseline!AC202</f>
        <v>43.280843772713581</v>
      </c>
      <c r="AD222" s="21">
        <f>AD202-Baseline!AD202</f>
        <v>43.119088721422173</v>
      </c>
      <c r="AE222" s="21">
        <f>AE202-Baseline!AE202</f>
        <v>42.962555677776621</v>
      </c>
      <c r="AF222" s="21">
        <f>AF202-Baseline!AF202</f>
        <v>42.810358546482966</v>
      </c>
      <c r="AG222" s="21">
        <f>AG202-Baseline!AG202</f>
        <v>42.662096412180389</v>
      </c>
      <c r="AH222" s="21">
        <f>AH202-Baseline!AH202</f>
        <v>42.517977130896966</v>
      </c>
      <c r="AI222" s="21">
        <f>AI202-Baseline!AI202</f>
        <v>42.379041242238422</v>
      </c>
      <c r="AJ222" s="21">
        <f>AJ202-Baseline!AJ202</f>
        <v>42.441423538214011</v>
      </c>
      <c r="AK222" s="21">
        <f>AK202-Baseline!AK202</f>
        <v>42.508046722959314</v>
      </c>
      <c r="AL222" s="21">
        <f>AL202-Baseline!AL202</f>
        <v>42.579155737874345</v>
      </c>
      <c r="AM222" s="21">
        <f>AM202-Baseline!AM202</f>
        <v>42.655028267242869</v>
      </c>
      <c r="AN222" s="21">
        <f>AN202-Baseline!AN202</f>
        <v>42.735889232202823</v>
      </c>
      <c r="AO222" s="21">
        <f>AO202-Baseline!AO202</f>
        <v>42.821895944816021</v>
      </c>
      <c r="AP222" s="21">
        <f>AP202-Baseline!AP202</f>
        <v>42.913268441822865</v>
      </c>
      <c r="AQ222" s="21">
        <f>AQ202-Baseline!AQ202</f>
        <v>43.010236063566097</v>
      </c>
      <c r="AR222" s="21">
        <f>AR202-Baseline!AR202</f>
        <v>43.11302026569787</v>
      </c>
      <c r="AS222" s="21">
        <f>AS202-Baseline!AS202</f>
        <v>43.221837993148256</v>
      </c>
      <c r="AT222" s="21">
        <f>AT202-Baseline!AT202</f>
        <v>43.336911375356635</v>
      </c>
      <c r="AU222" s="21">
        <f>AU202-Baseline!AU202</f>
        <v>43.458471556819937</v>
      </c>
      <c r="AV222" s="21">
        <f>AV202-Baseline!AV202</f>
        <v>43.586751315297008</v>
      </c>
      <c r="AW222" s="21">
        <f>AW202-Baseline!AW202</f>
        <v>43.721985707880563</v>
      </c>
      <c r="AX222" s="21">
        <f>AX202-Baseline!AX202</f>
        <v>43.864414048139523</v>
      </c>
      <c r="AY222" s="21">
        <f>AY202-Baseline!AY202</f>
        <v>44.014280721496263</v>
      </c>
      <c r="AZ222" s="21">
        <f>AZ202-Baseline!AZ202</f>
        <v>44.171834744172408</v>
      </c>
      <c r="BA222" s="21">
        <f>BA202-Baseline!BA202</f>
        <v>44.337329616352825</v>
      </c>
      <c r="BB222" s="21">
        <f>BB202-Baseline!BB202</f>
        <v>44.504163818725971</v>
      </c>
    </row>
    <row r="223" spans="1:54" outlineLevel="2">
      <c r="B223" s="19"/>
      <c r="C223" s="19"/>
      <c r="D223" s="19"/>
      <c r="E223" s="15"/>
    </row>
    <row r="224" spans="1:54" outlineLevel="2">
      <c r="A224" s="478" t="s">
        <v>503</v>
      </c>
      <c r="B224" s="150" t="s">
        <v>500</v>
      </c>
      <c r="C224" s="19"/>
      <c r="D224" s="135" t="s">
        <v>391</v>
      </c>
      <c r="E224" s="21">
        <f>E204-Baseline!E204</f>
        <v>41.198138711717512</v>
      </c>
      <c r="F224" s="21">
        <f>F204-Baseline!F204</f>
        <v>82.129938621592913</v>
      </c>
      <c r="G224" s="21">
        <f>G204-Baseline!G204</f>
        <v>122.74403478466849</v>
      </c>
      <c r="H224" s="21">
        <f>H204-Baseline!H204</f>
        <v>163.04636065275579</v>
      </c>
      <c r="I224" s="21">
        <f>I204-Baseline!I204</f>
        <v>203.09565124486349</v>
      </c>
      <c r="J224" s="21">
        <f>J204-Baseline!J204</f>
        <v>242.89574751935913</v>
      </c>
      <c r="K224" s="21">
        <f>K204-Baseline!K204</f>
        <v>282.39987782973708</v>
      </c>
      <c r="L224" s="21">
        <f>L204-Baseline!L204</f>
        <v>321.66376399802056</v>
      </c>
      <c r="M224" s="21">
        <f>M204-Baseline!M204</f>
        <v>360.69147931486793</v>
      </c>
      <c r="N224" s="21">
        <f>N204-Baseline!N204</f>
        <v>399.43942956830352</v>
      </c>
      <c r="O224" s="21">
        <f>O204-Baseline!O204</f>
        <v>437.96053691686996</v>
      </c>
      <c r="P224" s="21">
        <f>P204-Baseline!P204</f>
        <v>476.25909352577509</v>
      </c>
      <c r="Q224" s="21">
        <f>Q204-Baseline!Q204</f>
        <v>514.33946950434449</v>
      </c>
      <c r="R224" s="21">
        <f>R204-Baseline!R204</f>
        <v>552.25024784244886</v>
      </c>
      <c r="S224" s="21">
        <f>S204-Baseline!S204</f>
        <v>589.95096490121887</v>
      </c>
      <c r="T224" s="21">
        <f>T204-Baseline!T204</f>
        <v>627.44623790035234</v>
      </c>
      <c r="U224" s="21">
        <f>U204-Baseline!U204</f>
        <v>664.74075719640405</v>
      </c>
      <c r="V224" s="21">
        <f>V204-Baseline!V204</f>
        <v>701.88014458996292</v>
      </c>
      <c r="W224" s="21">
        <f>W204-Baseline!W204</f>
        <v>738.82760534442218</v>
      </c>
      <c r="X224" s="21">
        <f>X204-Baseline!X204</f>
        <v>775.62740108021387</v>
      </c>
      <c r="Y224" s="21">
        <f>Y204-Baseline!Y204</f>
        <v>812.24445684187526</v>
      </c>
      <c r="Z224" s="21">
        <f>Z204-Baseline!Z204</f>
        <v>848.72174415857216</v>
      </c>
      <c r="AA224" s="21">
        <f>AA204-Baseline!AA204</f>
        <v>885.06302038889896</v>
      </c>
      <c r="AB224" s="21">
        <f>AB204-Baseline!AB204</f>
        <v>921.27216415229009</v>
      </c>
      <c r="AC224" s="21">
        <f>AC204-Baseline!AC204</f>
        <v>957.34498115034933</v>
      </c>
      <c r="AD224" s="21">
        <f>AD204-Baseline!AD204</f>
        <v>993.28775263635816</v>
      </c>
      <c r="AE224" s="21">
        <f>AE204-Baseline!AE204</f>
        <v>1029.1083260205976</v>
      </c>
      <c r="AF224" s="21">
        <f>AF204-Baseline!AF204</f>
        <v>1064.8100354444871</v>
      </c>
      <c r="AG224" s="21">
        <f>AG204-Baseline!AG204</f>
        <v>1100.39678061568</v>
      </c>
      <c r="AH224" s="21">
        <f>AH204-Baseline!AH204</f>
        <v>1135.873104274975</v>
      </c>
      <c r="AI224" s="21">
        <f>AI204-Baseline!AI204</f>
        <v>1171.2443698511952</v>
      </c>
      <c r="AJ224" s="21">
        <f>AJ204-Baseline!AJ204</f>
        <v>1206.6781366463688</v>
      </c>
      <c r="AK224" s="21">
        <f>AK204-Baseline!AK204</f>
        <v>1242.1786853890167</v>
      </c>
      <c r="AL224" s="21">
        <f>AL204-Baseline!AL204</f>
        <v>1277.750661686362</v>
      </c>
      <c r="AM224" s="21">
        <f>AM204-Baseline!AM204</f>
        <v>1313.3989497083867</v>
      </c>
      <c r="AN224" s="21">
        <f>AN204-Baseline!AN204</f>
        <v>1349.1285801709482</v>
      </c>
      <c r="AO224" s="21">
        <f>AO204-Baseline!AO204</f>
        <v>1384.9446932460908</v>
      </c>
      <c r="AP224" s="21">
        <f>AP204-Baseline!AP204</f>
        <v>1420.8526126291349</v>
      </c>
      <c r="AQ224" s="21">
        <f>AQ204-Baseline!AQ204</f>
        <v>1456.8578643759809</v>
      </c>
      <c r="AR224" s="21">
        <f>AR204-Baseline!AR204</f>
        <v>1492.9661504678741</v>
      </c>
      <c r="AS224" s="21">
        <f>AS204-Baseline!AS204</f>
        <v>1529.1833479046904</v>
      </c>
      <c r="AT224" s="21">
        <f>AT204-Baseline!AT204</f>
        <v>1565.51551912424</v>
      </c>
      <c r="AU224" s="21">
        <f>AU204-Baseline!AU204</f>
        <v>1601.9689214931752</v>
      </c>
      <c r="AV224" s="21">
        <f>AV204-Baseline!AV204</f>
        <v>1638.550008232794</v>
      </c>
      <c r="AW224" s="21">
        <f>AW204-Baseline!AW204</f>
        <v>1675.2654302163176</v>
      </c>
      <c r="AX224" s="21">
        <f>AX204-Baseline!AX204</f>
        <v>1712.1220416679457</v>
      </c>
      <c r="AY224" s="21">
        <f>AY204-Baseline!AY204</f>
        <v>1749.1269058949829</v>
      </c>
      <c r="AZ224" s="21">
        <f>AZ204-Baseline!AZ204</f>
        <v>1786.2873000452785</v>
      </c>
      <c r="BA224" s="21">
        <f>BA204-Baseline!BA204</f>
        <v>1823.6107198425409</v>
      </c>
      <c r="BB224" s="21">
        <f>BB204-Baseline!BB204</f>
        <v>1861.0992568324762</v>
      </c>
    </row>
    <row r="225" spans="1:54" outlineLevel="2">
      <c r="A225" s="479"/>
      <c r="B225" s="150" t="s">
        <v>501</v>
      </c>
      <c r="C225" s="19"/>
      <c r="D225" s="135" t="s">
        <v>391</v>
      </c>
      <c r="E225" s="21">
        <f>E205-Baseline!E205</f>
        <v>33.162063385644437</v>
      </c>
      <c r="F225" s="21">
        <f>F205-Baseline!F205</f>
        <v>66.060925613489673</v>
      </c>
      <c r="G225" s="21">
        <f>G205-Baseline!G205</f>
        <v>98.704585610997057</v>
      </c>
      <c r="H225" s="21">
        <f>H205-Baseline!H205</f>
        <v>131.10091296485638</v>
      </c>
      <c r="I225" s="21">
        <f>I205-Baseline!I205</f>
        <v>163.25765379421239</v>
      </c>
      <c r="J225" s="21">
        <f>J205-Baseline!J205</f>
        <v>195.18243653975884</v>
      </c>
      <c r="K225" s="21">
        <f>K205-Baseline!K205</f>
        <v>226.88277759619288</v>
      </c>
      <c r="L225" s="21">
        <f>L205-Baseline!L205</f>
        <v>258.36608692654289</v>
      </c>
      <c r="M225" s="21">
        <f>M205-Baseline!M205</f>
        <v>289.6396734803489</v>
      </c>
      <c r="N225" s="21">
        <f>N205-Baseline!N205</f>
        <v>320.71075063246337</v>
      </c>
      <c r="O225" s="21">
        <f>O205-Baseline!O205</f>
        <v>351.58644140578866</v>
      </c>
      <c r="P225" s="21">
        <f>P205-Baseline!P205</f>
        <v>382.27378374184548</v>
      </c>
      <c r="Q225" s="21">
        <f>Q205-Baseline!Q205</f>
        <v>412.77973563603535</v>
      </c>
      <c r="R225" s="21">
        <f>R205-Baseline!R205</f>
        <v>443.11118016360308</v>
      </c>
      <c r="S225" s="21">
        <f>S205-Baseline!S205</f>
        <v>473.27323702031572</v>
      </c>
      <c r="T225" s="21">
        <f>T205-Baseline!T205</f>
        <v>503.2726691541572</v>
      </c>
      <c r="U225" s="21">
        <f>U205-Baseline!U205</f>
        <v>533.11617887136003</v>
      </c>
      <c r="V225" s="21">
        <f>V205-Baseline!V205</f>
        <v>562.81041270216633</v>
      </c>
      <c r="W225" s="21">
        <f>W205-Baseline!W205</f>
        <v>592.36196617560518</v>
      </c>
      <c r="X225" s="21">
        <f>X205-Baseline!X205</f>
        <v>621.77738856784765</v>
      </c>
      <c r="Y225" s="21">
        <f>Y205-Baseline!Y205</f>
        <v>651.06318764321645</v>
      </c>
      <c r="Z225" s="21">
        <f>Z205-Baseline!Z205</f>
        <v>680.22583434740682</v>
      </c>
      <c r="AA225" s="21">
        <f>AA205-Baseline!AA205</f>
        <v>709.27176744817677</v>
      </c>
      <c r="AB225" s="21">
        <f>AB205-Baseline!AB205</f>
        <v>738.2073982207877</v>
      </c>
      <c r="AC225" s="21">
        <f>AC205-Baseline!AC205</f>
        <v>767.03446474044449</v>
      </c>
      <c r="AD225" s="21">
        <f>AD205-Baseline!AD205</f>
        <v>795.75878453143753</v>
      </c>
      <c r="AE225" s="21">
        <f>AE205-Baseline!AE205</f>
        <v>824.38570765779718</v>
      </c>
      <c r="AF225" s="21">
        <f>AF205-Baseline!AF205</f>
        <v>852.92027814701657</v>
      </c>
      <c r="AG225" s="21">
        <f>AG205-Baseline!AG205</f>
        <v>881.36739852882988</v>
      </c>
      <c r="AH225" s="21">
        <f>AH205-Baseline!AH205</f>
        <v>909.73203560131765</v>
      </c>
      <c r="AI225" s="21">
        <f>AI205-Baseline!AI205</f>
        <v>938.01950077758386</v>
      </c>
      <c r="AJ225" s="21">
        <f>AJ205-Baseline!AJ205</f>
        <v>966.36331606746035</v>
      </c>
      <c r="AK225" s="21">
        <f>AK205-Baseline!AK205</f>
        <v>994.76828080778716</v>
      </c>
      <c r="AL225" s="21">
        <f>AL205-Baseline!AL205</f>
        <v>1023.2393202317475</v>
      </c>
      <c r="AM225" s="21">
        <f>AM205-Baseline!AM205</f>
        <v>1051.7814992406729</v>
      </c>
      <c r="AN225" s="21">
        <f>AN205-Baseline!AN205</f>
        <v>1080.4000077345247</v>
      </c>
      <c r="AO225" s="21">
        <f>AO205-Baseline!AO205</f>
        <v>1109.100141066463</v>
      </c>
      <c r="AP225" s="21">
        <f>AP205-Baseline!AP205</f>
        <v>1137.8873239906229</v>
      </c>
      <c r="AQ225" s="21">
        <f>AQ205-Baseline!AQ205</f>
        <v>1166.7671169166113</v>
      </c>
      <c r="AR225" s="21">
        <f>AR205-Baseline!AR205</f>
        <v>1195.7452164319827</v>
      </c>
      <c r="AS225" s="21">
        <f>AS205-Baseline!AS205</f>
        <v>1224.8274571192142</v>
      </c>
      <c r="AT225" s="21">
        <f>AT205-Baseline!AT205</f>
        <v>1254.0198166190228</v>
      </c>
      <c r="AU225" s="21">
        <f>AU205-Baseline!AU205</f>
        <v>1283.3284220872695</v>
      </c>
      <c r="AV225" s="21">
        <f>AV205-Baseline!AV205</f>
        <v>1312.7595542689967</v>
      </c>
      <c r="AW225" s="21">
        <f>AW205-Baseline!AW205</f>
        <v>1342.3196518853949</v>
      </c>
      <c r="AX225" s="21">
        <f>AX205-Baseline!AX205</f>
        <v>1372.0153167627557</v>
      </c>
      <c r="AY225" s="21">
        <f>AY205-Baseline!AY205</f>
        <v>1401.8533193809005</v>
      </c>
      <c r="AZ225" s="21">
        <f>AZ205-Baseline!AZ205</f>
        <v>1431.8406043132063</v>
      </c>
      <c r="BA225" s="21">
        <f>BA205-Baseline!BA205</f>
        <v>1461.9842957898595</v>
      </c>
      <c r="BB225" s="21">
        <f>BB205-Baseline!BB205</f>
        <v>1492.2873370017644</v>
      </c>
    </row>
    <row r="226" spans="1:54" outlineLevel="2">
      <c r="A226" s="480"/>
      <c r="B226" s="150" t="s">
        <v>502</v>
      </c>
      <c r="C226" s="19"/>
      <c r="D226" s="135" t="s">
        <v>391</v>
      </c>
      <c r="E226" s="21">
        <f>E206-Baseline!E206</f>
        <v>49.285167387825496</v>
      </c>
      <c r="F226" s="21">
        <f>F206-Baseline!F206</f>
        <v>98.219675757013562</v>
      </c>
      <c r="G226" s="21">
        <f>G206-Baseline!G206</f>
        <v>146.81321550761862</v>
      </c>
      <c r="H226" s="21">
        <f>H206-Baseline!H206</f>
        <v>195.07534909953398</v>
      </c>
      <c r="I226" s="21">
        <f>I206-Baseline!I206</f>
        <v>243.01551735715236</v>
      </c>
      <c r="J226" s="21">
        <f>J206-Baseline!J206</f>
        <v>290.64304572756714</v>
      </c>
      <c r="K226" s="21">
        <f>K206-Baseline!K206</f>
        <v>337.96715036708497</v>
      </c>
      <c r="L226" s="21">
        <f>L206-Baseline!L206</f>
        <v>384.99694422362802</v>
      </c>
      <c r="M226" s="21">
        <f>M206-Baseline!M206</f>
        <v>431.74144292907727</v>
      </c>
      <c r="N226" s="21">
        <f>N206-Baseline!N206</f>
        <v>478.2095707545185</v>
      </c>
      <c r="O226" s="21">
        <f>O206-Baseline!O206</f>
        <v>524.41016630577167</v>
      </c>
      <c r="P226" s="21">
        <f>P206-Baseline!P206</f>
        <v>570.35198832444644</v>
      </c>
      <c r="Q226" s="21">
        <f>Q206-Baseline!Q206</f>
        <v>616.04372132962453</v>
      </c>
      <c r="R226" s="21">
        <f>R206-Baseline!R206</f>
        <v>661.4939811959232</v>
      </c>
      <c r="S226" s="21">
        <f>S206-Baseline!S206</f>
        <v>706.70624016727356</v>
      </c>
      <c r="T226" s="21">
        <f>T206-Baseline!T206</f>
        <v>751.68903750587469</v>
      </c>
      <c r="U226" s="21">
        <f>U206-Baseline!U206</f>
        <v>796.45085858091011</v>
      </c>
      <c r="V226" s="21">
        <f>V206-Baseline!V206</f>
        <v>841.00014030453372</v>
      </c>
      <c r="W226" s="21">
        <f>W206-Baseline!W206</f>
        <v>885.34527652050372</v>
      </c>
      <c r="X226" s="21">
        <f>X206-Baseline!X206</f>
        <v>929.49462333750785</v>
      </c>
      <c r="Y226" s="21">
        <f>Y206-Baseline!Y206</f>
        <v>973.45650449982782</v>
      </c>
      <c r="Z226" s="21">
        <f>Z206-Baseline!Z206</f>
        <v>1017.23921669869</v>
      </c>
      <c r="AA226" s="21">
        <f>AA206-Baseline!AA206</f>
        <v>1060.8510348876757</v>
      </c>
      <c r="AB226" s="21">
        <f>AB206-Baseline!AB206</f>
        <v>1104.3002175945344</v>
      </c>
      <c r="AC226" s="21">
        <f>AC206-Baseline!AC206</f>
        <v>1147.5810613672479</v>
      </c>
      <c r="AD226" s="21">
        <f>AD206-Baseline!AD206</f>
        <v>1190.7001500886702</v>
      </c>
      <c r="AE226" s="21">
        <f>AE206-Baseline!AE206</f>
        <v>1233.6627057664468</v>
      </c>
      <c r="AF226" s="21">
        <f>AF206-Baseline!AF206</f>
        <v>1276.4730643129299</v>
      </c>
      <c r="AG226" s="21">
        <f>AG206-Baseline!AG206</f>
        <v>1319.1351607251102</v>
      </c>
      <c r="AH226" s="21">
        <f>AH206-Baseline!AH206</f>
        <v>1361.6531378560071</v>
      </c>
      <c r="AI226" s="21">
        <f>AI206-Baseline!AI206</f>
        <v>1404.0321790982455</v>
      </c>
      <c r="AJ226" s="21">
        <f>AJ206-Baseline!AJ206</f>
        <v>1446.4736026364594</v>
      </c>
      <c r="AK226" s="21">
        <f>AK206-Baseline!AK206</f>
        <v>1488.9816493594187</v>
      </c>
      <c r="AL226" s="21">
        <f>AL206-Baseline!AL206</f>
        <v>1531.560805097293</v>
      </c>
      <c r="AM226" s="21">
        <f>AM206-Baseline!AM206</f>
        <v>1574.2158333645359</v>
      </c>
      <c r="AN226" s="21">
        <f>AN206-Baseline!AN206</f>
        <v>1616.9517225967388</v>
      </c>
      <c r="AO226" s="21">
        <f>AO206-Baseline!AO206</f>
        <v>1659.7736185415549</v>
      </c>
      <c r="AP226" s="21">
        <f>AP206-Baseline!AP206</f>
        <v>1702.6868869833777</v>
      </c>
      <c r="AQ226" s="21">
        <f>AQ206-Baseline!AQ206</f>
        <v>1745.6971230469437</v>
      </c>
      <c r="AR226" s="21">
        <f>AR206-Baseline!AR206</f>
        <v>1788.8101433126417</v>
      </c>
      <c r="AS226" s="21">
        <f>AS206-Baseline!AS206</f>
        <v>1832.0319813057899</v>
      </c>
      <c r="AT226" s="21">
        <f>AT206-Baseline!AT206</f>
        <v>1875.3688926811465</v>
      </c>
      <c r="AU226" s="21">
        <f>AU206-Baseline!AU206</f>
        <v>1918.8273642379663</v>
      </c>
      <c r="AV226" s="21">
        <f>AV206-Baseline!AV206</f>
        <v>1962.4141155532634</v>
      </c>
      <c r="AW226" s="21">
        <f>AW206-Baseline!AW206</f>
        <v>2006.1361012611439</v>
      </c>
      <c r="AX226" s="21">
        <f>AX206-Baseline!AX206</f>
        <v>2050.0005153092834</v>
      </c>
      <c r="AY226" s="21">
        <f>AY206-Baseline!AY206</f>
        <v>2094.0147960307795</v>
      </c>
      <c r="AZ226" s="21">
        <f>AZ206-Baseline!AZ206</f>
        <v>2138.1866307749519</v>
      </c>
      <c r="BA226" s="21">
        <f>BA206-Baseline!BA206</f>
        <v>2182.5239603913046</v>
      </c>
      <c r="BB226" s="21">
        <f>BB206-Baseline!BB206</f>
        <v>2227.0281242100305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512</v>
      </c>
    </row>
    <row r="20" spans="1:19">
      <c r="A20" s="476" t="s">
        <v>513</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494</v>
      </c>
      <c r="B23" s="407"/>
      <c r="C23" s="407"/>
      <c r="D23" s="407"/>
      <c r="E23" s="407"/>
      <c r="F23" s="407"/>
      <c r="G23" s="407"/>
      <c r="H23" s="407"/>
      <c r="I23" s="407"/>
      <c r="J23" s="407"/>
      <c r="K23" s="407"/>
      <c r="L23" s="407"/>
      <c r="M23" s="407"/>
      <c r="N23" s="407"/>
      <c r="O23" s="407"/>
      <c r="P23" s="407"/>
      <c r="Q23" s="407"/>
      <c r="R23" s="407"/>
      <c r="S23" s="407"/>
    </row>
    <row r="24" spans="1:19">
      <c r="A24" s="158" t="s">
        <v>495</v>
      </c>
      <c r="B24" s="407"/>
      <c r="C24" s="407"/>
      <c r="D24" s="407"/>
      <c r="E24" s="407"/>
      <c r="F24" s="407"/>
      <c r="G24" s="407"/>
      <c r="H24" s="407"/>
      <c r="I24" s="407"/>
      <c r="J24" s="407"/>
      <c r="K24" s="407"/>
      <c r="L24" s="407"/>
      <c r="M24" s="407"/>
      <c r="N24" s="407"/>
      <c r="O24" s="407"/>
      <c r="P24" s="407"/>
      <c r="Q24" s="407"/>
      <c r="R24" s="407"/>
      <c r="S24" s="407"/>
    </row>
    <row r="25" spans="1:19">
      <c r="A25" s="159" t="s">
        <v>397</v>
      </c>
      <c r="B25" s="407"/>
      <c r="C25" s="407"/>
      <c r="D25" s="407"/>
      <c r="E25" s="407"/>
      <c r="F25" s="407"/>
      <c r="G25" s="407"/>
      <c r="H25" s="407"/>
      <c r="I25" s="407"/>
      <c r="J25" s="407"/>
      <c r="K25" s="407"/>
      <c r="L25" s="407"/>
      <c r="M25" s="407"/>
      <c r="N25" s="407"/>
      <c r="O25" s="407"/>
      <c r="P25" s="407"/>
      <c r="Q25" s="407"/>
      <c r="R25" s="407"/>
      <c r="S25" s="407"/>
    </row>
    <row r="26" spans="1:19">
      <c r="A26" s="159" t="s">
        <v>473</v>
      </c>
      <c r="B26" s="407"/>
      <c r="C26" s="407"/>
      <c r="D26" s="407"/>
      <c r="E26" s="407"/>
      <c r="F26" s="407"/>
      <c r="G26" s="407"/>
      <c r="H26" s="407"/>
      <c r="I26" s="407"/>
      <c r="J26" s="407"/>
      <c r="K26" s="407"/>
      <c r="L26" s="407"/>
      <c r="M26" s="407"/>
      <c r="N26" s="407"/>
      <c r="O26" s="407"/>
      <c r="P26" s="407"/>
      <c r="Q26" s="407"/>
      <c r="R26" s="407"/>
      <c r="S26" s="407"/>
    </row>
    <row r="27" spans="1:19">
      <c r="A27" s="159" t="s">
        <v>474</v>
      </c>
      <c r="B27" s="407"/>
      <c r="C27" s="407"/>
      <c r="D27" s="407"/>
      <c r="E27" s="407"/>
      <c r="F27" s="407"/>
      <c r="G27" s="407"/>
      <c r="H27" s="407"/>
      <c r="I27" s="407"/>
      <c r="J27" s="407"/>
      <c r="K27" s="407"/>
      <c r="L27" s="407"/>
      <c r="M27" s="407"/>
      <c r="N27" s="407"/>
      <c r="O27" s="407"/>
      <c r="P27" s="407"/>
      <c r="Q27" s="407"/>
      <c r="R27" s="407"/>
      <c r="S27" s="407"/>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86"/>
      <c r="E4" s="53" t="s">
        <v>347</v>
      </c>
      <c r="F4" s="91"/>
      <c r="G4" s="28"/>
      <c r="H4" s="10"/>
      <c r="I4" s="447"/>
      <c r="J4" s="448"/>
      <c r="K4" s="448"/>
      <c r="L4" s="448"/>
      <c r="M4" s="448"/>
      <c r="N4" s="449"/>
      <c r="P4" s="453"/>
      <c r="Q4" s="454"/>
      <c r="R4" s="454"/>
      <c r="S4" s="454"/>
      <c r="T4" s="454"/>
      <c r="U4" s="455"/>
    </row>
    <row r="5" spans="1:21" outlineLevel="1">
      <c r="A5" s="13" t="s">
        <v>348</v>
      </c>
      <c r="B5" s="88"/>
      <c r="E5" s="14"/>
      <c r="H5" s="10"/>
      <c r="I5" s="483"/>
      <c r="J5" s="468"/>
      <c r="K5" s="468"/>
      <c r="L5" s="468"/>
      <c r="M5" s="468"/>
      <c r="N5" s="469"/>
      <c r="P5" s="483"/>
      <c r="Q5" s="468"/>
      <c r="R5" s="468"/>
      <c r="S5" s="468"/>
      <c r="T5" s="468"/>
      <c r="U5" s="469"/>
    </row>
    <row r="6" spans="1:21" outlineLevel="1">
      <c r="A6" s="13" t="s">
        <v>351</v>
      </c>
      <c r="B6" s="88"/>
      <c r="E6" s="53" t="s">
        <v>353</v>
      </c>
      <c r="F6" s="90"/>
      <c r="H6" s="10"/>
      <c r="I6" s="470"/>
      <c r="J6" s="471"/>
      <c r="K6" s="471"/>
      <c r="L6" s="471"/>
      <c r="M6" s="471"/>
      <c r="N6" s="472"/>
      <c r="P6" s="470"/>
      <c r="Q6" s="471"/>
      <c r="R6" s="471"/>
      <c r="S6" s="471"/>
      <c r="T6" s="471"/>
      <c r="U6" s="472"/>
    </row>
    <row r="7" spans="1:21" outlineLevel="1">
      <c r="A7" s="13" t="s">
        <v>355</v>
      </c>
      <c r="B7" s="88"/>
      <c r="E7" s="14"/>
      <c r="H7" s="10"/>
      <c r="I7" s="470"/>
      <c r="J7" s="471"/>
      <c r="K7" s="471"/>
      <c r="L7" s="471"/>
      <c r="M7" s="471"/>
      <c r="N7" s="472"/>
      <c r="P7" s="470"/>
      <c r="Q7" s="471"/>
      <c r="R7" s="471"/>
      <c r="S7" s="471"/>
      <c r="T7" s="471"/>
      <c r="U7" s="472"/>
    </row>
    <row r="8" spans="1:21" ht="41" outlineLevel="1" thickBot="1">
      <c r="A8" s="34" t="s">
        <v>357</v>
      </c>
      <c r="B8" s="89"/>
      <c r="E8" s="14"/>
      <c r="H8" s="10"/>
      <c r="I8" s="470"/>
      <c r="J8" s="471"/>
      <c r="K8" s="471"/>
      <c r="L8" s="471"/>
      <c r="M8" s="471"/>
      <c r="N8" s="472"/>
      <c r="P8" s="470"/>
      <c r="Q8" s="471"/>
      <c r="R8" s="471"/>
      <c r="S8" s="471"/>
      <c r="T8" s="471"/>
      <c r="U8" s="472"/>
    </row>
    <row r="9" spans="1:21" outlineLevel="1">
      <c r="E9" s="14"/>
      <c r="H9" s="10"/>
      <c r="I9" s="470"/>
      <c r="J9" s="471"/>
      <c r="K9" s="471"/>
      <c r="L9" s="471"/>
      <c r="M9" s="471"/>
      <c r="N9" s="472"/>
      <c r="P9" s="470"/>
      <c r="Q9" s="471"/>
      <c r="R9" s="471"/>
      <c r="S9" s="471"/>
      <c r="T9" s="471"/>
      <c r="U9" s="472"/>
    </row>
    <row r="10" spans="1:21" ht="14" outlineLevel="1" thickBot="1">
      <c r="A10" s="32" t="s">
        <v>359</v>
      </c>
      <c r="B10" s="35">
        <f>Baseline!B10</f>
        <v>2027</v>
      </c>
      <c r="E10" s="14"/>
      <c r="H10" s="10"/>
      <c r="I10" s="470"/>
      <c r="J10" s="471"/>
      <c r="K10" s="471"/>
      <c r="L10" s="471"/>
      <c r="M10" s="471"/>
      <c r="N10" s="472"/>
      <c r="P10" s="470"/>
      <c r="Q10" s="471"/>
      <c r="R10" s="471"/>
      <c r="S10" s="471"/>
      <c r="T10" s="471"/>
      <c r="U10" s="472"/>
    </row>
    <row r="11" spans="1:21" outlineLevel="1">
      <c r="A11" s="16"/>
      <c r="H11" s="10"/>
      <c r="I11" s="470"/>
      <c r="J11" s="471"/>
      <c r="K11" s="471"/>
      <c r="L11" s="471"/>
      <c r="M11" s="471"/>
      <c r="N11" s="472"/>
      <c r="P11" s="470"/>
      <c r="Q11" s="471"/>
      <c r="R11" s="471"/>
      <c r="S11" s="471"/>
      <c r="T11" s="471"/>
      <c r="U11" s="472"/>
    </row>
    <row r="12" spans="1:21" ht="40.5" outlineLevel="1">
      <c r="A12" s="26" t="s">
        <v>360</v>
      </c>
      <c r="B12" s="26" t="s">
        <v>361</v>
      </c>
      <c r="C12" s="26" t="s">
        <v>362</v>
      </c>
      <c r="D12" s="26" t="s">
        <v>363</v>
      </c>
      <c r="E12" s="26" t="s">
        <v>364</v>
      </c>
      <c r="F12" s="26" t="s">
        <v>365</v>
      </c>
      <c r="G12" s="26" t="s">
        <v>366</v>
      </c>
      <c r="I12" s="470"/>
      <c r="J12" s="471"/>
      <c r="K12" s="471"/>
      <c r="L12" s="471"/>
      <c r="M12" s="471"/>
      <c r="N12" s="472"/>
      <c r="P12" s="470"/>
      <c r="Q12" s="471"/>
      <c r="R12" s="471"/>
      <c r="S12" s="471"/>
      <c r="T12" s="471"/>
      <c r="U12" s="472"/>
    </row>
    <row r="13" spans="1:21" outlineLevel="1">
      <c r="A13" s="58">
        <v>2035</v>
      </c>
      <c r="B13" s="21">
        <f t="shared" ref="B13:B18" si="0">INDEX($E$204:$AW$204,1,MATCH($A13,$E$53:$BB$53,0))</f>
        <v>0</v>
      </c>
      <c r="C13" s="21">
        <f>B13-Baseline!B13</f>
        <v>360.69147931486793</v>
      </c>
      <c r="D13" s="21">
        <f t="shared" ref="D13:D18" si="1">INDEX($E$205:$AW$205,1,MATCH($A13,$E$53:$BB$53,0))</f>
        <v>0</v>
      </c>
      <c r="E13" s="21">
        <f>D13-Baseline!D13</f>
        <v>289.6396734803489</v>
      </c>
      <c r="F13" s="21">
        <f t="shared" ref="F13:F18" si="2">INDEX($E$206:$AW$206,1,MATCH($A13,$E$53:$BB$53,0))</f>
        <v>0</v>
      </c>
      <c r="G13" s="21">
        <f>F13-Baseline!F13</f>
        <v>431.74144292907727</v>
      </c>
      <c r="I13" s="470"/>
      <c r="J13" s="471"/>
      <c r="K13" s="471"/>
      <c r="L13" s="471"/>
      <c r="M13" s="471"/>
      <c r="N13" s="472"/>
      <c r="P13" s="470"/>
      <c r="Q13" s="471"/>
      <c r="R13" s="471"/>
      <c r="S13" s="471"/>
      <c r="T13" s="471"/>
      <c r="U13" s="472"/>
    </row>
    <row r="14" spans="1:21" outlineLevel="1">
      <c r="A14" s="58">
        <v>2040</v>
      </c>
      <c r="B14" s="21">
        <f t="shared" si="0"/>
        <v>0</v>
      </c>
      <c r="C14" s="21">
        <f>B14-Baseline!B14</f>
        <v>552.25024784244886</v>
      </c>
      <c r="D14" s="21">
        <f t="shared" si="1"/>
        <v>0</v>
      </c>
      <c r="E14" s="21">
        <f>D14-Baseline!D14</f>
        <v>443.11118016360308</v>
      </c>
      <c r="F14" s="21">
        <f t="shared" si="2"/>
        <v>0</v>
      </c>
      <c r="G14" s="21">
        <f>F14-Baseline!F14</f>
        <v>661.4939811959232</v>
      </c>
      <c r="I14" s="470"/>
      <c r="J14" s="471"/>
      <c r="K14" s="471"/>
      <c r="L14" s="471"/>
      <c r="M14" s="471"/>
      <c r="N14" s="472"/>
      <c r="P14" s="470"/>
      <c r="Q14" s="471"/>
      <c r="R14" s="471"/>
      <c r="S14" s="471"/>
      <c r="T14" s="471"/>
      <c r="U14" s="472"/>
    </row>
    <row r="15" spans="1:21" outlineLevel="1">
      <c r="A15" s="58">
        <v>2045</v>
      </c>
      <c r="B15" s="21">
        <f t="shared" si="0"/>
        <v>0</v>
      </c>
      <c r="C15" s="21">
        <f>B15-Baseline!B15</f>
        <v>738.82760534442218</v>
      </c>
      <c r="D15" s="21">
        <f t="shared" si="1"/>
        <v>0</v>
      </c>
      <c r="E15" s="21">
        <f>D15-Baseline!D15</f>
        <v>592.36196617560518</v>
      </c>
      <c r="F15" s="21">
        <f t="shared" si="2"/>
        <v>0</v>
      </c>
      <c r="G15" s="21">
        <f>F15-Baseline!F15</f>
        <v>885.34527652050372</v>
      </c>
      <c r="I15" s="470"/>
      <c r="J15" s="471"/>
      <c r="K15" s="471"/>
      <c r="L15" s="471"/>
      <c r="M15" s="471"/>
      <c r="N15" s="472"/>
      <c r="P15" s="470"/>
      <c r="Q15" s="471"/>
      <c r="R15" s="471"/>
      <c r="S15" s="471"/>
      <c r="T15" s="471"/>
      <c r="U15" s="472"/>
    </row>
    <row r="16" spans="1:21" outlineLevel="1">
      <c r="A16" s="58">
        <v>2050</v>
      </c>
      <c r="B16" s="21">
        <f t="shared" si="0"/>
        <v>0</v>
      </c>
      <c r="C16" s="21">
        <f>B16-Baseline!B16</f>
        <v>921.27216415229009</v>
      </c>
      <c r="D16" s="21">
        <f t="shared" si="1"/>
        <v>0</v>
      </c>
      <c r="E16" s="21">
        <f>D16-Baseline!D16</f>
        <v>738.2073982207877</v>
      </c>
      <c r="F16" s="21">
        <f t="shared" si="2"/>
        <v>0</v>
      </c>
      <c r="G16" s="21">
        <f>F16-Baseline!F16</f>
        <v>1104.3002175945344</v>
      </c>
      <c r="I16" s="470"/>
      <c r="J16" s="471"/>
      <c r="K16" s="471"/>
      <c r="L16" s="471"/>
      <c r="M16" s="471"/>
      <c r="N16" s="472"/>
      <c r="P16" s="470"/>
      <c r="Q16" s="471"/>
      <c r="R16" s="471"/>
      <c r="S16" s="471"/>
      <c r="T16" s="471"/>
      <c r="U16" s="472"/>
    </row>
    <row r="17" spans="1:21" outlineLevel="1">
      <c r="A17" s="58">
        <v>2060</v>
      </c>
      <c r="B17" s="21">
        <f t="shared" si="0"/>
        <v>0</v>
      </c>
      <c r="C17" s="21">
        <f>B17-Baseline!B17</f>
        <v>1277.750661686362</v>
      </c>
      <c r="D17" s="21">
        <f t="shared" si="1"/>
        <v>0</v>
      </c>
      <c r="E17" s="21">
        <f>D17-Baseline!D17</f>
        <v>1023.2393202317475</v>
      </c>
      <c r="F17" s="21">
        <f t="shared" si="2"/>
        <v>0</v>
      </c>
      <c r="G17" s="21">
        <f>F17-Baseline!F17</f>
        <v>1531.560805097293</v>
      </c>
      <c r="I17" s="470"/>
      <c r="J17" s="471"/>
      <c r="K17" s="471"/>
      <c r="L17" s="471"/>
      <c r="M17" s="471"/>
      <c r="N17" s="472"/>
      <c r="P17" s="470"/>
      <c r="Q17" s="471"/>
      <c r="R17" s="471"/>
      <c r="S17" s="471"/>
      <c r="T17" s="471"/>
      <c r="U17" s="472"/>
    </row>
    <row r="18" spans="1:21" outlineLevel="1">
      <c r="A18" s="58">
        <v>2070</v>
      </c>
      <c r="B18" s="21">
        <f t="shared" si="0"/>
        <v>0</v>
      </c>
      <c r="C18" s="21">
        <f>B18-Baseline!B18</f>
        <v>1638.550008232794</v>
      </c>
      <c r="D18" s="21">
        <f t="shared" si="1"/>
        <v>0</v>
      </c>
      <c r="E18" s="21">
        <f>D18-Baseline!D18</f>
        <v>1312.7595542689967</v>
      </c>
      <c r="F18" s="21">
        <f t="shared" si="2"/>
        <v>0</v>
      </c>
      <c r="G18" s="21">
        <f>F18-Baseline!F18</f>
        <v>1962.4141155532634</v>
      </c>
      <c r="I18" s="473"/>
      <c r="J18" s="474"/>
      <c r="K18" s="474"/>
      <c r="L18" s="474"/>
      <c r="M18" s="474"/>
      <c r="N18" s="475"/>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f>Baseline!B20</f>
        <v>1</v>
      </c>
      <c r="E20" s="154"/>
      <c r="I20" s="465" t="s">
        <v>368</v>
      </c>
      <c r="J20" s="466"/>
      <c r="K20" s="466"/>
      <c r="L20" s="466"/>
      <c r="M20" s="466"/>
      <c r="N20" s="467"/>
      <c r="P20" s="465" t="s">
        <v>369</v>
      </c>
      <c r="Q20" s="466"/>
      <c r="R20" s="466"/>
      <c r="S20" s="466"/>
      <c r="T20" s="466"/>
      <c r="U20" s="467"/>
    </row>
    <row r="21" spans="1:21" ht="12.75" customHeight="1" outlineLevel="1">
      <c r="A21" s="154"/>
      <c r="B21" s="155"/>
      <c r="I21" s="483"/>
      <c r="J21" s="468"/>
      <c r="K21" s="468"/>
      <c r="L21" s="468"/>
      <c r="M21" s="468"/>
      <c r="N21" s="469"/>
      <c r="P21" s="483"/>
      <c r="Q21" s="468"/>
      <c r="R21" s="468"/>
      <c r="S21" s="468"/>
      <c r="T21" s="468"/>
      <c r="U21" s="469"/>
    </row>
    <row r="22" spans="1:21" ht="12.75" customHeight="1" outlineLevel="1">
      <c r="A22" s="154"/>
      <c r="B22" s="155"/>
      <c r="I22" s="470"/>
      <c r="J22" s="471"/>
      <c r="K22" s="471"/>
      <c r="L22" s="471"/>
      <c r="M22" s="471"/>
      <c r="N22" s="472"/>
      <c r="P22" s="470"/>
      <c r="Q22" s="471"/>
      <c r="R22" s="471"/>
      <c r="S22" s="471"/>
      <c r="T22" s="471"/>
      <c r="U22" s="472"/>
    </row>
    <row r="23" spans="1:21" outlineLevel="1">
      <c r="A23" s="154"/>
      <c r="B23" s="410" t="s">
        <v>371</v>
      </c>
      <c r="C23" s="411"/>
      <c r="D23" s="411"/>
      <c r="E23" s="411"/>
      <c r="F23" s="411"/>
      <c r="G23" s="412"/>
      <c r="I23" s="470"/>
      <c r="J23" s="471"/>
      <c r="K23" s="471"/>
      <c r="L23" s="471"/>
      <c r="M23" s="471"/>
      <c r="N23" s="472"/>
      <c r="P23" s="470"/>
      <c r="Q23" s="471"/>
      <c r="R23" s="471"/>
      <c r="S23" s="471"/>
      <c r="T23" s="471"/>
      <c r="U23" s="472"/>
    </row>
    <row r="24" spans="1:21" outlineLevel="1">
      <c r="B24" s="17">
        <v>2027</v>
      </c>
      <c r="C24" s="17">
        <v>2028</v>
      </c>
      <c r="D24" s="17">
        <v>2029</v>
      </c>
      <c r="E24" s="17">
        <v>2030</v>
      </c>
      <c r="F24" s="17">
        <v>2031</v>
      </c>
      <c r="G24" s="17" t="s">
        <v>372</v>
      </c>
      <c r="I24" s="470"/>
      <c r="J24" s="471"/>
      <c r="K24" s="471"/>
      <c r="L24" s="471"/>
      <c r="M24" s="471"/>
      <c r="N24" s="472"/>
      <c r="P24" s="470"/>
      <c r="Q24" s="471"/>
      <c r="R24" s="471"/>
      <c r="S24" s="471"/>
      <c r="T24" s="471"/>
      <c r="U24" s="472"/>
    </row>
    <row r="25" spans="1:21" ht="14" outlineLevel="1" thickBot="1">
      <c r="B25" s="30" t="s">
        <v>373</v>
      </c>
      <c r="C25" s="30" t="s">
        <v>373</v>
      </c>
      <c r="D25" s="30" t="s">
        <v>373</v>
      </c>
      <c r="E25" s="30" t="s">
        <v>373</v>
      </c>
      <c r="F25" s="30" t="s">
        <v>373</v>
      </c>
      <c r="G25" s="30" t="s">
        <v>373</v>
      </c>
      <c r="I25" s="470"/>
      <c r="J25" s="471"/>
      <c r="K25" s="471"/>
      <c r="L25" s="471"/>
      <c r="M25" s="471"/>
      <c r="N25" s="472"/>
      <c r="P25" s="470"/>
      <c r="Q25" s="471"/>
      <c r="R25" s="471"/>
      <c r="S25" s="471"/>
      <c r="T25" s="471"/>
      <c r="U25" s="472"/>
    </row>
    <row r="26" spans="1:21" outlineLevel="1">
      <c r="A26" s="54" t="s">
        <v>374</v>
      </c>
      <c r="B26" s="21">
        <f>E64</f>
        <v>0</v>
      </c>
      <c r="C26" s="21">
        <f>F64</f>
        <v>0</v>
      </c>
      <c r="D26" s="21">
        <f>G64</f>
        <v>0</v>
      </c>
      <c r="E26" s="21">
        <f>H64</f>
        <v>0</v>
      </c>
      <c r="F26" s="21">
        <f>I64</f>
        <v>0</v>
      </c>
      <c r="G26" s="21">
        <f>SUM(J64:BB64)</f>
        <v>0</v>
      </c>
      <c r="I26" s="470"/>
      <c r="J26" s="471"/>
      <c r="K26" s="471"/>
      <c r="L26" s="471"/>
      <c r="M26" s="471"/>
      <c r="N26" s="472"/>
      <c r="P26" s="470"/>
      <c r="Q26" s="471"/>
      <c r="R26" s="471"/>
      <c r="S26" s="471"/>
      <c r="T26" s="471"/>
      <c r="U26" s="472"/>
    </row>
    <row r="27" spans="1:21" outlineLevel="1">
      <c r="A27" s="54" t="s">
        <v>375</v>
      </c>
      <c r="B27" s="21">
        <f>E71+E77</f>
        <v>0</v>
      </c>
      <c r="C27" s="21">
        <f>F71+F77</f>
        <v>0</v>
      </c>
      <c r="D27" s="21">
        <f>G71+G77</f>
        <v>0</v>
      </c>
      <c r="E27" s="21">
        <f>H71+H77</f>
        <v>0</v>
      </c>
      <c r="F27" s="21">
        <f>I71+I77</f>
        <v>0</v>
      </c>
      <c r="G27" s="21">
        <f>SUM(J71:BB71)+SUM(J77:BB77)</f>
        <v>0</v>
      </c>
      <c r="I27" s="470"/>
      <c r="J27" s="471"/>
      <c r="K27" s="471"/>
      <c r="L27" s="471"/>
      <c r="M27" s="471"/>
      <c r="N27" s="472"/>
      <c r="P27" s="470"/>
      <c r="Q27" s="471"/>
      <c r="R27" s="471"/>
      <c r="S27" s="471"/>
      <c r="T27" s="471"/>
      <c r="U27" s="472"/>
    </row>
    <row r="28" spans="1:21" outlineLevel="1">
      <c r="A28" s="154"/>
      <c r="B28" s="248"/>
      <c r="C28" s="248"/>
      <c r="D28" s="248"/>
      <c r="E28" s="248"/>
      <c r="F28" s="248"/>
      <c r="G28" s="248"/>
      <c r="I28" s="470"/>
      <c r="J28" s="471"/>
      <c r="K28" s="471"/>
      <c r="L28" s="471"/>
      <c r="M28" s="471"/>
      <c r="N28" s="472"/>
      <c r="P28" s="470"/>
      <c r="Q28" s="471"/>
      <c r="R28" s="471"/>
      <c r="S28" s="471"/>
      <c r="T28" s="471"/>
      <c r="U28" s="472"/>
    </row>
    <row r="29" spans="1:21" ht="14" outlineLevel="1" thickBot="1">
      <c r="A29" s="154"/>
      <c r="B29" s="248"/>
      <c r="C29" s="248"/>
      <c r="D29" s="248"/>
      <c r="E29" s="248"/>
      <c r="F29" s="248"/>
      <c r="G29" s="248"/>
      <c r="I29" s="470"/>
      <c r="J29" s="471"/>
      <c r="K29" s="471"/>
      <c r="L29" s="471"/>
      <c r="M29" s="471"/>
      <c r="N29" s="472"/>
      <c r="P29" s="470"/>
      <c r="Q29" s="471"/>
      <c r="R29" s="471"/>
      <c r="S29" s="471"/>
      <c r="T29" s="471"/>
      <c r="U29" s="472"/>
    </row>
    <row r="30" spans="1:21" ht="14" outlineLevel="1" thickBot="1">
      <c r="A30" s="308"/>
      <c r="B30" s="309" t="s">
        <v>376</v>
      </c>
      <c r="C30" s="310" t="s">
        <v>377</v>
      </c>
      <c r="D30" s="414" t="s">
        <v>329</v>
      </c>
      <c r="E30" s="415"/>
      <c r="F30" s="415"/>
      <c r="G30" s="416"/>
      <c r="I30" s="470"/>
      <c r="J30" s="471"/>
      <c r="K30" s="471"/>
      <c r="L30" s="471"/>
      <c r="M30" s="471"/>
      <c r="N30" s="472"/>
      <c r="P30" s="470"/>
      <c r="Q30" s="471"/>
      <c r="R30" s="471"/>
      <c r="S30" s="471"/>
      <c r="T30" s="471"/>
      <c r="U30" s="472"/>
    </row>
    <row r="31" spans="1:21" outlineLevel="1">
      <c r="A31" s="434" t="s">
        <v>378</v>
      </c>
      <c r="B31" s="311"/>
      <c r="C31" s="307"/>
      <c r="D31" s="439"/>
      <c r="E31" s="439"/>
      <c r="F31" s="439"/>
      <c r="G31" s="440"/>
      <c r="I31" s="470"/>
      <c r="J31" s="471"/>
      <c r="K31" s="471"/>
      <c r="L31" s="471"/>
      <c r="M31" s="471"/>
      <c r="N31" s="472"/>
      <c r="P31" s="470"/>
      <c r="Q31" s="471"/>
      <c r="R31" s="471"/>
      <c r="S31" s="471"/>
      <c r="T31" s="471"/>
      <c r="U31" s="472"/>
    </row>
    <row r="32" spans="1:21" outlineLevel="1">
      <c r="A32" s="434"/>
      <c r="B32" s="312"/>
      <c r="C32" s="252"/>
      <c r="D32" s="419"/>
      <c r="E32" s="419"/>
      <c r="F32" s="419"/>
      <c r="G32" s="420"/>
      <c r="I32" s="470"/>
      <c r="J32" s="471"/>
      <c r="K32" s="471"/>
      <c r="L32" s="471"/>
      <c r="M32" s="471"/>
      <c r="N32" s="472"/>
      <c r="P32" s="470"/>
      <c r="Q32" s="471"/>
      <c r="R32" s="471"/>
      <c r="S32" s="471"/>
      <c r="T32" s="471"/>
      <c r="U32" s="472"/>
    </row>
    <row r="33" spans="1:21" outlineLevel="1">
      <c r="A33" s="434"/>
      <c r="B33" s="312"/>
      <c r="C33" s="252"/>
      <c r="D33" s="419"/>
      <c r="E33" s="419"/>
      <c r="F33" s="419"/>
      <c r="G33" s="420"/>
      <c r="I33" s="470"/>
      <c r="J33" s="471"/>
      <c r="K33" s="471"/>
      <c r="L33" s="471"/>
      <c r="M33" s="471"/>
      <c r="N33" s="472"/>
      <c r="P33" s="470"/>
      <c r="Q33" s="471"/>
      <c r="R33" s="471"/>
      <c r="S33" s="471"/>
      <c r="T33" s="471"/>
      <c r="U33" s="472"/>
    </row>
    <row r="34" spans="1:21" outlineLevel="1">
      <c r="A34" s="434"/>
      <c r="B34" s="312"/>
      <c r="C34" s="252"/>
      <c r="D34" s="419"/>
      <c r="E34" s="419"/>
      <c r="F34" s="419"/>
      <c r="G34" s="420"/>
      <c r="I34" s="470"/>
      <c r="J34" s="471"/>
      <c r="K34" s="471"/>
      <c r="L34" s="471"/>
      <c r="M34" s="471"/>
      <c r="N34" s="472"/>
      <c r="P34" s="470"/>
      <c r="Q34" s="471"/>
      <c r="R34" s="471"/>
      <c r="S34" s="471"/>
      <c r="T34" s="471"/>
      <c r="U34" s="472"/>
    </row>
    <row r="35" spans="1:21" outlineLevel="1">
      <c r="A35" s="434"/>
      <c r="B35" s="312"/>
      <c r="C35" s="252"/>
      <c r="D35" s="419"/>
      <c r="E35" s="419"/>
      <c r="F35" s="419"/>
      <c r="G35" s="420"/>
      <c r="I35" s="470"/>
      <c r="J35" s="471"/>
      <c r="K35" s="471"/>
      <c r="L35" s="471"/>
      <c r="M35" s="471"/>
      <c r="N35" s="472"/>
      <c r="P35" s="470"/>
      <c r="Q35" s="471"/>
      <c r="R35" s="471"/>
      <c r="S35" s="471"/>
      <c r="T35" s="471"/>
      <c r="U35" s="472"/>
    </row>
    <row r="36" spans="1:21" outlineLevel="1">
      <c r="A36" s="434"/>
      <c r="B36" s="312"/>
      <c r="C36" s="252"/>
      <c r="D36" s="419"/>
      <c r="E36" s="419"/>
      <c r="F36" s="419"/>
      <c r="G36" s="420"/>
      <c r="I36" s="470"/>
      <c r="J36" s="471"/>
      <c r="K36" s="471"/>
      <c r="L36" s="471"/>
      <c r="M36" s="471"/>
      <c r="N36" s="472"/>
      <c r="P36" s="470"/>
      <c r="Q36" s="471"/>
      <c r="R36" s="471"/>
      <c r="S36" s="471"/>
      <c r="T36" s="471"/>
      <c r="U36" s="472"/>
    </row>
    <row r="37" spans="1:21" outlineLevel="1">
      <c r="A37" s="434"/>
      <c r="B37" s="312"/>
      <c r="C37" s="252"/>
      <c r="D37" s="419"/>
      <c r="E37" s="419"/>
      <c r="F37" s="419"/>
      <c r="G37" s="420"/>
      <c r="I37" s="470"/>
      <c r="J37" s="471"/>
      <c r="K37" s="471"/>
      <c r="L37" s="471"/>
      <c r="M37" s="471"/>
      <c r="N37" s="472"/>
      <c r="P37" s="470"/>
      <c r="Q37" s="471"/>
      <c r="R37" s="471"/>
      <c r="S37" s="471"/>
      <c r="T37" s="471"/>
      <c r="U37" s="472"/>
    </row>
    <row r="38" spans="1:21" outlineLevel="1">
      <c r="A38" s="434"/>
      <c r="B38" s="312"/>
      <c r="C38" s="252"/>
      <c r="D38" s="419"/>
      <c r="E38" s="419"/>
      <c r="F38" s="419"/>
      <c r="G38" s="420"/>
      <c r="I38" s="470"/>
      <c r="J38" s="471"/>
      <c r="K38" s="471"/>
      <c r="L38" s="471"/>
      <c r="M38" s="471"/>
      <c r="N38" s="472"/>
      <c r="P38" s="470"/>
      <c r="Q38" s="471"/>
      <c r="R38" s="471"/>
      <c r="S38" s="471"/>
      <c r="T38" s="471"/>
      <c r="U38" s="472"/>
    </row>
    <row r="39" spans="1:21" outlineLevel="1">
      <c r="A39" s="434"/>
      <c r="B39" s="312"/>
      <c r="C39" s="252"/>
      <c r="D39" s="419"/>
      <c r="E39" s="419"/>
      <c r="F39" s="419"/>
      <c r="G39" s="420"/>
      <c r="I39" s="470"/>
      <c r="J39" s="471"/>
      <c r="K39" s="471"/>
      <c r="L39" s="471"/>
      <c r="M39" s="471"/>
      <c r="N39" s="472"/>
      <c r="P39" s="470"/>
      <c r="Q39" s="471"/>
      <c r="R39" s="471"/>
      <c r="S39" s="471"/>
      <c r="T39" s="471"/>
      <c r="U39" s="472"/>
    </row>
    <row r="40" spans="1:21" ht="14" outlineLevel="1" thickBot="1">
      <c r="A40" s="435"/>
      <c r="B40" s="313"/>
      <c r="C40" s="314"/>
      <c r="D40" s="417"/>
      <c r="E40" s="417"/>
      <c r="F40" s="417"/>
      <c r="G40" s="418"/>
      <c r="I40" s="470"/>
      <c r="J40" s="471"/>
      <c r="K40" s="471"/>
      <c r="L40" s="471"/>
      <c r="M40" s="471"/>
      <c r="N40" s="472"/>
      <c r="P40" s="470"/>
      <c r="Q40" s="471"/>
      <c r="R40" s="471"/>
      <c r="S40" s="471"/>
      <c r="T40" s="471"/>
      <c r="U40" s="472"/>
    </row>
    <row r="41" spans="1:21" outlineLevel="1">
      <c r="A41" s="154"/>
      <c r="B41" s="248"/>
      <c r="C41" s="248"/>
      <c r="D41" s="248"/>
      <c r="E41" s="248"/>
      <c r="F41" s="248"/>
      <c r="G41" s="248"/>
      <c r="I41" s="470"/>
      <c r="J41" s="471"/>
      <c r="K41" s="471"/>
      <c r="L41" s="471"/>
      <c r="M41" s="471"/>
      <c r="N41" s="472"/>
      <c r="P41" s="470"/>
      <c r="Q41" s="471"/>
      <c r="R41" s="471"/>
      <c r="S41" s="471"/>
      <c r="T41" s="471"/>
      <c r="U41" s="472"/>
    </row>
    <row r="42" spans="1:21" outlineLevel="1">
      <c r="A42" s="154"/>
      <c r="B42" s="248"/>
      <c r="C42" s="248"/>
      <c r="D42" s="248"/>
      <c r="E42" s="248"/>
      <c r="F42" s="248"/>
      <c r="G42" s="248"/>
      <c r="I42" s="470"/>
      <c r="J42" s="471"/>
      <c r="K42" s="471"/>
      <c r="L42" s="471"/>
      <c r="M42" s="471"/>
      <c r="N42" s="472"/>
      <c r="P42" s="470"/>
      <c r="Q42" s="471"/>
      <c r="R42" s="471"/>
      <c r="S42" s="471"/>
      <c r="T42" s="471"/>
      <c r="U42" s="472"/>
    </row>
    <row r="43" spans="1:21" outlineLevel="1">
      <c r="A43" s="154"/>
      <c r="B43" s="248"/>
      <c r="C43" s="248"/>
      <c r="D43" s="248"/>
      <c r="E43" s="248"/>
      <c r="F43" s="248"/>
      <c r="G43" s="248"/>
      <c r="I43" s="470"/>
      <c r="J43" s="471"/>
      <c r="K43" s="471"/>
      <c r="L43" s="471"/>
      <c r="M43" s="471"/>
      <c r="N43" s="472"/>
      <c r="P43" s="470"/>
      <c r="Q43" s="471"/>
      <c r="R43" s="471"/>
      <c r="S43" s="471"/>
      <c r="T43" s="471"/>
      <c r="U43" s="472"/>
    </row>
    <row r="44" spans="1:21" outlineLevel="1">
      <c r="A44" s="154"/>
      <c r="B44" s="248"/>
      <c r="C44" s="248"/>
      <c r="D44" s="248"/>
      <c r="E44" s="248"/>
      <c r="F44" s="248"/>
      <c r="G44" s="248"/>
      <c r="I44" s="470"/>
      <c r="J44" s="471"/>
      <c r="K44" s="471"/>
      <c r="L44" s="471"/>
      <c r="M44" s="471"/>
      <c r="N44" s="472"/>
      <c r="P44" s="470"/>
      <c r="Q44" s="471"/>
      <c r="R44" s="471"/>
      <c r="S44" s="471"/>
      <c r="T44" s="471"/>
      <c r="U44" s="472"/>
    </row>
    <row r="45" spans="1:21" outlineLevel="1">
      <c r="A45" s="154"/>
      <c r="B45" s="248"/>
      <c r="C45" s="248"/>
      <c r="D45" s="248"/>
      <c r="E45" s="248"/>
      <c r="F45" s="248"/>
      <c r="G45" s="248"/>
      <c r="I45" s="473"/>
      <c r="J45" s="474"/>
      <c r="K45" s="474"/>
      <c r="L45" s="474"/>
      <c r="M45" s="474"/>
      <c r="N45" s="475"/>
      <c r="P45" s="473"/>
      <c r="Q45" s="474"/>
      <c r="R45" s="474"/>
      <c r="S45" s="474"/>
      <c r="T45" s="474"/>
      <c r="U45" s="475"/>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2.6997677291592925</v>
      </c>
      <c r="F212" s="21">
        <f>F77*F186-Baseline!F77*Baseline!F186</f>
        <v>2.6448463127762616</v>
      </c>
      <c r="G212" s="21">
        <f>G77*G186-Baseline!G77*Baseline!G186</f>
        <v>2.5912398895285444</v>
      </c>
      <c r="H212" s="21">
        <f>H77*H186-Baseline!H77*Baseline!H186</f>
        <v>2.5389174703026076</v>
      </c>
      <c r="I212" s="21">
        <f>I77*I186-Baseline!I77*Baseline!I186</f>
        <v>2.4878488214004069</v>
      </c>
      <c r="J212" s="21">
        <f>J77*J186-Baseline!J77*Baseline!J186</f>
        <v>2.4380044521169784</v>
      </c>
      <c r="K212" s="21">
        <f>K77*K186-Baseline!K77*Baseline!K186</f>
        <v>2.3893555932548241</v>
      </c>
      <c r="L212" s="21">
        <f>L77*L186-Baseline!L77*Baseline!L186</f>
        <v>2.3418741822134579</v>
      </c>
      <c r="M212" s="21">
        <f>M77*M186-Baseline!M77*Baseline!M186</f>
        <v>2.2955328418161707</v>
      </c>
      <c r="N212" s="21">
        <f>N77*N186-Baseline!N77*Baseline!N186</f>
        <v>2.2503048697747992</v>
      </c>
      <c r="O212" s="21">
        <f>O77*O186-Baseline!O77*Baseline!O186</f>
        <v>2.2061642161737955</v>
      </c>
      <c r="P212" s="21">
        <f>P77*P186-Baseline!P77*Baseline!P186</f>
        <v>2.1630854728030506</v>
      </c>
      <c r="Q212" s="21">
        <f>Q77*Q186-Baseline!Q77*Baseline!Q186</f>
        <v>2.1210438543153742</v>
      </c>
      <c r="R212" s="21">
        <f>R77*R186-Baseline!R77*Baseline!R186</f>
        <v>2.0800151845855783</v>
      </c>
      <c r="S212" s="21">
        <f>S77*S186-Baseline!S77*Baseline!S186</f>
        <v>2.0399758820434601</v>
      </c>
      <c r="T212" s="21">
        <f>T77*T186-Baseline!T77*Baseline!T186</f>
        <v>2.0009029455639724</v>
      </c>
      <c r="U212" s="21">
        <f>U77*U186-Baseline!U77*Baseline!U186</f>
        <v>1.9627739395070507</v>
      </c>
      <c r="V212" s="21">
        <f>V77*V186-Baseline!V77*Baseline!V186</f>
        <v>1.925566981055618</v>
      </c>
      <c r="W212" s="21">
        <f>W77*W186-Baseline!W77*Baseline!W186</f>
        <v>1.8892607269239694</v>
      </c>
      <c r="X212" s="21">
        <f>X77*X186-Baseline!X77*Baseline!X186</f>
        <v>1.8538343595804789</v>
      </c>
      <c r="Y212" s="21">
        <f>Y77*Y186-Baseline!Y77*Baseline!Y186</f>
        <v>1.8192675757569106</v>
      </c>
      <c r="Z212" s="21">
        <f>Z77*Z186-Baseline!Z77*Baseline!Z186</f>
        <v>1.7855405727217253</v>
      </c>
      <c r="AA212" s="21">
        <f>AA77*AA186-Baseline!AA77*Baseline!AA186</f>
        <v>1.7526340384689789</v>
      </c>
      <c r="AB212" s="21">
        <f>AB77*AB186-Baseline!AB77*Baseline!AB186</f>
        <v>1.7205291367630682</v>
      </c>
      <c r="AC212" s="21">
        <f>AC77*AC186-Baseline!AC77*Baseline!AC186</f>
        <v>1.6892074993969592</v>
      </c>
      <c r="AD212" s="21">
        <f>AD77*AD186-Baseline!AD77*Baseline!AD186</f>
        <v>1.6586512116365546</v>
      </c>
      <c r="AE212" s="21">
        <f>AE77*AE186-Baseline!AE77*Baseline!AE186</f>
        <v>1.628842804357157</v>
      </c>
      <c r="AF212" s="21">
        <f>AF77*AF186-Baseline!AF77*Baseline!AF186</f>
        <v>1.5997652406817011</v>
      </c>
      <c r="AG212" s="21">
        <f>AG77*AG186-Baseline!AG77*Baseline!AG186</f>
        <v>1.5714019078098396</v>
      </c>
      <c r="AH212" s="21">
        <f>AH77*AH186-Baseline!AH77*Baseline!AH186</f>
        <v>1.5437366059410724</v>
      </c>
      <c r="AI212" s="21">
        <f>AI77*AI186-Baseline!AI77*Baseline!AI186</f>
        <v>1.5167535381326318</v>
      </c>
      <c r="AJ212" s="21">
        <f>AJ77*AJ186-Baseline!AJ77*Baseline!AJ186</f>
        <v>1.4976724341907353</v>
      </c>
      <c r="AK212" s="21">
        <f>AK77*AK186-Baseline!AK77*Baseline!AK186</f>
        <v>1.4790284913876981</v>
      </c>
      <c r="AL212" s="21">
        <f>AL77*AL186-Baseline!AL77*Baseline!AL186</f>
        <v>1.4608147403448986</v>
      </c>
      <c r="AM212" s="21">
        <f>AM77*AM186-Baseline!AM77*Baseline!AM186</f>
        <v>1.443024379507446</v>
      </c>
      <c r="AN212" s="21">
        <f>AN77*AN186-Baseline!AN77*Baseline!AN186</f>
        <v>1.4256507710024731</v>
      </c>
      <c r="AO212" s="21">
        <f>AO77*AO186-Baseline!AO77*Baseline!AO186</f>
        <v>1.4086874381984742</v>
      </c>
      <c r="AP212" s="21">
        <f>AP77*AP186-Baseline!AP77*Baseline!AP186</f>
        <v>1.3921280639323261</v>
      </c>
      <c r="AQ212" s="21">
        <f>AQ77*AQ186-Baseline!AQ77*Baseline!AQ186</f>
        <v>1.3759664875143875</v>
      </c>
      <c r="AR212" s="21">
        <f>AR77*AR186-Baseline!AR77*Baseline!AR186</f>
        <v>1.3601967025316271</v>
      </c>
      <c r="AS212" s="21">
        <f>AS77*AS186-Baseline!AS77*Baseline!AS186</f>
        <v>1.344812854235403</v>
      </c>
      <c r="AT212" s="21">
        <f>AT77*AT186-Baseline!AT77*Baseline!AT186</f>
        <v>1.3298092376897162</v>
      </c>
      <c r="AU212" s="21">
        <f>AU77*AU186-Baseline!AU77*Baseline!AU186</f>
        <v>1.3151802949606293</v>
      </c>
      <c r="AV212" s="21">
        <f>AV77*AV186-Baseline!AV77*Baseline!AV186</f>
        <v>1.3009206138355469</v>
      </c>
      <c r="AW212" s="21">
        <f>AW77*AW186-Baseline!AW77*Baseline!AW186</f>
        <v>1.2870249246919909</v>
      </c>
      <c r="AX212" s="21">
        <f>AX77*AX186-Baseline!AX77*Baseline!AX186</f>
        <v>1.2734880995852758</v>
      </c>
      <c r="AY212" s="21">
        <f>AY77*AY186-Baseline!AY77*Baseline!AY186</f>
        <v>1.2603051490434281</v>
      </c>
      <c r="AZ212" s="21">
        <f>AZ77*AZ186-Baseline!AZ77*Baseline!AZ186</f>
        <v>1.2474712214757226</v>
      </c>
      <c r="BA212" s="21">
        <f>BA77*BA186-Baseline!BA77*Baseline!BA186</f>
        <v>1.2349816000460705</v>
      </c>
      <c r="BB212" s="21">
        <f>BB77*BB186-Baseline!BB77*Baseline!BB186</f>
        <v>1.2226170241010514</v>
      </c>
    </row>
    <row r="213" spans="1:54" outlineLevel="2">
      <c r="A213" s="479"/>
      <c r="B213" s="150" t="s">
        <v>496</v>
      </c>
      <c r="C213" s="19"/>
      <c r="D213" s="135" t="s">
        <v>391</v>
      </c>
      <c r="E213" s="21">
        <f>E193-Baseline!E193</f>
        <v>16.097627330027944</v>
      </c>
      <c r="F213" s="21">
        <f>F193-Baseline!F193</f>
        <v>16.050760755507639</v>
      </c>
      <c r="G213" s="21">
        <f>G193-Baseline!G193</f>
        <v>15.945376042117029</v>
      </c>
      <c r="H213" s="21">
        <f>H193-Baseline!H193</f>
        <v>15.838901633256004</v>
      </c>
      <c r="I213" s="21">
        <f>I193-Baseline!I193</f>
        <v>15.784263476882899</v>
      </c>
      <c r="J213" s="21">
        <f>J193-Baseline!J193</f>
        <v>15.726686343969973</v>
      </c>
      <c r="K213" s="21">
        <f>K193-Baseline!K193</f>
        <v>15.615671045485767</v>
      </c>
      <c r="L213" s="21">
        <f>L193-Baseline!L193</f>
        <v>15.553819101030033</v>
      </c>
      <c r="M213" s="21">
        <f>M193-Baseline!M193</f>
        <v>15.489584841298491</v>
      </c>
      <c r="N213" s="21">
        <f>N193-Baseline!N193</f>
        <v>15.37539844037196</v>
      </c>
      <c r="O213" s="21">
        <f>O193-Baseline!O193</f>
        <v>15.307868964205056</v>
      </c>
      <c r="P213" s="21">
        <f>P193-Baseline!P193</f>
        <v>15.238454111862286</v>
      </c>
      <c r="Q213" s="21">
        <f>Q193-Baseline!Q193</f>
        <v>15.167314639873627</v>
      </c>
      <c r="R213" s="21">
        <f>R193-Baseline!R193</f>
        <v>15.13874147990207</v>
      </c>
      <c r="S213" s="21">
        <f>S193-Baseline!S193</f>
        <v>15.063761261540586</v>
      </c>
      <c r="T213" s="21">
        <f>T193-Baseline!T193</f>
        <v>14.987523469794676</v>
      </c>
      <c r="U213" s="21">
        <f>U193-Baseline!U193</f>
        <v>14.910165255682754</v>
      </c>
      <c r="V213" s="21">
        <f>V193-Baseline!V193</f>
        <v>14.872677511204071</v>
      </c>
      <c r="W213" s="21">
        <f>W193-Baseline!W193</f>
        <v>14.792698652286045</v>
      </c>
      <c r="X213" s="21">
        <f>X193-Baseline!X193</f>
        <v>14.751335555929968</v>
      </c>
      <c r="Y213" s="21">
        <f>Y193-Baseline!Y193</f>
        <v>14.669297729768237</v>
      </c>
      <c r="Z213" s="21">
        <f>Z193-Baseline!Z193</f>
        <v>14.624673361736935</v>
      </c>
      <c r="AA213" s="21">
        <f>AA193-Baseline!AA193</f>
        <v>14.578285671805235</v>
      </c>
      <c r="AB213" s="21">
        <f>AB193-Baseline!AB193</f>
        <v>14.530288957904142</v>
      </c>
      <c r="AC213" s="21">
        <f>AC193-Baseline!AC193</f>
        <v>14.472639104828486</v>
      </c>
      <c r="AD213" s="21">
        <f>AD193-Baseline!AD193</f>
        <v>14.415836160014864</v>
      </c>
      <c r="AE213" s="21">
        <f>AE193-Baseline!AE193</f>
        <v>14.361466533239252</v>
      </c>
      <c r="AF213" s="21">
        <f>AF193-Baseline!AF193</f>
        <v>14.305032962792376</v>
      </c>
      <c r="AG213" s="21">
        <f>AG193-Baseline!AG193</f>
        <v>14.247112804197432</v>
      </c>
      <c r="AH213" s="21">
        <f>AH193-Baseline!AH193</f>
        <v>14.188356615563507</v>
      </c>
      <c r="AI213" s="21">
        <f>AI193-Baseline!AI193</f>
        <v>14.129588432431822</v>
      </c>
      <c r="AJ213" s="21">
        <f>AJ193-Baseline!AJ193</f>
        <v>14.138755628914133</v>
      </c>
      <c r="AK213" s="21">
        <f>AK193-Baseline!AK193</f>
        <v>14.147124993055284</v>
      </c>
      <c r="AL213" s="21">
        <f>AL193-Baseline!AL193</f>
        <v>14.154995029732913</v>
      </c>
      <c r="AM213" s="21">
        <f>AM193-Baseline!AM193</f>
        <v>14.162533641603794</v>
      </c>
      <c r="AN213" s="21">
        <f>AN193-Baseline!AN193</f>
        <v>14.169812337194978</v>
      </c>
      <c r="AO213" s="21">
        <f>AO193-Baseline!AO193</f>
        <v>14.176861048919472</v>
      </c>
      <c r="AP213" s="21">
        <f>AP193-Baseline!AP193</f>
        <v>14.183779216959854</v>
      </c>
      <c r="AQ213" s="21">
        <f>AQ193-Baseline!AQ193</f>
        <v>14.190680388857377</v>
      </c>
      <c r="AR213" s="21">
        <f>AR193-Baseline!AR193</f>
        <v>14.197646950862596</v>
      </c>
      <c r="AS213" s="21">
        <f>AS193-Baseline!AS193</f>
        <v>14.204755401689708</v>
      </c>
      <c r="AT213" s="21">
        <f>AT193-Baseline!AT193</f>
        <v>14.21208765663096</v>
      </c>
      <c r="AU213" s="21">
        <f>AU193-Baseline!AU193</f>
        <v>14.219729944060937</v>
      </c>
      <c r="AV213" s="21">
        <f>AV193-Baseline!AV193</f>
        <v>14.227764123732513</v>
      </c>
      <c r="AW213" s="21">
        <f>AW193-Baseline!AW193</f>
        <v>14.236268411893704</v>
      </c>
      <c r="AX213" s="21">
        <f>AX193-Baseline!AX193</f>
        <v>14.245321158655626</v>
      </c>
      <c r="AY213" s="21">
        <f>AY193-Baseline!AY193</f>
        <v>14.255000659538966</v>
      </c>
      <c r="AZ213" s="21">
        <f>AZ193-Baseline!AZ193</f>
        <v>14.265384122866873</v>
      </c>
      <c r="BA213" s="21">
        <f>BA193-Baseline!BA193</f>
        <v>14.276547389375859</v>
      </c>
      <c r="BB213" s="21">
        <f>BB193-Baseline!BB193</f>
        <v>14.286057080331563</v>
      </c>
    </row>
    <row r="214" spans="1:54" outlineLevel="2">
      <c r="A214" s="479"/>
      <c r="B214" s="150" t="s">
        <v>497</v>
      </c>
      <c r="C214" s="19"/>
      <c r="D214" s="135" t="s">
        <v>391</v>
      </c>
      <c r="E214" s="21">
        <f>E194-Baseline!E194</f>
        <v>8.0615520039548727</v>
      </c>
      <c r="F214" s="21">
        <f>F194-Baseline!F194</f>
        <v>8.0178230734774836</v>
      </c>
      <c r="G214" s="21">
        <f>G194-Baseline!G194</f>
        <v>7.97493987654883</v>
      </c>
      <c r="H214" s="21">
        <f>H194-Baseline!H194</f>
        <v>7.9329031190280173</v>
      </c>
      <c r="I214" s="21">
        <f>I194-Baseline!I194</f>
        <v>7.8917137141311899</v>
      </c>
      <c r="J214" s="21">
        <f>J194-Baseline!J194</f>
        <v>7.8513728150207784</v>
      </c>
      <c r="K214" s="21">
        <f>K194-Baseline!K194</f>
        <v>7.8118817915419001</v>
      </c>
      <c r="L214" s="21">
        <f>L194-Baseline!L194</f>
        <v>7.7732422630965434</v>
      </c>
      <c r="M214" s="21">
        <f>M194-Baseline!M194</f>
        <v>7.7354560782570925</v>
      </c>
      <c r="N214" s="21">
        <f>N194-Baseline!N194</f>
        <v>7.6985253390508577</v>
      </c>
      <c r="O214" s="21">
        <f>O194-Baseline!O194</f>
        <v>7.6624523889639242</v>
      </c>
      <c r="P214" s="21">
        <f>P194-Baseline!P194</f>
        <v>7.6272398390139928</v>
      </c>
      <c r="Q214" s="21">
        <f>Q194-Baseline!Q194</f>
        <v>7.5928905554940993</v>
      </c>
      <c r="R214" s="21">
        <f>R194-Baseline!R194</f>
        <v>7.5594076693654761</v>
      </c>
      <c r="S214" s="21">
        <f>S194-Baseline!S194</f>
        <v>7.5251010594831929</v>
      </c>
      <c r="T214" s="21">
        <f>T194-Baseline!T194</f>
        <v>7.4916826045027038</v>
      </c>
      <c r="U214" s="21">
        <f>U194-Baseline!U194</f>
        <v>7.4591556768338689</v>
      </c>
      <c r="V214" s="21">
        <f>V194-Baseline!V194</f>
        <v>7.4275239484515687</v>
      </c>
      <c r="W214" s="21">
        <f>W194-Baseline!W194</f>
        <v>7.3967913712655946</v>
      </c>
      <c r="X214" s="21">
        <f>X194-Baseline!X194</f>
        <v>7.3669622123807752</v>
      </c>
      <c r="Y214" s="21">
        <f>Y194-Baseline!Y194</f>
        <v>7.3380410434755907</v>
      </c>
      <c r="Z214" s="21">
        <f>Z194-Baseline!Z194</f>
        <v>7.3100327492303228</v>
      </c>
      <c r="AA214" s="21">
        <f>AA194-Baseline!AA194</f>
        <v>7.2829425422483824</v>
      </c>
      <c r="AB214" s="21">
        <f>AB194-Baseline!AB194</f>
        <v>7.2567759671238683</v>
      </c>
      <c r="AC214" s="21">
        <f>AC194-Baseline!AC194</f>
        <v>7.2268886264259891</v>
      </c>
      <c r="AD214" s="21">
        <f>AD194-Baseline!AD194</f>
        <v>7.1973844649990957</v>
      </c>
      <c r="AE214" s="21">
        <f>AE194-Baseline!AE194</f>
        <v>7.1678162753594235</v>
      </c>
      <c r="AF214" s="21">
        <f>AF194-Baseline!AF194</f>
        <v>7.1378940281223988</v>
      </c>
      <c r="AG214" s="21">
        <f>AG194-Baseline!AG194</f>
        <v>7.10748801481793</v>
      </c>
      <c r="AH214" s="21">
        <f>AH194-Baseline!AH194</f>
        <v>7.0766700287562623</v>
      </c>
      <c r="AI214" s="21">
        <f>AI194-Baseline!AI194</f>
        <v>7.0457880324779492</v>
      </c>
      <c r="AJ214" s="21">
        <f>AJ194-Baseline!AJ194</f>
        <v>7.0488041236170078</v>
      </c>
      <c r="AK214" s="21">
        <f>AK194-Baseline!AK194</f>
        <v>7.0515409907342512</v>
      </c>
      <c r="AL214" s="21">
        <f>AL194-Baseline!AL194</f>
        <v>7.054058156347712</v>
      </c>
      <c r="AM214" s="21">
        <f>AM194-Baseline!AM194</f>
        <v>7.0564246285046615</v>
      </c>
      <c r="AN214" s="21">
        <f>AN194-Baseline!AN194</f>
        <v>7.058690368485137</v>
      </c>
      <c r="AO214" s="21">
        <f>AO194-Baseline!AO194</f>
        <v>7.0608813057153981</v>
      </c>
      <c r="AP214" s="21">
        <f>AP194-Baseline!AP194</f>
        <v>7.0630427580754471</v>
      </c>
      <c r="AQ214" s="21">
        <f>AQ194-Baseline!AQ194</f>
        <v>7.0652215679996369</v>
      </c>
      <c r="AR214" s="21">
        <f>AR194-Baseline!AR194</f>
        <v>7.0674603743409365</v>
      </c>
      <c r="AS214" s="21">
        <f>AS194-Baseline!AS194</f>
        <v>7.0697986521049225</v>
      </c>
      <c r="AT214" s="21">
        <f>AT194-Baseline!AT194</f>
        <v>7.072275936890029</v>
      </c>
      <c r="AU214" s="21">
        <f>AU194-Baseline!AU194</f>
        <v>7.0749330433724138</v>
      </c>
      <c r="AV214" s="21">
        <f>AV194-Baseline!AV194</f>
        <v>7.0778095658410658</v>
      </c>
      <c r="AW214" s="21">
        <f>AW194-Baseline!AW194</f>
        <v>7.0809440447683896</v>
      </c>
      <c r="AX214" s="21">
        <f>AX194-Baseline!AX194</f>
        <v>7.0843745843883035</v>
      </c>
      <c r="AY214" s="21">
        <f>AY194-Baseline!AY194</f>
        <v>7.0881390506467454</v>
      </c>
      <c r="AZ214" s="21">
        <f>AZ194-Baseline!AZ194</f>
        <v>7.0922749048770291</v>
      </c>
      <c r="BA214" s="21">
        <f>BA194-Baseline!BA194</f>
        <v>7.0968190687666857</v>
      </c>
      <c r="BB214" s="21">
        <f>BB194-Baseline!BB194</f>
        <v>7.1005613023012257</v>
      </c>
    </row>
    <row r="215" spans="1:54" outlineLevel="2">
      <c r="A215" s="479"/>
      <c r="B215" s="150" t="s">
        <v>498</v>
      </c>
      <c r="C215" s="19"/>
      <c r="D215" s="135" t="s">
        <v>391</v>
      </c>
      <c r="E215" s="21">
        <f>E195-Baseline!E195</f>
        <v>24.184656006135928</v>
      </c>
      <c r="F215" s="21">
        <f>F195-Baseline!F195</f>
        <v>24.053469214820296</v>
      </c>
      <c r="G215" s="21">
        <f>G195-Baseline!G195</f>
        <v>23.924819629646493</v>
      </c>
      <c r="H215" s="21">
        <f>H195-Baseline!H195</f>
        <v>23.79870935708405</v>
      </c>
      <c r="I215" s="21">
        <f>I195-Baseline!I195</f>
        <v>23.675141142393567</v>
      </c>
      <c r="J215" s="21">
        <f>J195-Baseline!J195</f>
        <v>23.554118439889081</v>
      </c>
      <c r="K215" s="21">
        <f>K195-Baseline!K195</f>
        <v>23.4356453746257</v>
      </c>
      <c r="L215" s="21">
        <f>L195-Baseline!L195</f>
        <v>23.319726789289625</v>
      </c>
      <c r="M215" s="21">
        <f>M195-Baseline!M195</f>
        <v>23.206368229900338</v>
      </c>
      <c r="N215" s="21">
        <f>N195-Baseline!N195</f>
        <v>23.095576012377599</v>
      </c>
      <c r="O215" s="21">
        <f>O195-Baseline!O195</f>
        <v>22.98735716689178</v>
      </c>
      <c r="P215" s="21">
        <f>P195-Baseline!P195</f>
        <v>22.881719521631865</v>
      </c>
      <c r="Q215" s="21">
        <f>Q195-Baseline!Q195</f>
        <v>22.778671666482296</v>
      </c>
      <c r="R215" s="21">
        <f>R195-Baseline!R195</f>
        <v>22.678223008096424</v>
      </c>
      <c r="S215" s="21">
        <f>S195-Baseline!S195</f>
        <v>22.575303174120911</v>
      </c>
      <c r="T215" s="21">
        <f>T195-Baseline!T195</f>
        <v>22.475047809262353</v>
      </c>
      <c r="U215" s="21">
        <f>U195-Baseline!U195</f>
        <v>22.377467034666456</v>
      </c>
      <c r="V215" s="21">
        <f>V195-Baseline!V195</f>
        <v>22.282571841268808</v>
      </c>
      <c r="W215" s="21">
        <f>W195-Baseline!W195</f>
        <v>22.190374113796786</v>
      </c>
      <c r="X215" s="21">
        <f>X195-Baseline!X195</f>
        <v>22.100886637142327</v>
      </c>
      <c r="Y215" s="21">
        <f>Y195-Baseline!Y195</f>
        <v>22.014123130426771</v>
      </c>
      <c r="Z215" s="21">
        <f>Z195-Baseline!Z195</f>
        <v>21.930098243902201</v>
      </c>
      <c r="AA215" s="21">
        <f>AA195-Baseline!AA195</f>
        <v>21.8488276304641</v>
      </c>
      <c r="AB215" s="21">
        <f>AB195-Baseline!AB195</f>
        <v>21.770327901371605</v>
      </c>
      <c r="AC215" s="21">
        <f>AC195-Baseline!AC195</f>
        <v>21.680665879482792</v>
      </c>
      <c r="AD215" s="21">
        <f>AD195-Baseline!AD195</f>
        <v>21.592153395428252</v>
      </c>
      <c r="AE215" s="21">
        <f>AE195-Baseline!AE195</f>
        <v>21.503448826776374</v>
      </c>
      <c r="AF215" s="21">
        <f>AF195-Baseline!AF195</f>
        <v>21.41368208538594</v>
      </c>
      <c r="AG215" s="21">
        <f>AG195-Baseline!AG195</f>
        <v>21.322464045185029</v>
      </c>
      <c r="AH215" s="21">
        <f>AH195-Baseline!AH195</f>
        <v>21.230010087165436</v>
      </c>
      <c r="AI215" s="21">
        <f>AI195-Baseline!AI195</f>
        <v>21.137364098450146</v>
      </c>
      <c r="AJ215" s="21">
        <f>AJ195-Baseline!AJ195</f>
        <v>21.146412371954508</v>
      </c>
      <c r="AK215" s="21">
        <f>AK195-Baseline!AK195</f>
        <v>21.154622973366713</v>
      </c>
      <c r="AL215" s="21">
        <f>AL195-Baseline!AL195</f>
        <v>21.162174470261814</v>
      </c>
      <c r="AM215" s="21">
        <f>AM195-Baseline!AM195</f>
        <v>21.169273886822115</v>
      </c>
      <c r="AN215" s="21">
        <f>AN195-Baseline!AN195</f>
        <v>21.176071106836236</v>
      </c>
      <c r="AO215" s="21">
        <f>AO195-Baseline!AO195</f>
        <v>21.182643918593051</v>
      </c>
      <c r="AP215" s="21">
        <f>AP195-Baseline!AP195</f>
        <v>21.189128275738465</v>
      </c>
      <c r="AQ215" s="21">
        <f>AQ195-Baseline!AQ195</f>
        <v>21.195664705577489</v>
      </c>
      <c r="AR215" s="21">
        <f>AR195-Baseline!AR195</f>
        <v>21.202381124667337</v>
      </c>
      <c r="AS215" s="21">
        <f>AS195-Baseline!AS195</f>
        <v>21.209395958021677</v>
      </c>
      <c r="AT215" s="21">
        <f>AT195-Baseline!AT195</f>
        <v>21.216827812438133</v>
      </c>
      <c r="AU215" s="21">
        <f>AU195-Baseline!AU195</f>
        <v>21.224799131945627</v>
      </c>
      <c r="AV215" s="21">
        <f>AV195-Baseline!AV195</f>
        <v>21.233428699410819</v>
      </c>
      <c r="AW215" s="21">
        <f>AW195-Baseline!AW195</f>
        <v>21.242832136250684</v>
      </c>
      <c r="AX215" s="21">
        <f>AX195-Baseline!AX195</f>
        <v>21.253123755167056</v>
      </c>
      <c r="AY215" s="21">
        <f>AY195-Baseline!AY195</f>
        <v>21.264417153998053</v>
      </c>
      <c r="AZ215" s="21">
        <f>AZ195-Baseline!AZ195</f>
        <v>21.276824716743597</v>
      </c>
      <c r="BA215" s="21">
        <f>BA195-Baseline!BA195</f>
        <v>21.2904572084663</v>
      </c>
      <c r="BB215" s="21">
        <f>BB195-Baseline!BB195</f>
        <v>21.301683909122332</v>
      </c>
    </row>
    <row r="216" spans="1:54" outlineLevel="2">
      <c r="A216" s="479"/>
      <c r="B216" s="150" t="s">
        <v>291</v>
      </c>
      <c r="C216" s="19"/>
      <c r="D216" s="135" t="s">
        <v>391</v>
      </c>
      <c r="E216" s="21">
        <f>E196-Baseline!E196</f>
        <v>1.6863305951302741</v>
      </c>
      <c r="F216" s="21">
        <f>F196-Baseline!F196</f>
        <v>1.7172564756011601</v>
      </c>
      <c r="G216" s="21">
        <f>G196-Baseline!G196</f>
        <v>1.7489929389377656</v>
      </c>
      <c r="H216" s="21">
        <f>H196-Baseline!H196</f>
        <v>1.7815642716966007</v>
      </c>
      <c r="I216" s="21">
        <f>I196-Baseline!I196</f>
        <v>1.8149955529785553</v>
      </c>
      <c r="J216" s="21">
        <f>J196-Baseline!J196</f>
        <v>1.8493127192597436</v>
      </c>
      <c r="K216" s="21">
        <f>K196-Baseline!K196</f>
        <v>1.884542535668331</v>
      </c>
      <c r="L216" s="21">
        <f>L196-Baseline!L196</f>
        <v>1.9207126865518627</v>
      </c>
      <c r="M216" s="21">
        <f>M196-Baseline!M196</f>
        <v>1.9578517730420979</v>
      </c>
      <c r="N216" s="21">
        <f>N196-Baseline!N196</f>
        <v>1.9959893646065696</v>
      </c>
      <c r="O216" s="21">
        <f>O196-Baseline!O196</f>
        <v>2.0351559823838552</v>
      </c>
      <c r="P216" s="21">
        <f>P196-Baseline!P196</f>
        <v>2.0753832113865589</v>
      </c>
      <c r="Q216" s="21">
        <f>Q196-Baseline!Q196</f>
        <v>2.1167036845709917</v>
      </c>
      <c r="R216" s="21">
        <f>R196-Baseline!R196</f>
        <v>2.1591510991396938</v>
      </c>
      <c r="S216" s="21">
        <f>S196-Baseline!S196</f>
        <v>2.2027603346177598</v>
      </c>
      <c r="T216" s="21">
        <f>T196-Baseline!T196</f>
        <v>2.247567410096007</v>
      </c>
      <c r="U216" s="21">
        <f>U196-Baseline!U196</f>
        <v>2.2936095624086539</v>
      </c>
      <c r="V216" s="21">
        <f>V196-Baseline!V196</f>
        <v>2.3409252929993878</v>
      </c>
      <c r="W216" s="21">
        <f>W196-Baseline!W196</f>
        <v>2.3895544035151106</v>
      </c>
      <c r="X216" s="21">
        <f>X196-Baseline!X196</f>
        <v>2.4395380043189046</v>
      </c>
      <c r="Y216" s="21">
        <f>Y196-Baseline!Y196</f>
        <v>2.4909186301632413</v>
      </c>
      <c r="Z216" s="21">
        <f>Z196-Baseline!Z196</f>
        <v>2.5437402570098366</v>
      </c>
      <c r="AA216" s="21">
        <f>AA196-Baseline!AA196</f>
        <v>2.5980483240415899</v>
      </c>
      <c r="AB216" s="21">
        <f>AB196-Baseline!AB196</f>
        <v>2.6538898414547583</v>
      </c>
      <c r="AC216" s="21">
        <f>AC196-Baseline!AC196</f>
        <v>2.7113133707617321</v>
      </c>
      <c r="AD216" s="21">
        <f>AD196-Baseline!AD196</f>
        <v>2.7703691507370731</v>
      </c>
      <c r="AE216" s="21">
        <f>AE196-Baseline!AE196</f>
        <v>2.8311091282456387</v>
      </c>
      <c r="AF216" s="21">
        <f>AF196-Baseline!AF196</f>
        <v>2.8935870060246325</v>
      </c>
      <c r="AG216" s="21">
        <f>AG196-Baseline!AG196</f>
        <v>2.9578583058226044</v>
      </c>
      <c r="AH216" s="21">
        <f>AH196-Baseline!AH196</f>
        <v>3.0239804739739471</v>
      </c>
      <c r="AI216" s="21">
        <f>AI196-Baseline!AI196</f>
        <v>3.0920128520503396</v>
      </c>
      <c r="AJ216" s="21">
        <f>AJ196-Baseline!AJ196</f>
        <v>3.1686976805145144</v>
      </c>
      <c r="AK216" s="21">
        <f>AK196-Baseline!AK196</f>
        <v>3.2477364818498899</v>
      </c>
      <c r="AL216" s="21">
        <f>AL196-Baseline!AL196</f>
        <v>3.3292092675293428</v>
      </c>
      <c r="AM216" s="21">
        <f>AM196-Baseline!AM196</f>
        <v>3.4131989239218918</v>
      </c>
      <c r="AN216" s="21">
        <f>AN196-Baseline!AN196</f>
        <v>3.4997913195213028</v>
      </c>
      <c r="AO216" s="21">
        <f>AO196-Baseline!AO196</f>
        <v>3.5890754189764897</v>
      </c>
      <c r="AP216" s="21">
        <f>AP196-Baseline!AP196</f>
        <v>3.6811433906110871</v>
      </c>
      <c r="AQ216" s="21">
        <f>AQ196-Baseline!AQ196</f>
        <v>3.7760907584632633</v>
      </c>
      <c r="AR216" s="21">
        <f>AR196-Baseline!AR196</f>
        <v>3.8740164414239948</v>
      </c>
      <c r="AS216" s="21">
        <f>AS196-Baseline!AS196</f>
        <v>3.9750229905992955</v>
      </c>
      <c r="AT216" s="21">
        <f>AT196-Baseline!AT196</f>
        <v>4.07921664643552</v>
      </c>
      <c r="AU216" s="21">
        <f>AU196-Baseline!AU196</f>
        <v>4.1867075010276853</v>
      </c>
      <c r="AV216" s="21">
        <f>AV196-Baseline!AV196</f>
        <v>4.2976096333345497</v>
      </c>
      <c r="AW216" s="21">
        <f>AW196-Baseline!AW196</f>
        <v>4.4120412679231187</v>
      </c>
      <c r="AX216" s="21">
        <f>AX196-Baseline!AX196</f>
        <v>4.5301248945004096</v>
      </c>
      <c r="AY216" s="21">
        <f>AY196-Baseline!AY196</f>
        <v>4.6519875029453068</v>
      </c>
      <c r="AZ216" s="21">
        <f>AZ196-Baseline!AZ196</f>
        <v>4.7777606455552055</v>
      </c>
      <c r="BA216" s="21">
        <f>BA196-Baseline!BA196</f>
        <v>4.9075806940824727</v>
      </c>
      <c r="BB216" s="21">
        <f>BB196-Baseline!BB196</f>
        <v>5.0409281786304847</v>
      </c>
    </row>
    <row r="217" spans="1:54" outlineLevel="2">
      <c r="A217" s="479"/>
      <c r="B217" s="150" t="s">
        <v>294</v>
      </c>
      <c r="C217" s="19"/>
      <c r="D217" s="135"/>
      <c r="E217" s="21">
        <f>E197-Baseline!E197</f>
        <v>20.714413057399998</v>
      </c>
      <c r="F217" s="21">
        <f>F197-Baseline!F197</f>
        <v>20.518936365990342</v>
      </c>
      <c r="G217" s="21">
        <f>G197-Baseline!G197</f>
        <v>20.328487292492241</v>
      </c>
      <c r="H217" s="21">
        <f>H197-Baseline!H197</f>
        <v>20.142942492832098</v>
      </c>
      <c r="I217" s="21">
        <f>I197-Baseline!I197</f>
        <v>19.96218274084584</v>
      </c>
      <c r="J217" s="21">
        <f>J197-Baseline!J197</f>
        <v>19.786092759148957</v>
      </c>
      <c r="K217" s="21">
        <f>K197-Baseline!K197</f>
        <v>19.614561135968991</v>
      </c>
      <c r="L217" s="21">
        <f>L197-Baseline!L197</f>
        <v>19.447480198488122</v>
      </c>
      <c r="M217" s="21">
        <f>M197-Baseline!M197</f>
        <v>19.284745860690631</v>
      </c>
      <c r="N217" s="21">
        <f>N197-Baseline!N197</f>
        <v>19.12625757868225</v>
      </c>
      <c r="O217" s="21">
        <f>O197-Baseline!O197</f>
        <v>18.971918185803695</v>
      </c>
      <c r="P217" s="21">
        <f>P197-Baseline!P197</f>
        <v>18.821633812853239</v>
      </c>
      <c r="Q217" s="21">
        <f>Q197-Baseline!Q197</f>
        <v>18.675313799809434</v>
      </c>
      <c r="R217" s="21">
        <f>R197-Baseline!R197</f>
        <v>18.532870574476977</v>
      </c>
      <c r="S217" s="21">
        <f>S197-Baseline!S197</f>
        <v>18.394219580568254</v>
      </c>
      <c r="T217" s="21">
        <f>T197-Baseline!T197</f>
        <v>18.259279173678785</v>
      </c>
      <c r="U217" s="21">
        <f>U197-Baseline!U197</f>
        <v>18.127970538453255</v>
      </c>
      <c r="V217" s="21">
        <f>V197-Baseline!V197</f>
        <v>18.000217608299767</v>
      </c>
      <c r="W217" s="21">
        <f>W197-Baseline!W197</f>
        <v>17.875946971734116</v>
      </c>
      <c r="X217" s="21">
        <f>X197-Baseline!X197</f>
        <v>17.755087815962369</v>
      </c>
      <c r="Y217" s="21">
        <f>Y197-Baseline!Y197</f>
        <v>17.637571825973005</v>
      </c>
      <c r="Z217" s="21">
        <f>Z197-Baseline!Z197</f>
        <v>17.52333312522844</v>
      </c>
      <c r="AA217" s="21">
        <f>AA197-Baseline!AA197</f>
        <v>17.412308196011036</v>
      </c>
      <c r="AB217" s="21">
        <f>AB197-Baseline!AB197</f>
        <v>17.304435827269192</v>
      </c>
      <c r="AC217" s="21">
        <f>AC197-Baseline!AC197</f>
        <v>17.199657023072099</v>
      </c>
      <c r="AD217" s="21">
        <f>AD197-Baseline!AD197</f>
        <v>17.097914963620287</v>
      </c>
      <c r="AE217" s="21">
        <f>AE197-Baseline!AE197</f>
        <v>16.999154918397451</v>
      </c>
      <c r="AF217" s="21">
        <f>AF197-Baseline!AF197</f>
        <v>16.903324214390693</v>
      </c>
      <c r="AG217" s="21">
        <f>AG197-Baseline!AG197</f>
        <v>16.810372153362916</v>
      </c>
      <c r="AH217" s="21">
        <f>AH197-Baseline!AH197</f>
        <v>16.72024996381651</v>
      </c>
      <c r="AI217" s="21">
        <f>AI197-Baseline!AI197</f>
        <v>16.632910753605305</v>
      </c>
      <c r="AJ217" s="21">
        <f>AJ197-Baseline!AJ197</f>
        <v>16.628641051554247</v>
      </c>
      <c r="AK217" s="21">
        <f>AK197-Baseline!AK197</f>
        <v>16.626658776355011</v>
      </c>
      <c r="AL217" s="21">
        <f>AL197-Baseline!AL197</f>
        <v>16.62695725973829</v>
      </c>
      <c r="AM217" s="21">
        <f>AM197-Baseline!AM197</f>
        <v>16.629531076991412</v>
      </c>
      <c r="AN217" s="21">
        <f>AN197-Baseline!AN197</f>
        <v>16.634376034842813</v>
      </c>
      <c r="AO217" s="21">
        <f>AO197-Baseline!AO197</f>
        <v>16.641489169048008</v>
      </c>
      <c r="AP217" s="21">
        <f>AP197-Baseline!AP197</f>
        <v>16.650868711540991</v>
      </c>
      <c r="AQ217" s="21">
        <f>AQ197-Baseline!AQ197</f>
        <v>16.662514112010964</v>
      </c>
      <c r="AR217" s="21">
        <f>AR197-Baseline!AR197</f>
        <v>16.676425997074908</v>
      </c>
      <c r="AS217" s="21">
        <f>AS197-Baseline!AS197</f>
        <v>16.692606190291883</v>
      </c>
      <c r="AT217" s="21">
        <f>AT197-Baseline!AT197</f>
        <v>16.711057678793267</v>
      </c>
      <c r="AU217" s="21">
        <f>AU197-Baseline!AU197</f>
        <v>16.731784628885997</v>
      </c>
      <c r="AV217" s="21">
        <f>AV197-Baseline!AV197</f>
        <v>16.754792368716092</v>
      </c>
      <c r="AW217" s="21">
        <f>AW197-Baseline!AW197</f>
        <v>16.780087379014766</v>
      </c>
      <c r="AX217" s="21">
        <f>AX197-Baseline!AX197</f>
        <v>16.80767729888678</v>
      </c>
      <c r="AY217" s="21">
        <f>AY197-Baseline!AY197</f>
        <v>16.83757091550947</v>
      </c>
      <c r="AZ217" s="21">
        <f>AZ197-Baseline!AZ197</f>
        <v>16.869778160397882</v>
      </c>
      <c r="BA217" s="21">
        <f>BA197-Baseline!BA197</f>
        <v>16.904310113757983</v>
      </c>
      <c r="BB217" s="21">
        <f>BB197-Baseline!BB197</f>
        <v>16.938934706872104</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E200-Baseline!E200</f>
        <v>41.198138711717512</v>
      </c>
      <c r="F220" s="21">
        <f>F200-Baseline!F200</f>
        <v>40.931799909875409</v>
      </c>
      <c r="G220" s="21">
        <f>G200-Baseline!G200</f>
        <v>40.61409616307558</v>
      </c>
      <c r="H220" s="21">
        <f>H200-Baseline!H200</f>
        <v>40.302325868087308</v>
      </c>
      <c r="I220" s="21">
        <f>I200-Baseline!I200</f>
        <v>40.049290592107695</v>
      </c>
      <c r="J220" s="21">
        <f>J200-Baseline!J200</f>
        <v>39.800096274495651</v>
      </c>
      <c r="K220" s="21">
        <f>K200-Baseline!K200</f>
        <v>39.504130310377917</v>
      </c>
      <c r="L220" s="21">
        <f>L200-Baseline!L200</f>
        <v>39.263886168283477</v>
      </c>
      <c r="M220" s="21">
        <f>M200-Baseline!M200</f>
        <v>39.027715316847392</v>
      </c>
      <c r="N220" s="21">
        <f>N200-Baseline!N200</f>
        <v>38.747950253435576</v>
      </c>
      <c r="O220" s="21">
        <f>O200-Baseline!O200</f>
        <v>38.521107348566403</v>
      </c>
      <c r="P220" s="21">
        <f>P200-Baseline!P200</f>
        <v>38.29855660890513</v>
      </c>
      <c r="Q220" s="21">
        <f>Q200-Baseline!Q200</f>
        <v>38.080375978569428</v>
      </c>
      <c r="R220" s="21">
        <f>R200-Baseline!R200</f>
        <v>37.910778338104322</v>
      </c>
      <c r="S220" s="21">
        <f>S200-Baseline!S200</f>
        <v>37.70071705877006</v>
      </c>
      <c r="T220" s="21">
        <f>T200-Baseline!T200</f>
        <v>37.495272999133441</v>
      </c>
      <c r="U220" s="21">
        <f>U200-Baseline!U200</f>
        <v>37.294519296051718</v>
      </c>
      <c r="V220" s="21">
        <f>V200-Baseline!V200</f>
        <v>37.139387393558842</v>
      </c>
      <c r="W220" s="21">
        <f>W200-Baseline!W200</f>
        <v>36.947460754459243</v>
      </c>
      <c r="X220" s="21">
        <f>X200-Baseline!X200</f>
        <v>36.799795735791719</v>
      </c>
      <c r="Y220" s="21">
        <f>Y200-Baseline!Y200</f>
        <v>36.617055761661398</v>
      </c>
      <c r="Z220" s="21">
        <f>Z200-Baseline!Z200</f>
        <v>36.477287316696938</v>
      </c>
      <c r="AA220" s="21">
        <f>AA200-Baseline!AA200</f>
        <v>36.341276230326841</v>
      </c>
      <c r="AB220" s="21">
        <f>AB200-Baseline!AB200</f>
        <v>36.209143763391161</v>
      </c>
      <c r="AC220" s="21">
        <f>AC200-Baseline!AC200</f>
        <v>36.072816998059281</v>
      </c>
      <c r="AD220" s="21">
        <f>AD200-Baseline!AD200</f>
        <v>35.94277148600878</v>
      </c>
      <c r="AE220" s="21">
        <f>AE200-Baseline!AE200</f>
        <v>35.820573384239495</v>
      </c>
      <c r="AF220" s="21">
        <f>AF200-Baseline!AF200</f>
        <v>35.701709423889405</v>
      </c>
      <c r="AG220" s="21">
        <f>AG200-Baseline!AG200</f>
        <v>35.586745171192788</v>
      </c>
      <c r="AH220" s="21">
        <f>AH200-Baseline!AH200</f>
        <v>35.476323659295034</v>
      </c>
      <c r="AI220" s="21">
        <f>AI200-Baseline!AI200</f>
        <v>35.371265576220097</v>
      </c>
      <c r="AJ220" s="21">
        <f>AJ200-Baseline!AJ200</f>
        <v>35.433766795173625</v>
      </c>
      <c r="AK220" s="21">
        <f>AK200-Baseline!AK200</f>
        <v>35.500548742647879</v>
      </c>
      <c r="AL220" s="21">
        <f>AL200-Baseline!AL200</f>
        <v>35.571976297345444</v>
      </c>
      <c r="AM220" s="21">
        <f>AM200-Baseline!AM200</f>
        <v>35.648288022024545</v>
      </c>
      <c r="AN220" s="21">
        <f>AN200-Baseline!AN200</f>
        <v>35.729630462561566</v>
      </c>
      <c r="AO220" s="21">
        <f>AO200-Baseline!AO200</f>
        <v>35.816113075142439</v>
      </c>
      <c r="AP220" s="21">
        <f>AP200-Baseline!AP200</f>
        <v>35.907919383044259</v>
      </c>
      <c r="AQ220" s="21">
        <f>AQ200-Baseline!AQ200</f>
        <v>36.005251746845992</v>
      </c>
      <c r="AR220" s="21">
        <f>AR200-Baseline!AR200</f>
        <v>36.108286091893127</v>
      </c>
      <c r="AS220" s="21">
        <f>AS200-Baseline!AS200</f>
        <v>36.217197436816292</v>
      </c>
      <c r="AT220" s="21">
        <f>AT200-Baseline!AT200</f>
        <v>36.332171219549465</v>
      </c>
      <c r="AU220" s="21">
        <f>AU200-Baseline!AU200</f>
        <v>36.453402368935251</v>
      </c>
      <c r="AV220" s="21">
        <f>AV200-Baseline!AV200</f>
        <v>36.581086739618698</v>
      </c>
      <c r="AW220" s="21">
        <f>AW200-Baseline!AW200</f>
        <v>36.715421983523584</v>
      </c>
      <c r="AX220" s="21">
        <f>AX200-Baseline!AX200</f>
        <v>36.85661145162809</v>
      </c>
      <c r="AY220" s="21">
        <f>AY200-Baseline!AY200</f>
        <v>37.004864227037174</v>
      </c>
      <c r="AZ220" s="21">
        <f>AZ200-Baseline!AZ200</f>
        <v>37.160394150295687</v>
      </c>
      <c r="BA220" s="21">
        <f>BA200-Baseline!BA200</f>
        <v>37.323419797262389</v>
      </c>
      <c r="BB220" s="21">
        <f>BB200-Baseline!BB200</f>
        <v>37.488536989935199</v>
      </c>
    </row>
    <row r="221" spans="1:54" outlineLevel="2">
      <c r="A221" s="479"/>
      <c r="B221" s="150" t="s">
        <v>501</v>
      </c>
      <c r="C221" s="19"/>
      <c r="D221" s="135" t="s">
        <v>391</v>
      </c>
      <c r="E221" s="21">
        <f>E201-Baseline!E201</f>
        <v>33.162063385644437</v>
      </c>
      <c r="F221" s="21">
        <f>F201-Baseline!F201</f>
        <v>32.898862227845243</v>
      </c>
      <c r="G221" s="21">
        <f>G201-Baseline!G201</f>
        <v>32.643659997507385</v>
      </c>
      <c r="H221" s="21">
        <f>H201-Baseline!H201</f>
        <v>32.39632735385932</v>
      </c>
      <c r="I221" s="21">
        <f>I201-Baseline!I201</f>
        <v>32.156740829355996</v>
      </c>
      <c r="J221" s="21">
        <f>J201-Baseline!J201</f>
        <v>31.924782745546459</v>
      </c>
      <c r="K221" s="21">
        <f>K201-Baseline!K201</f>
        <v>31.700341056434045</v>
      </c>
      <c r="L221" s="21">
        <f>L201-Baseline!L201</f>
        <v>31.483309330349986</v>
      </c>
      <c r="M221" s="21">
        <f>M201-Baseline!M201</f>
        <v>31.273586553805991</v>
      </c>
      <c r="N221" s="21">
        <f>N201-Baseline!N201</f>
        <v>31.071077152114476</v>
      </c>
      <c r="O221" s="21">
        <f>O201-Baseline!O201</f>
        <v>30.875690773325271</v>
      </c>
      <c r="P221" s="21">
        <f>P201-Baseline!P201</f>
        <v>30.68734233605684</v>
      </c>
      <c r="Q221" s="21">
        <f>Q201-Baseline!Q201</f>
        <v>30.505951894189899</v>
      </c>
      <c r="R221" s="21">
        <f>R201-Baseline!R201</f>
        <v>30.331444527567726</v>
      </c>
      <c r="S221" s="21">
        <f>S201-Baseline!S201</f>
        <v>30.162056856712667</v>
      </c>
      <c r="T221" s="21">
        <f>T201-Baseline!T201</f>
        <v>29.999432133841466</v>
      </c>
      <c r="U221" s="21">
        <f>U201-Baseline!U201</f>
        <v>29.843509717202828</v>
      </c>
      <c r="V221" s="21">
        <f>V201-Baseline!V201</f>
        <v>29.69423383080634</v>
      </c>
      <c r="W221" s="21">
        <f>W201-Baseline!W201</f>
        <v>29.551553473438791</v>
      </c>
      <c r="X221" s="21">
        <f>X201-Baseline!X201</f>
        <v>29.415422392242526</v>
      </c>
      <c r="Y221" s="21">
        <f>Y201-Baseline!Y201</f>
        <v>29.28579907536875</v>
      </c>
      <c r="Z221" s="21">
        <f>Z201-Baseline!Z201</f>
        <v>29.162646704190326</v>
      </c>
      <c r="AA221" s="21">
        <f>AA201-Baseline!AA201</f>
        <v>29.045933100769986</v>
      </c>
      <c r="AB221" s="21">
        <f>AB201-Baseline!AB201</f>
        <v>28.935630772610885</v>
      </c>
      <c r="AC221" s="21">
        <f>AC201-Baseline!AC201</f>
        <v>28.827066519656778</v>
      </c>
      <c r="AD221" s="21">
        <f>AD201-Baseline!AD201</f>
        <v>28.724319790993011</v>
      </c>
      <c r="AE221" s="21">
        <f>AE201-Baseline!AE201</f>
        <v>28.626923126359671</v>
      </c>
      <c r="AF221" s="21">
        <f>AF201-Baseline!AF201</f>
        <v>28.534570489219426</v>
      </c>
      <c r="AG221" s="21">
        <f>AG201-Baseline!AG201</f>
        <v>28.447120381813292</v>
      </c>
      <c r="AH221" s="21">
        <f>AH201-Baseline!AH201</f>
        <v>28.364637072487792</v>
      </c>
      <c r="AI221" s="21">
        <f>AI201-Baseline!AI201</f>
        <v>28.287465176266224</v>
      </c>
      <c r="AJ221" s="21">
        <f>AJ201-Baseline!AJ201</f>
        <v>28.343815289876503</v>
      </c>
      <c r="AK221" s="21">
        <f>AK201-Baseline!AK201</f>
        <v>28.40496474032685</v>
      </c>
      <c r="AL221" s="21">
        <f>AL201-Baseline!AL201</f>
        <v>28.471039423960242</v>
      </c>
      <c r="AM221" s="21">
        <f>AM201-Baseline!AM201</f>
        <v>28.542179008925409</v>
      </c>
      <c r="AN221" s="21">
        <f>AN201-Baseline!AN201</f>
        <v>28.618508493851724</v>
      </c>
      <c r="AO221" s="21">
        <f>AO201-Baseline!AO201</f>
        <v>28.700133331938368</v>
      </c>
      <c r="AP221" s="21">
        <f>AP201-Baseline!AP201</f>
        <v>28.78718292415985</v>
      </c>
      <c r="AQ221" s="21">
        <f>AQ201-Baseline!AQ201</f>
        <v>28.879792925988252</v>
      </c>
      <c r="AR221" s="21">
        <f>AR201-Baseline!AR201</f>
        <v>28.978099515371468</v>
      </c>
      <c r="AS221" s="21">
        <f>AS201-Baseline!AS201</f>
        <v>29.082240687231504</v>
      </c>
      <c r="AT221" s="21">
        <f>AT201-Baseline!AT201</f>
        <v>29.192359499808532</v>
      </c>
      <c r="AU221" s="21">
        <f>AU201-Baseline!AU201</f>
        <v>29.308605468246725</v>
      </c>
      <c r="AV221" s="21">
        <f>AV201-Baseline!AV201</f>
        <v>29.431132181727254</v>
      </c>
      <c r="AW221" s="21">
        <f>AW201-Baseline!AW201</f>
        <v>29.560097616398266</v>
      </c>
      <c r="AX221" s="21">
        <f>AX201-Baseline!AX201</f>
        <v>29.69566487736077</v>
      </c>
      <c r="AY221" s="21">
        <f>AY201-Baseline!AY201</f>
        <v>29.838002618144952</v>
      </c>
      <c r="AZ221" s="21">
        <f>AZ201-Baseline!AZ201</f>
        <v>29.98728493230584</v>
      </c>
      <c r="BA221" s="21">
        <f>BA201-Baseline!BA201</f>
        <v>30.14369147665321</v>
      </c>
      <c r="BB221" s="21">
        <f>BB201-Baseline!BB201</f>
        <v>30.303041211904866</v>
      </c>
    </row>
    <row r="222" spans="1:54" outlineLevel="2">
      <c r="A222" s="480"/>
      <c r="B222" s="150" t="s">
        <v>502</v>
      </c>
      <c r="C222" s="19"/>
      <c r="D222" s="135" t="s">
        <v>391</v>
      </c>
      <c r="E222" s="21">
        <f>E202-Baseline!E202</f>
        <v>49.285167387825496</v>
      </c>
      <c r="F222" s="21">
        <f>F202-Baseline!F202</f>
        <v>48.934508369188066</v>
      </c>
      <c r="G222" s="21">
        <f>G202-Baseline!G202</f>
        <v>48.593539750605046</v>
      </c>
      <c r="H222" s="21">
        <f>H202-Baseline!H202</f>
        <v>48.262133591915358</v>
      </c>
      <c r="I222" s="21">
        <f>I202-Baseline!I202</f>
        <v>47.940168257618367</v>
      </c>
      <c r="J222" s="21">
        <f>J202-Baseline!J202</f>
        <v>47.627528370414758</v>
      </c>
      <c r="K222" s="21">
        <f>K202-Baseline!K202</f>
        <v>47.324104639517842</v>
      </c>
      <c r="L222" s="21">
        <f>L202-Baseline!L202</f>
        <v>47.029793856543066</v>
      </c>
      <c r="M222" s="21">
        <f>M202-Baseline!M202</f>
        <v>46.744498705449239</v>
      </c>
      <c r="N222" s="21">
        <f>N202-Baseline!N202</f>
        <v>46.468127825441215</v>
      </c>
      <c r="O222" s="21">
        <f>O202-Baseline!O202</f>
        <v>46.20059555125313</v>
      </c>
      <c r="P222" s="21">
        <f>P202-Baseline!P202</f>
        <v>45.941822018674713</v>
      </c>
      <c r="Q222" s="21">
        <f>Q202-Baseline!Q202</f>
        <v>45.691733005178094</v>
      </c>
      <c r="R222" s="21">
        <f>R202-Baseline!R202</f>
        <v>45.450259866298673</v>
      </c>
      <c r="S222" s="21">
        <f>S202-Baseline!S202</f>
        <v>45.212258971350387</v>
      </c>
      <c r="T222" s="21">
        <f>T202-Baseline!T202</f>
        <v>44.982797338601117</v>
      </c>
      <c r="U222" s="21">
        <f>U202-Baseline!U202</f>
        <v>44.761821075035414</v>
      </c>
      <c r="V222" s="21">
        <f>V202-Baseline!V202</f>
        <v>44.549281723623579</v>
      </c>
      <c r="W222" s="21">
        <f>W202-Baseline!W202</f>
        <v>44.34513621596998</v>
      </c>
      <c r="X222" s="21">
        <f>X202-Baseline!X202</f>
        <v>44.14934681700408</v>
      </c>
      <c r="Y222" s="21">
        <f>Y202-Baseline!Y202</f>
        <v>43.961881162319926</v>
      </c>
      <c r="Z222" s="21">
        <f>Z202-Baseline!Z202</f>
        <v>43.7827121988622</v>
      </c>
      <c r="AA222" s="21">
        <f>AA202-Baseline!AA202</f>
        <v>43.611818188985708</v>
      </c>
      <c r="AB222" s="21">
        <f>AB202-Baseline!AB202</f>
        <v>43.449182706858622</v>
      </c>
      <c r="AC222" s="21">
        <f>AC202-Baseline!AC202</f>
        <v>43.280843772713581</v>
      </c>
      <c r="AD222" s="21">
        <f>AD202-Baseline!AD202</f>
        <v>43.119088721422173</v>
      </c>
      <c r="AE222" s="21">
        <f>AE202-Baseline!AE202</f>
        <v>42.962555677776621</v>
      </c>
      <c r="AF222" s="21">
        <f>AF202-Baseline!AF202</f>
        <v>42.810358546482966</v>
      </c>
      <c r="AG222" s="21">
        <f>AG202-Baseline!AG202</f>
        <v>42.662096412180389</v>
      </c>
      <c r="AH222" s="21">
        <f>AH202-Baseline!AH202</f>
        <v>42.517977130896966</v>
      </c>
      <c r="AI222" s="21">
        <f>AI202-Baseline!AI202</f>
        <v>42.379041242238422</v>
      </c>
      <c r="AJ222" s="21">
        <f>AJ202-Baseline!AJ202</f>
        <v>42.441423538214011</v>
      </c>
      <c r="AK222" s="21">
        <f>AK202-Baseline!AK202</f>
        <v>42.508046722959314</v>
      </c>
      <c r="AL222" s="21">
        <f>AL202-Baseline!AL202</f>
        <v>42.579155737874345</v>
      </c>
      <c r="AM222" s="21">
        <f>AM202-Baseline!AM202</f>
        <v>42.655028267242869</v>
      </c>
      <c r="AN222" s="21">
        <f>AN202-Baseline!AN202</f>
        <v>42.735889232202823</v>
      </c>
      <c r="AO222" s="21">
        <f>AO202-Baseline!AO202</f>
        <v>42.821895944816021</v>
      </c>
      <c r="AP222" s="21">
        <f>AP202-Baseline!AP202</f>
        <v>42.913268441822865</v>
      </c>
      <c r="AQ222" s="21">
        <f>AQ202-Baseline!AQ202</f>
        <v>43.010236063566097</v>
      </c>
      <c r="AR222" s="21">
        <f>AR202-Baseline!AR202</f>
        <v>43.11302026569787</v>
      </c>
      <c r="AS222" s="21">
        <f>AS202-Baseline!AS202</f>
        <v>43.221837993148256</v>
      </c>
      <c r="AT222" s="21">
        <f>AT202-Baseline!AT202</f>
        <v>43.336911375356635</v>
      </c>
      <c r="AU222" s="21">
        <f>AU202-Baseline!AU202</f>
        <v>43.458471556819937</v>
      </c>
      <c r="AV222" s="21">
        <f>AV202-Baseline!AV202</f>
        <v>43.586751315297008</v>
      </c>
      <c r="AW222" s="21">
        <f>AW202-Baseline!AW202</f>
        <v>43.721985707880563</v>
      </c>
      <c r="AX222" s="21">
        <f>AX202-Baseline!AX202</f>
        <v>43.864414048139523</v>
      </c>
      <c r="AY222" s="21">
        <f>AY202-Baseline!AY202</f>
        <v>44.014280721496263</v>
      </c>
      <c r="AZ222" s="21">
        <f>AZ202-Baseline!AZ202</f>
        <v>44.171834744172408</v>
      </c>
      <c r="BA222" s="21">
        <f>BA202-Baseline!BA202</f>
        <v>44.337329616352825</v>
      </c>
      <c r="BB222" s="21">
        <f>BB202-Baseline!BB202</f>
        <v>44.504163818725971</v>
      </c>
    </row>
    <row r="223" spans="1:54" outlineLevel="2">
      <c r="B223" s="19"/>
      <c r="C223" s="19"/>
      <c r="D223" s="19"/>
      <c r="E223" s="15"/>
    </row>
    <row r="224" spans="1:54" outlineLevel="2">
      <c r="A224" s="478" t="s">
        <v>503</v>
      </c>
      <c r="B224" s="150" t="s">
        <v>500</v>
      </c>
      <c r="C224" s="19"/>
      <c r="D224" s="135" t="s">
        <v>391</v>
      </c>
      <c r="E224" s="21">
        <f>E204-Baseline!E204</f>
        <v>41.198138711717512</v>
      </c>
      <c r="F224" s="21">
        <f>F204-Baseline!F204</f>
        <v>82.129938621592913</v>
      </c>
      <c r="G224" s="21">
        <f>G204-Baseline!G204</f>
        <v>122.74403478466849</v>
      </c>
      <c r="H224" s="21">
        <f>H204-Baseline!H204</f>
        <v>163.04636065275579</v>
      </c>
      <c r="I224" s="21">
        <f>I204-Baseline!I204</f>
        <v>203.09565124486349</v>
      </c>
      <c r="J224" s="21">
        <f>J204-Baseline!J204</f>
        <v>242.89574751935913</v>
      </c>
      <c r="K224" s="21">
        <f>K204-Baseline!K204</f>
        <v>282.39987782973708</v>
      </c>
      <c r="L224" s="21">
        <f>L204-Baseline!L204</f>
        <v>321.66376399802056</v>
      </c>
      <c r="M224" s="21">
        <f>M204-Baseline!M204</f>
        <v>360.69147931486793</v>
      </c>
      <c r="N224" s="21">
        <f>N204-Baseline!N204</f>
        <v>399.43942956830352</v>
      </c>
      <c r="O224" s="21">
        <f>O204-Baseline!O204</f>
        <v>437.96053691686996</v>
      </c>
      <c r="P224" s="21">
        <f>P204-Baseline!P204</f>
        <v>476.25909352577509</v>
      </c>
      <c r="Q224" s="21">
        <f>Q204-Baseline!Q204</f>
        <v>514.33946950434449</v>
      </c>
      <c r="R224" s="21">
        <f>R204-Baseline!R204</f>
        <v>552.25024784244886</v>
      </c>
      <c r="S224" s="21">
        <f>S204-Baseline!S204</f>
        <v>589.95096490121887</v>
      </c>
      <c r="T224" s="21">
        <f>T204-Baseline!T204</f>
        <v>627.44623790035234</v>
      </c>
      <c r="U224" s="21">
        <f>U204-Baseline!U204</f>
        <v>664.74075719640405</v>
      </c>
      <c r="V224" s="21">
        <f>V204-Baseline!V204</f>
        <v>701.88014458996292</v>
      </c>
      <c r="W224" s="21">
        <f>W204-Baseline!W204</f>
        <v>738.82760534442218</v>
      </c>
      <c r="X224" s="21">
        <f>X204-Baseline!X204</f>
        <v>775.62740108021387</v>
      </c>
      <c r="Y224" s="21">
        <f>Y204-Baseline!Y204</f>
        <v>812.24445684187526</v>
      </c>
      <c r="Z224" s="21">
        <f>Z204-Baseline!Z204</f>
        <v>848.72174415857216</v>
      </c>
      <c r="AA224" s="21">
        <f>AA204-Baseline!AA204</f>
        <v>885.06302038889896</v>
      </c>
      <c r="AB224" s="21">
        <f>AB204-Baseline!AB204</f>
        <v>921.27216415229009</v>
      </c>
      <c r="AC224" s="21">
        <f>AC204-Baseline!AC204</f>
        <v>957.34498115034933</v>
      </c>
      <c r="AD224" s="21">
        <f>AD204-Baseline!AD204</f>
        <v>993.28775263635816</v>
      </c>
      <c r="AE224" s="21">
        <f>AE204-Baseline!AE204</f>
        <v>1029.1083260205976</v>
      </c>
      <c r="AF224" s="21">
        <f>AF204-Baseline!AF204</f>
        <v>1064.8100354444871</v>
      </c>
      <c r="AG224" s="21">
        <f>AG204-Baseline!AG204</f>
        <v>1100.39678061568</v>
      </c>
      <c r="AH224" s="21">
        <f>AH204-Baseline!AH204</f>
        <v>1135.873104274975</v>
      </c>
      <c r="AI224" s="21">
        <f>AI204-Baseline!AI204</f>
        <v>1171.2443698511952</v>
      </c>
      <c r="AJ224" s="21">
        <f>AJ204-Baseline!AJ204</f>
        <v>1206.6781366463688</v>
      </c>
      <c r="AK224" s="21">
        <f>AK204-Baseline!AK204</f>
        <v>1242.1786853890167</v>
      </c>
      <c r="AL224" s="21">
        <f>AL204-Baseline!AL204</f>
        <v>1277.750661686362</v>
      </c>
      <c r="AM224" s="21">
        <f>AM204-Baseline!AM204</f>
        <v>1313.3989497083867</v>
      </c>
      <c r="AN224" s="21">
        <f>AN204-Baseline!AN204</f>
        <v>1349.1285801709482</v>
      </c>
      <c r="AO224" s="21">
        <f>AO204-Baseline!AO204</f>
        <v>1384.9446932460908</v>
      </c>
      <c r="AP224" s="21">
        <f>AP204-Baseline!AP204</f>
        <v>1420.8526126291349</v>
      </c>
      <c r="AQ224" s="21">
        <f>AQ204-Baseline!AQ204</f>
        <v>1456.8578643759809</v>
      </c>
      <c r="AR224" s="21">
        <f>AR204-Baseline!AR204</f>
        <v>1492.9661504678741</v>
      </c>
      <c r="AS224" s="21">
        <f>AS204-Baseline!AS204</f>
        <v>1529.1833479046904</v>
      </c>
      <c r="AT224" s="21">
        <f>AT204-Baseline!AT204</f>
        <v>1565.51551912424</v>
      </c>
      <c r="AU224" s="21">
        <f>AU204-Baseline!AU204</f>
        <v>1601.9689214931752</v>
      </c>
      <c r="AV224" s="21">
        <f>AV204-Baseline!AV204</f>
        <v>1638.550008232794</v>
      </c>
      <c r="AW224" s="21">
        <f>AW204-Baseline!AW204</f>
        <v>1675.2654302163176</v>
      </c>
      <c r="AX224" s="21">
        <f>AX204-Baseline!AX204</f>
        <v>1712.1220416679457</v>
      </c>
      <c r="AY224" s="21">
        <f>AY204-Baseline!AY204</f>
        <v>1749.1269058949829</v>
      </c>
      <c r="AZ224" s="21">
        <f>AZ204-Baseline!AZ204</f>
        <v>1786.2873000452785</v>
      </c>
      <c r="BA224" s="21">
        <f>BA204-Baseline!BA204</f>
        <v>1823.6107198425409</v>
      </c>
      <c r="BB224" s="21">
        <f>BB204-Baseline!BB204</f>
        <v>1861.0992568324762</v>
      </c>
    </row>
    <row r="225" spans="1:54" outlineLevel="2">
      <c r="A225" s="479"/>
      <c r="B225" s="150" t="s">
        <v>501</v>
      </c>
      <c r="C225" s="19"/>
      <c r="D225" s="135" t="s">
        <v>391</v>
      </c>
      <c r="E225" s="21">
        <f>E205-Baseline!E205</f>
        <v>33.162063385644437</v>
      </c>
      <c r="F225" s="21">
        <f>F205-Baseline!F205</f>
        <v>66.060925613489673</v>
      </c>
      <c r="G225" s="21">
        <f>G205-Baseline!G205</f>
        <v>98.704585610997057</v>
      </c>
      <c r="H225" s="21">
        <f>H205-Baseline!H205</f>
        <v>131.10091296485638</v>
      </c>
      <c r="I225" s="21">
        <f>I205-Baseline!I205</f>
        <v>163.25765379421239</v>
      </c>
      <c r="J225" s="21">
        <f>J205-Baseline!J205</f>
        <v>195.18243653975884</v>
      </c>
      <c r="K225" s="21">
        <f>K205-Baseline!K205</f>
        <v>226.88277759619288</v>
      </c>
      <c r="L225" s="21">
        <f>L205-Baseline!L205</f>
        <v>258.36608692654289</v>
      </c>
      <c r="M225" s="21">
        <f>M205-Baseline!M205</f>
        <v>289.6396734803489</v>
      </c>
      <c r="N225" s="21">
        <f>N205-Baseline!N205</f>
        <v>320.71075063246337</v>
      </c>
      <c r="O225" s="21">
        <f>O205-Baseline!O205</f>
        <v>351.58644140578866</v>
      </c>
      <c r="P225" s="21">
        <f>P205-Baseline!P205</f>
        <v>382.27378374184548</v>
      </c>
      <c r="Q225" s="21">
        <f>Q205-Baseline!Q205</f>
        <v>412.77973563603535</v>
      </c>
      <c r="R225" s="21">
        <f>R205-Baseline!R205</f>
        <v>443.11118016360308</v>
      </c>
      <c r="S225" s="21">
        <f>S205-Baseline!S205</f>
        <v>473.27323702031572</v>
      </c>
      <c r="T225" s="21">
        <f>T205-Baseline!T205</f>
        <v>503.2726691541572</v>
      </c>
      <c r="U225" s="21">
        <f>U205-Baseline!U205</f>
        <v>533.11617887136003</v>
      </c>
      <c r="V225" s="21">
        <f>V205-Baseline!V205</f>
        <v>562.81041270216633</v>
      </c>
      <c r="W225" s="21">
        <f>W205-Baseline!W205</f>
        <v>592.36196617560518</v>
      </c>
      <c r="X225" s="21">
        <f>X205-Baseline!X205</f>
        <v>621.77738856784765</v>
      </c>
      <c r="Y225" s="21">
        <f>Y205-Baseline!Y205</f>
        <v>651.06318764321645</v>
      </c>
      <c r="Z225" s="21">
        <f>Z205-Baseline!Z205</f>
        <v>680.22583434740682</v>
      </c>
      <c r="AA225" s="21">
        <f>AA205-Baseline!AA205</f>
        <v>709.27176744817677</v>
      </c>
      <c r="AB225" s="21">
        <f>AB205-Baseline!AB205</f>
        <v>738.2073982207877</v>
      </c>
      <c r="AC225" s="21">
        <f>AC205-Baseline!AC205</f>
        <v>767.03446474044449</v>
      </c>
      <c r="AD225" s="21">
        <f>AD205-Baseline!AD205</f>
        <v>795.75878453143753</v>
      </c>
      <c r="AE225" s="21">
        <f>AE205-Baseline!AE205</f>
        <v>824.38570765779718</v>
      </c>
      <c r="AF225" s="21">
        <f>AF205-Baseline!AF205</f>
        <v>852.92027814701657</v>
      </c>
      <c r="AG225" s="21">
        <f>AG205-Baseline!AG205</f>
        <v>881.36739852882988</v>
      </c>
      <c r="AH225" s="21">
        <f>AH205-Baseline!AH205</f>
        <v>909.73203560131765</v>
      </c>
      <c r="AI225" s="21">
        <f>AI205-Baseline!AI205</f>
        <v>938.01950077758386</v>
      </c>
      <c r="AJ225" s="21">
        <f>AJ205-Baseline!AJ205</f>
        <v>966.36331606746035</v>
      </c>
      <c r="AK225" s="21">
        <f>AK205-Baseline!AK205</f>
        <v>994.76828080778716</v>
      </c>
      <c r="AL225" s="21">
        <f>AL205-Baseline!AL205</f>
        <v>1023.2393202317475</v>
      </c>
      <c r="AM225" s="21">
        <f>AM205-Baseline!AM205</f>
        <v>1051.7814992406729</v>
      </c>
      <c r="AN225" s="21">
        <f>AN205-Baseline!AN205</f>
        <v>1080.4000077345247</v>
      </c>
      <c r="AO225" s="21">
        <f>AO205-Baseline!AO205</f>
        <v>1109.100141066463</v>
      </c>
      <c r="AP225" s="21">
        <f>AP205-Baseline!AP205</f>
        <v>1137.8873239906229</v>
      </c>
      <c r="AQ225" s="21">
        <f>AQ205-Baseline!AQ205</f>
        <v>1166.7671169166113</v>
      </c>
      <c r="AR225" s="21">
        <f>AR205-Baseline!AR205</f>
        <v>1195.7452164319827</v>
      </c>
      <c r="AS225" s="21">
        <f>AS205-Baseline!AS205</f>
        <v>1224.8274571192142</v>
      </c>
      <c r="AT225" s="21">
        <f>AT205-Baseline!AT205</f>
        <v>1254.0198166190228</v>
      </c>
      <c r="AU225" s="21">
        <f>AU205-Baseline!AU205</f>
        <v>1283.3284220872695</v>
      </c>
      <c r="AV225" s="21">
        <f>AV205-Baseline!AV205</f>
        <v>1312.7595542689967</v>
      </c>
      <c r="AW225" s="21">
        <f>AW205-Baseline!AW205</f>
        <v>1342.3196518853949</v>
      </c>
      <c r="AX225" s="21">
        <f>AX205-Baseline!AX205</f>
        <v>1372.0153167627557</v>
      </c>
      <c r="AY225" s="21">
        <f>AY205-Baseline!AY205</f>
        <v>1401.8533193809005</v>
      </c>
      <c r="AZ225" s="21">
        <f>AZ205-Baseline!AZ205</f>
        <v>1431.8406043132063</v>
      </c>
      <c r="BA225" s="21">
        <f>BA205-Baseline!BA205</f>
        <v>1461.9842957898595</v>
      </c>
      <c r="BB225" s="21">
        <f>BB205-Baseline!BB205</f>
        <v>1492.2873370017644</v>
      </c>
    </row>
    <row r="226" spans="1:54" outlineLevel="2">
      <c r="A226" s="480"/>
      <c r="B226" s="150" t="s">
        <v>502</v>
      </c>
      <c r="C226" s="19"/>
      <c r="D226" s="135" t="s">
        <v>391</v>
      </c>
      <c r="E226" s="21">
        <f>E206-Baseline!E206</f>
        <v>49.285167387825496</v>
      </c>
      <c r="F226" s="21">
        <f>F206-Baseline!F206</f>
        <v>98.219675757013562</v>
      </c>
      <c r="G226" s="21">
        <f>G206-Baseline!G206</f>
        <v>146.81321550761862</v>
      </c>
      <c r="H226" s="21">
        <f>H206-Baseline!H206</f>
        <v>195.07534909953398</v>
      </c>
      <c r="I226" s="21">
        <f>I206-Baseline!I206</f>
        <v>243.01551735715236</v>
      </c>
      <c r="J226" s="21">
        <f>J206-Baseline!J206</f>
        <v>290.64304572756714</v>
      </c>
      <c r="K226" s="21">
        <f>K206-Baseline!K206</f>
        <v>337.96715036708497</v>
      </c>
      <c r="L226" s="21">
        <f>L206-Baseline!L206</f>
        <v>384.99694422362802</v>
      </c>
      <c r="M226" s="21">
        <f>M206-Baseline!M206</f>
        <v>431.74144292907727</v>
      </c>
      <c r="N226" s="21">
        <f>N206-Baseline!N206</f>
        <v>478.2095707545185</v>
      </c>
      <c r="O226" s="21">
        <f>O206-Baseline!O206</f>
        <v>524.41016630577167</v>
      </c>
      <c r="P226" s="21">
        <f>P206-Baseline!P206</f>
        <v>570.35198832444644</v>
      </c>
      <c r="Q226" s="21">
        <f>Q206-Baseline!Q206</f>
        <v>616.04372132962453</v>
      </c>
      <c r="R226" s="21">
        <f>R206-Baseline!R206</f>
        <v>661.4939811959232</v>
      </c>
      <c r="S226" s="21">
        <f>S206-Baseline!S206</f>
        <v>706.70624016727356</v>
      </c>
      <c r="T226" s="21">
        <f>T206-Baseline!T206</f>
        <v>751.68903750587469</v>
      </c>
      <c r="U226" s="21">
        <f>U206-Baseline!U206</f>
        <v>796.45085858091011</v>
      </c>
      <c r="V226" s="21">
        <f>V206-Baseline!V206</f>
        <v>841.00014030453372</v>
      </c>
      <c r="W226" s="21">
        <f>W206-Baseline!W206</f>
        <v>885.34527652050372</v>
      </c>
      <c r="X226" s="21">
        <f>X206-Baseline!X206</f>
        <v>929.49462333750785</v>
      </c>
      <c r="Y226" s="21">
        <f>Y206-Baseline!Y206</f>
        <v>973.45650449982782</v>
      </c>
      <c r="Z226" s="21">
        <f>Z206-Baseline!Z206</f>
        <v>1017.23921669869</v>
      </c>
      <c r="AA226" s="21">
        <f>AA206-Baseline!AA206</f>
        <v>1060.8510348876757</v>
      </c>
      <c r="AB226" s="21">
        <f>AB206-Baseline!AB206</f>
        <v>1104.3002175945344</v>
      </c>
      <c r="AC226" s="21">
        <f>AC206-Baseline!AC206</f>
        <v>1147.5810613672479</v>
      </c>
      <c r="AD226" s="21">
        <f>AD206-Baseline!AD206</f>
        <v>1190.7001500886702</v>
      </c>
      <c r="AE226" s="21">
        <f>AE206-Baseline!AE206</f>
        <v>1233.6627057664468</v>
      </c>
      <c r="AF226" s="21">
        <f>AF206-Baseline!AF206</f>
        <v>1276.4730643129299</v>
      </c>
      <c r="AG226" s="21">
        <f>AG206-Baseline!AG206</f>
        <v>1319.1351607251102</v>
      </c>
      <c r="AH226" s="21">
        <f>AH206-Baseline!AH206</f>
        <v>1361.6531378560071</v>
      </c>
      <c r="AI226" s="21">
        <f>AI206-Baseline!AI206</f>
        <v>1404.0321790982455</v>
      </c>
      <c r="AJ226" s="21">
        <f>AJ206-Baseline!AJ206</f>
        <v>1446.4736026364594</v>
      </c>
      <c r="AK226" s="21">
        <f>AK206-Baseline!AK206</f>
        <v>1488.9816493594187</v>
      </c>
      <c r="AL226" s="21">
        <f>AL206-Baseline!AL206</f>
        <v>1531.560805097293</v>
      </c>
      <c r="AM226" s="21">
        <f>AM206-Baseline!AM206</f>
        <v>1574.2158333645359</v>
      </c>
      <c r="AN226" s="21">
        <f>AN206-Baseline!AN206</f>
        <v>1616.9517225967388</v>
      </c>
      <c r="AO226" s="21">
        <f>AO206-Baseline!AO206</f>
        <v>1659.7736185415549</v>
      </c>
      <c r="AP226" s="21">
        <f>AP206-Baseline!AP206</f>
        <v>1702.6868869833777</v>
      </c>
      <c r="AQ226" s="21">
        <f>AQ206-Baseline!AQ206</f>
        <v>1745.6971230469437</v>
      </c>
      <c r="AR226" s="21">
        <f>AR206-Baseline!AR206</f>
        <v>1788.8101433126417</v>
      </c>
      <c r="AS226" s="21">
        <f>AS206-Baseline!AS206</f>
        <v>1832.0319813057899</v>
      </c>
      <c r="AT226" s="21">
        <f>AT206-Baseline!AT206</f>
        <v>1875.3688926811465</v>
      </c>
      <c r="AU226" s="21">
        <f>AU206-Baseline!AU206</f>
        <v>1918.8273642379663</v>
      </c>
      <c r="AV226" s="21">
        <f>AV206-Baseline!AV206</f>
        <v>1962.4141155532634</v>
      </c>
      <c r="AW226" s="21">
        <f>AW206-Baseline!AW206</f>
        <v>2006.1361012611439</v>
      </c>
      <c r="AX226" s="21">
        <f>AX206-Baseline!AX206</f>
        <v>2050.0005153092834</v>
      </c>
      <c r="AY226" s="21">
        <f>AY206-Baseline!AY206</f>
        <v>2094.0147960307795</v>
      </c>
      <c r="AZ226" s="21">
        <f>AZ206-Baseline!AZ206</f>
        <v>2138.1866307749519</v>
      </c>
      <c r="BA226" s="21">
        <f>BA206-Baseline!BA206</f>
        <v>2182.5239603913046</v>
      </c>
      <c r="BB226" s="21">
        <f>BB206-Baseline!BB206</f>
        <v>2227.0281242100305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512</v>
      </c>
    </row>
    <row r="20" spans="1:19">
      <c r="A20" s="476" t="s">
        <v>513</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494</v>
      </c>
      <c r="B23" s="407"/>
      <c r="C23" s="407"/>
      <c r="D23" s="407"/>
      <c r="E23" s="407"/>
      <c r="F23" s="407"/>
      <c r="G23" s="407"/>
      <c r="H23" s="407"/>
      <c r="I23" s="407"/>
      <c r="J23" s="407"/>
      <c r="K23" s="407"/>
      <c r="L23" s="407"/>
      <c r="M23" s="407"/>
      <c r="N23" s="407"/>
      <c r="O23" s="407"/>
      <c r="P23" s="407"/>
      <c r="Q23" s="407"/>
      <c r="R23" s="407"/>
      <c r="S23" s="407"/>
    </row>
    <row r="24" spans="1:19">
      <c r="A24" s="158" t="s">
        <v>495</v>
      </c>
      <c r="B24" s="407"/>
      <c r="C24" s="407"/>
      <c r="D24" s="407"/>
      <c r="E24" s="407"/>
      <c r="F24" s="407"/>
      <c r="G24" s="407"/>
      <c r="H24" s="407"/>
      <c r="I24" s="407"/>
      <c r="J24" s="407"/>
      <c r="K24" s="407"/>
      <c r="L24" s="407"/>
      <c r="M24" s="407"/>
      <c r="N24" s="407"/>
      <c r="O24" s="407"/>
      <c r="P24" s="407"/>
      <c r="Q24" s="407"/>
      <c r="R24" s="407"/>
      <c r="S24" s="407"/>
    </row>
    <row r="25" spans="1:19">
      <c r="A25" s="159" t="s">
        <v>397</v>
      </c>
      <c r="B25" s="407"/>
      <c r="C25" s="407"/>
      <c r="D25" s="407"/>
      <c r="E25" s="407"/>
      <c r="F25" s="407"/>
      <c r="G25" s="407"/>
      <c r="H25" s="407"/>
      <c r="I25" s="407"/>
      <c r="J25" s="407"/>
      <c r="K25" s="407"/>
      <c r="L25" s="407"/>
      <c r="M25" s="407"/>
      <c r="N25" s="407"/>
      <c r="O25" s="407"/>
      <c r="P25" s="407"/>
      <c r="Q25" s="407"/>
      <c r="R25" s="407"/>
      <c r="S25" s="407"/>
    </row>
    <row r="26" spans="1:19">
      <c r="A26" s="159" t="s">
        <v>473</v>
      </c>
      <c r="B26" s="407"/>
      <c r="C26" s="407"/>
      <c r="D26" s="407"/>
      <c r="E26" s="407"/>
      <c r="F26" s="407"/>
      <c r="G26" s="407"/>
      <c r="H26" s="407"/>
      <c r="I26" s="407"/>
      <c r="J26" s="407"/>
      <c r="K26" s="407"/>
      <c r="L26" s="407"/>
      <c r="M26" s="407"/>
      <c r="N26" s="407"/>
      <c r="O26" s="407"/>
      <c r="P26" s="407"/>
      <c r="Q26" s="407"/>
      <c r="R26" s="407"/>
      <c r="S26" s="407"/>
    </row>
    <row r="27" spans="1:19">
      <c r="A27" s="159" t="s">
        <v>474</v>
      </c>
      <c r="B27" s="407"/>
      <c r="C27" s="407"/>
      <c r="D27" s="407"/>
      <c r="E27" s="407"/>
      <c r="F27" s="407"/>
      <c r="G27" s="407"/>
      <c r="H27" s="407"/>
      <c r="I27" s="407"/>
      <c r="J27" s="407"/>
      <c r="K27" s="407"/>
      <c r="L27" s="407"/>
      <c r="M27" s="407"/>
      <c r="N27" s="407"/>
      <c r="O27" s="407"/>
      <c r="P27" s="407"/>
      <c r="Q27" s="407"/>
      <c r="R27" s="407"/>
      <c r="S27" s="407"/>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86"/>
      <c r="E4" s="53" t="s">
        <v>347</v>
      </c>
      <c r="F4" s="91"/>
      <c r="G4" s="28"/>
      <c r="H4" s="10"/>
      <c r="I4" s="447"/>
      <c r="J4" s="448"/>
      <c r="K4" s="448"/>
      <c r="L4" s="448"/>
      <c r="M4" s="448"/>
      <c r="N4" s="449"/>
      <c r="P4" s="453"/>
      <c r="Q4" s="454"/>
      <c r="R4" s="454"/>
      <c r="S4" s="454"/>
      <c r="T4" s="454"/>
      <c r="U4" s="455"/>
    </row>
    <row r="5" spans="1:21" outlineLevel="1">
      <c r="A5" s="13" t="s">
        <v>348</v>
      </c>
      <c r="B5" s="88"/>
      <c r="E5" s="14"/>
      <c r="H5" s="10"/>
      <c r="I5" s="483"/>
      <c r="J5" s="468"/>
      <c r="K5" s="468"/>
      <c r="L5" s="468"/>
      <c r="M5" s="468"/>
      <c r="N5" s="469"/>
      <c r="P5" s="483"/>
      <c r="Q5" s="468"/>
      <c r="R5" s="468"/>
      <c r="S5" s="468"/>
      <c r="T5" s="468"/>
      <c r="U5" s="469"/>
    </row>
    <row r="6" spans="1:21" outlineLevel="1">
      <c r="A6" s="13" t="s">
        <v>351</v>
      </c>
      <c r="B6" s="88"/>
      <c r="E6" s="53" t="s">
        <v>353</v>
      </c>
      <c r="F6" s="90"/>
      <c r="H6" s="10"/>
      <c r="I6" s="470"/>
      <c r="J6" s="471"/>
      <c r="K6" s="471"/>
      <c r="L6" s="471"/>
      <c r="M6" s="471"/>
      <c r="N6" s="472"/>
      <c r="P6" s="470"/>
      <c r="Q6" s="471"/>
      <c r="R6" s="471"/>
      <c r="S6" s="471"/>
      <c r="T6" s="471"/>
      <c r="U6" s="472"/>
    </row>
    <row r="7" spans="1:21" outlineLevel="1">
      <c r="A7" s="13" t="s">
        <v>355</v>
      </c>
      <c r="B7" s="88"/>
      <c r="E7" s="14"/>
      <c r="H7" s="10"/>
      <c r="I7" s="470"/>
      <c r="J7" s="471"/>
      <c r="K7" s="471"/>
      <c r="L7" s="471"/>
      <c r="M7" s="471"/>
      <c r="N7" s="472"/>
      <c r="P7" s="470"/>
      <c r="Q7" s="471"/>
      <c r="R7" s="471"/>
      <c r="S7" s="471"/>
      <c r="T7" s="471"/>
      <c r="U7" s="472"/>
    </row>
    <row r="8" spans="1:21" ht="41" outlineLevel="1" thickBot="1">
      <c r="A8" s="34" t="s">
        <v>357</v>
      </c>
      <c r="B8" s="89"/>
      <c r="E8" s="14"/>
      <c r="H8" s="10"/>
      <c r="I8" s="470"/>
      <c r="J8" s="471"/>
      <c r="K8" s="471"/>
      <c r="L8" s="471"/>
      <c r="M8" s="471"/>
      <c r="N8" s="472"/>
      <c r="P8" s="470"/>
      <c r="Q8" s="471"/>
      <c r="R8" s="471"/>
      <c r="S8" s="471"/>
      <c r="T8" s="471"/>
      <c r="U8" s="472"/>
    </row>
    <row r="9" spans="1:21" outlineLevel="1">
      <c r="E9" s="14"/>
      <c r="H9" s="10"/>
      <c r="I9" s="470"/>
      <c r="J9" s="471"/>
      <c r="K9" s="471"/>
      <c r="L9" s="471"/>
      <c r="M9" s="471"/>
      <c r="N9" s="472"/>
      <c r="P9" s="470"/>
      <c r="Q9" s="471"/>
      <c r="R9" s="471"/>
      <c r="S9" s="471"/>
      <c r="T9" s="471"/>
      <c r="U9" s="472"/>
    </row>
    <row r="10" spans="1:21" ht="14" outlineLevel="1" thickBot="1">
      <c r="A10" s="32" t="s">
        <v>359</v>
      </c>
      <c r="B10" s="35">
        <f>Baseline!B10</f>
        <v>2027</v>
      </c>
      <c r="E10" s="14"/>
      <c r="H10" s="10"/>
      <c r="I10" s="470"/>
      <c r="J10" s="471"/>
      <c r="K10" s="471"/>
      <c r="L10" s="471"/>
      <c r="M10" s="471"/>
      <c r="N10" s="472"/>
      <c r="P10" s="470"/>
      <c r="Q10" s="471"/>
      <c r="R10" s="471"/>
      <c r="S10" s="471"/>
      <c r="T10" s="471"/>
      <c r="U10" s="472"/>
    </row>
    <row r="11" spans="1:21" outlineLevel="1">
      <c r="A11" s="16"/>
      <c r="H11" s="10"/>
      <c r="I11" s="470"/>
      <c r="J11" s="471"/>
      <c r="K11" s="471"/>
      <c r="L11" s="471"/>
      <c r="M11" s="471"/>
      <c r="N11" s="472"/>
      <c r="P11" s="470"/>
      <c r="Q11" s="471"/>
      <c r="R11" s="471"/>
      <c r="S11" s="471"/>
      <c r="T11" s="471"/>
      <c r="U11" s="472"/>
    </row>
    <row r="12" spans="1:21" ht="40.5" outlineLevel="1">
      <c r="A12" s="26" t="s">
        <v>360</v>
      </c>
      <c r="B12" s="26" t="s">
        <v>361</v>
      </c>
      <c r="C12" s="26" t="s">
        <v>362</v>
      </c>
      <c r="D12" s="26" t="s">
        <v>363</v>
      </c>
      <c r="E12" s="26" t="s">
        <v>364</v>
      </c>
      <c r="F12" s="26" t="s">
        <v>365</v>
      </c>
      <c r="G12" s="26" t="s">
        <v>366</v>
      </c>
      <c r="I12" s="470"/>
      <c r="J12" s="471"/>
      <c r="K12" s="471"/>
      <c r="L12" s="471"/>
      <c r="M12" s="471"/>
      <c r="N12" s="472"/>
      <c r="P12" s="470"/>
      <c r="Q12" s="471"/>
      <c r="R12" s="471"/>
      <c r="S12" s="471"/>
      <c r="T12" s="471"/>
      <c r="U12" s="472"/>
    </row>
    <row r="13" spans="1:21" outlineLevel="1">
      <c r="A13" s="58">
        <v>2035</v>
      </c>
      <c r="B13" s="21">
        <f t="shared" ref="B13:B18" si="0">INDEX($E$204:$AW$204,1,MATCH($A13,$E$53:$BB$53,0))</f>
        <v>0</v>
      </c>
      <c r="C13" s="21">
        <f>B13-Baseline!B13</f>
        <v>360.69147931486793</v>
      </c>
      <c r="D13" s="21">
        <f t="shared" ref="D13:D18" si="1">INDEX($E$205:$AW$205,1,MATCH($A13,$E$53:$BB$53,0))</f>
        <v>0</v>
      </c>
      <c r="E13" s="21">
        <f>D13-Baseline!D13</f>
        <v>289.6396734803489</v>
      </c>
      <c r="F13" s="21">
        <f t="shared" ref="F13:F18" si="2">INDEX($E$206:$AW$206,1,MATCH($A13,$E$53:$BB$53,0))</f>
        <v>0</v>
      </c>
      <c r="G13" s="21">
        <f>F13-Baseline!F13</f>
        <v>431.74144292907727</v>
      </c>
      <c r="I13" s="470"/>
      <c r="J13" s="471"/>
      <c r="K13" s="471"/>
      <c r="L13" s="471"/>
      <c r="M13" s="471"/>
      <c r="N13" s="472"/>
      <c r="P13" s="470"/>
      <c r="Q13" s="471"/>
      <c r="R13" s="471"/>
      <c r="S13" s="471"/>
      <c r="T13" s="471"/>
      <c r="U13" s="472"/>
    </row>
    <row r="14" spans="1:21" outlineLevel="1">
      <c r="A14" s="58">
        <v>2040</v>
      </c>
      <c r="B14" s="21">
        <f t="shared" si="0"/>
        <v>0</v>
      </c>
      <c r="C14" s="21">
        <f>B14-Baseline!B14</f>
        <v>552.25024784244886</v>
      </c>
      <c r="D14" s="21">
        <f t="shared" si="1"/>
        <v>0</v>
      </c>
      <c r="E14" s="21">
        <f>D14-Baseline!D14</f>
        <v>443.11118016360308</v>
      </c>
      <c r="F14" s="21">
        <f t="shared" si="2"/>
        <v>0</v>
      </c>
      <c r="G14" s="21">
        <f>F14-Baseline!F14</f>
        <v>661.4939811959232</v>
      </c>
      <c r="I14" s="470"/>
      <c r="J14" s="471"/>
      <c r="K14" s="471"/>
      <c r="L14" s="471"/>
      <c r="M14" s="471"/>
      <c r="N14" s="472"/>
      <c r="P14" s="470"/>
      <c r="Q14" s="471"/>
      <c r="R14" s="471"/>
      <c r="S14" s="471"/>
      <c r="T14" s="471"/>
      <c r="U14" s="472"/>
    </row>
    <row r="15" spans="1:21" outlineLevel="1">
      <c r="A15" s="58">
        <v>2045</v>
      </c>
      <c r="B15" s="21">
        <f t="shared" si="0"/>
        <v>0</v>
      </c>
      <c r="C15" s="21">
        <f>B15-Baseline!B15</f>
        <v>738.82760534442218</v>
      </c>
      <c r="D15" s="21">
        <f t="shared" si="1"/>
        <v>0</v>
      </c>
      <c r="E15" s="21">
        <f>D15-Baseline!D15</f>
        <v>592.36196617560518</v>
      </c>
      <c r="F15" s="21">
        <f t="shared" si="2"/>
        <v>0</v>
      </c>
      <c r="G15" s="21">
        <f>F15-Baseline!F15</f>
        <v>885.34527652050372</v>
      </c>
      <c r="I15" s="470"/>
      <c r="J15" s="471"/>
      <c r="K15" s="471"/>
      <c r="L15" s="471"/>
      <c r="M15" s="471"/>
      <c r="N15" s="472"/>
      <c r="P15" s="470"/>
      <c r="Q15" s="471"/>
      <c r="R15" s="471"/>
      <c r="S15" s="471"/>
      <c r="T15" s="471"/>
      <c r="U15" s="472"/>
    </row>
    <row r="16" spans="1:21" outlineLevel="1">
      <c r="A16" s="58">
        <v>2050</v>
      </c>
      <c r="B16" s="21">
        <f t="shared" si="0"/>
        <v>0</v>
      </c>
      <c r="C16" s="21">
        <f>B16-Baseline!B16</f>
        <v>921.27216415229009</v>
      </c>
      <c r="D16" s="21">
        <f t="shared" si="1"/>
        <v>0</v>
      </c>
      <c r="E16" s="21">
        <f>D16-Baseline!D16</f>
        <v>738.2073982207877</v>
      </c>
      <c r="F16" s="21">
        <f t="shared" si="2"/>
        <v>0</v>
      </c>
      <c r="G16" s="21">
        <f>F16-Baseline!F16</f>
        <v>1104.3002175945344</v>
      </c>
      <c r="I16" s="470"/>
      <c r="J16" s="471"/>
      <c r="K16" s="471"/>
      <c r="L16" s="471"/>
      <c r="M16" s="471"/>
      <c r="N16" s="472"/>
      <c r="P16" s="470"/>
      <c r="Q16" s="471"/>
      <c r="R16" s="471"/>
      <c r="S16" s="471"/>
      <c r="T16" s="471"/>
      <c r="U16" s="472"/>
    </row>
    <row r="17" spans="1:21" outlineLevel="1">
      <c r="A17" s="58">
        <v>2060</v>
      </c>
      <c r="B17" s="21">
        <f t="shared" si="0"/>
        <v>0</v>
      </c>
      <c r="C17" s="21">
        <f>B17-Baseline!B17</f>
        <v>1277.750661686362</v>
      </c>
      <c r="D17" s="21">
        <f t="shared" si="1"/>
        <v>0</v>
      </c>
      <c r="E17" s="21">
        <f>D17-Baseline!D17</f>
        <v>1023.2393202317475</v>
      </c>
      <c r="F17" s="21">
        <f t="shared" si="2"/>
        <v>0</v>
      </c>
      <c r="G17" s="21">
        <f>F17-Baseline!F17</f>
        <v>1531.560805097293</v>
      </c>
      <c r="I17" s="470"/>
      <c r="J17" s="471"/>
      <c r="K17" s="471"/>
      <c r="L17" s="471"/>
      <c r="M17" s="471"/>
      <c r="N17" s="472"/>
      <c r="P17" s="470"/>
      <c r="Q17" s="471"/>
      <c r="R17" s="471"/>
      <c r="S17" s="471"/>
      <c r="T17" s="471"/>
      <c r="U17" s="472"/>
    </row>
    <row r="18" spans="1:21" outlineLevel="1">
      <c r="A18" s="58">
        <v>2070</v>
      </c>
      <c r="B18" s="21">
        <f t="shared" si="0"/>
        <v>0</v>
      </c>
      <c r="C18" s="21">
        <f>B18-Baseline!B18</f>
        <v>1638.550008232794</v>
      </c>
      <c r="D18" s="21">
        <f t="shared" si="1"/>
        <v>0</v>
      </c>
      <c r="E18" s="21">
        <f>D18-Baseline!D18</f>
        <v>1312.7595542689967</v>
      </c>
      <c r="F18" s="21">
        <f t="shared" si="2"/>
        <v>0</v>
      </c>
      <c r="G18" s="21">
        <f>F18-Baseline!F18</f>
        <v>1962.4141155532634</v>
      </c>
      <c r="I18" s="473"/>
      <c r="J18" s="474"/>
      <c r="K18" s="474"/>
      <c r="L18" s="474"/>
      <c r="M18" s="474"/>
      <c r="N18" s="475"/>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f>Baseline!B20</f>
        <v>1</v>
      </c>
      <c r="E20" s="154"/>
      <c r="I20" s="465" t="s">
        <v>368</v>
      </c>
      <c r="J20" s="466"/>
      <c r="K20" s="466"/>
      <c r="L20" s="466"/>
      <c r="M20" s="466"/>
      <c r="N20" s="467"/>
      <c r="P20" s="465" t="s">
        <v>369</v>
      </c>
      <c r="Q20" s="466"/>
      <c r="R20" s="466"/>
      <c r="S20" s="466"/>
      <c r="T20" s="466"/>
      <c r="U20" s="467"/>
    </row>
    <row r="21" spans="1:21" ht="12.75" customHeight="1" outlineLevel="1">
      <c r="A21" s="154"/>
      <c r="B21" s="155"/>
      <c r="I21" s="483"/>
      <c r="J21" s="468"/>
      <c r="K21" s="468"/>
      <c r="L21" s="468"/>
      <c r="M21" s="468"/>
      <c r="N21" s="469"/>
      <c r="P21" s="483"/>
      <c r="Q21" s="468"/>
      <c r="R21" s="468"/>
      <c r="S21" s="468"/>
      <c r="T21" s="468"/>
      <c r="U21" s="469"/>
    </row>
    <row r="22" spans="1:21" ht="12.75" customHeight="1" outlineLevel="1">
      <c r="A22" s="154"/>
      <c r="B22" s="155"/>
      <c r="I22" s="470"/>
      <c r="J22" s="471"/>
      <c r="K22" s="471"/>
      <c r="L22" s="471"/>
      <c r="M22" s="471"/>
      <c r="N22" s="472"/>
      <c r="P22" s="470"/>
      <c r="Q22" s="471"/>
      <c r="R22" s="471"/>
      <c r="S22" s="471"/>
      <c r="T22" s="471"/>
      <c r="U22" s="472"/>
    </row>
    <row r="23" spans="1:21" outlineLevel="1">
      <c r="A23" s="154"/>
      <c r="B23" s="410" t="s">
        <v>371</v>
      </c>
      <c r="C23" s="411"/>
      <c r="D23" s="411"/>
      <c r="E23" s="411"/>
      <c r="F23" s="411"/>
      <c r="G23" s="412"/>
      <c r="I23" s="470"/>
      <c r="J23" s="471"/>
      <c r="K23" s="471"/>
      <c r="L23" s="471"/>
      <c r="M23" s="471"/>
      <c r="N23" s="472"/>
      <c r="P23" s="470"/>
      <c r="Q23" s="471"/>
      <c r="R23" s="471"/>
      <c r="S23" s="471"/>
      <c r="T23" s="471"/>
      <c r="U23" s="472"/>
    </row>
    <row r="24" spans="1:21" outlineLevel="1">
      <c r="B24" s="17">
        <v>2027</v>
      </c>
      <c r="C24" s="17">
        <v>2028</v>
      </c>
      <c r="D24" s="17">
        <v>2029</v>
      </c>
      <c r="E24" s="17">
        <v>2030</v>
      </c>
      <c r="F24" s="17">
        <v>2031</v>
      </c>
      <c r="G24" s="17" t="s">
        <v>372</v>
      </c>
      <c r="I24" s="470"/>
      <c r="J24" s="471"/>
      <c r="K24" s="471"/>
      <c r="L24" s="471"/>
      <c r="M24" s="471"/>
      <c r="N24" s="472"/>
      <c r="P24" s="470"/>
      <c r="Q24" s="471"/>
      <c r="R24" s="471"/>
      <c r="S24" s="471"/>
      <c r="T24" s="471"/>
      <c r="U24" s="472"/>
    </row>
    <row r="25" spans="1:21" ht="14" outlineLevel="1" thickBot="1">
      <c r="B25" s="30" t="s">
        <v>373</v>
      </c>
      <c r="C25" s="30" t="s">
        <v>373</v>
      </c>
      <c r="D25" s="30" t="s">
        <v>373</v>
      </c>
      <c r="E25" s="30" t="s">
        <v>373</v>
      </c>
      <c r="F25" s="30" t="s">
        <v>373</v>
      </c>
      <c r="G25" s="30" t="s">
        <v>373</v>
      </c>
      <c r="I25" s="470"/>
      <c r="J25" s="471"/>
      <c r="K25" s="471"/>
      <c r="L25" s="471"/>
      <c r="M25" s="471"/>
      <c r="N25" s="472"/>
      <c r="P25" s="470"/>
      <c r="Q25" s="471"/>
      <c r="R25" s="471"/>
      <c r="S25" s="471"/>
      <c r="T25" s="471"/>
      <c r="U25" s="472"/>
    </row>
    <row r="26" spans="1:21" outlineLevel="1">
      <c r="A26" s="54" t="s">
        <v>374</v>
      </c>
      <c r="B26" s="21">
        <f>E64</f>
        <v>0</v>
      </c>
      <c r="C26" s="21">
        <f>F64</f>
        <v>0</v>
      </c>
      <c r="D26" s="21">
        <f>G64</f>
        <v>0</v>
      </c>
      <c r="E26" s="21">
        <f>H64</f>
        <v>0</v>
      </c>
      <c r="F26" s="21">
        <f>I64</f>
        <v>0</v>
      </c>
      <c r="G26" s="21">
        <f>SUM(J64:BB64)</f>
        <v>0</v>
      </c>
      <c r="I26" s="470"/>
      <c r="J26" s="471"/>
      <c r="K26" s="471"/>
      <c r="L26" s="471"/>
      <c r="M26" s="471"/>
      <c r="N26" s="472"/>
      <c r="P26" s="470"/>
      <c r="Q26" s="471"/>
      <c r="R26" s="471"/>
      <c r="S26" s="471"/>
      <c r="T26" s="471"/>
      <c r="U26" s="472"/>
    </row>
    <row r="27" spans="1:21" outlineLevel="1">
      <c r="A27" s="54" t="s">
        <v>375</v>
      </c>
      <c r="B27" s="21">
        <f>E71+E77</f>
        <v>0</v>
      </c>
      <c r="C27" s="21">
        <f>F71+F77</f>
        <v>0</v>
      </c>
      <c r="D27" s="21">
        <f>G71+G77</f>
        <v>0</v>
      </c>
      <c r="E27" s="21">
        <f>H71+H77</f>
        <v>0</v>
      </c>
      <c r="F27" s="21">
        <f>I71+I77</f>
        <v>0</v>
      </c>
      <c r="G27" s="21">
        <f>SUM(J71:BB71)+SUM(J77:BB77)</f>
        <v>0</v>
      </c>
      <c r="I27" s="470"/>
      <c r="J27" s="471"/>
      <c r="K27" s="471"/>
      <c r="L27" s="471"/>
      <c r="M27" s="471"/>
      <c r="N27" s="472"/>
      <c r="P27" s="470"/>
      <c r="Q27" s="471"/>
      <c r="R27" s="471"/>
      <c r="S27" s="471"/>
      <c r="T27" s="471"/>
      <c r="U27" s="472"/>
    </row>
    <row r="28" spans="1:21" outlineLevel="1">
      <c r="A28" s="154"/>
      <c r="B28" s="248"/>
      <c r="C28" s="248"/>
      <c r="D28" s="248"/>
      <c r="E28" s="248"/>
      <c r="F28" s="248"/>
      <c r="G28" s="248"/>
      <c r="I28" s="470"/>
      <c r="J28" s="471"/>
      <c r="K28" s="471"/>
      <c r="L28" s="471"/>
      <c r="M28" s="471"/>
      <c r="N28" s="472"/>
      <c r="P28" s="470"/>
      <c r="Q28" s="471"/>
      <c r="R28" s="471"/>
      <c r="S28" s="471"/>
      <c r="T28" s="471"/>
      <c r="U28" s="472"/>
    </row>
    <row r="29" spans="1:21" ht="14" outlineLevel="1" thickBot="1">
      <c r="A29" s="154"/>
      <c r="B29" s="248"/>
      <c r="C29" s="248"/>
      <c r="D29" s="248"/>
      <c r="E29" s="248"/>
      <c r="F29" s="248"/>
      <c r="G29" s="248"/>
      <c r="I29" s="470"/>
      <c r="J29" s="471"/>
      <c r="K29" s="471"/>
      <c r="L29" s="471"/>
      <c r="M29" s="471"/>
      <c r="N29" s="472"/>
      <c r="P29" s="470"/>
      <c r="Q29" s="471"/>
      <c r="R29" s="471"/>
      <c r="S29" s="471"/>
      <c r="T29" s="471"/>
      <c r="U29" s="472"/>
    </row>
    <row r="30" spans="1:21" ht="14" outlineLevel="1" thickBot="1">
      <c r="A30" s="308"/>
      <c r="B30" s="309" t="s">
        <v>376</v>
      </c>
      <c r="C30" s="310" t="s">
        <v>377</v>
      </c>
      <c r="D30" s="414" t="s">
        <v>329</v>
      </c>
      <c r="E30" s="415"/>
      <c r="F30" s="415"/>
      <c r="G30" s="416"/>
      <c r="I30" s="470"/>
      <c r="J30" s="471"/>
      <c r="K30" s="471"/>
      <c r="L30" s="471"/>
      <c r="M30" s="471"/>
      <c r="N30" s="472"/>
      <c r="P30" s="470"/>
      <c r="Q30" s="471"/>
      <c r="R30" s="471"/>
      <c r="S30" s="471"/>
      <c r="T30" s="471"/>
      <c r="U30" s="472"/>
    </row>
    <row r="31" spans="1:21" outlineLevel="1">
      <c r="A31" s="434" t="s">
        <v>378</v>
      </c>
      <c r="B31" s="311"/>
      <c r="C31" s="307"/>
      <c r="D31" s="439"/>
      <c r="E31" s="439"/>
      <c r="F31" s="439"/>
      <c r="G31" s="440"/>
      <c r="I31" s="470"/>
      <c r="J31" s="471"/>
      <c r="K31" s="471"/>
      <c r="L31" s="471"/>
      <c r="M31" s="471"/>
      <c r="N31" s="472"/>
      <c r="P31" s="470"/>
      <c r="Q31" s="471"/>
      <c r="R31" s="471"/>
      <c r="S31" s="471"/>
      <c r="T31" s="471"/>
      <c r="U31" s="472"/>
    </row>
    <row r="32" spans="1:21" outlineLevel="1">
      <c r="A32" s="434"/>
      <c r="B32" s="312"/>
      <c r="C32" s="252"/>
      <c r="D32" s="419"/>
      <c r="E32" s="419"/>
      <c r="F32" s="419"/>
      <c r="G32" s="420"/>
      <c r="I32" s="470"/>
      <c r="J32" s="471"/>
      <c r="K32" s="471"/>
      <c r="L32" s="471"/>
      <c r="M32" s="471"/>
      <c r="N32" s="472"/>
      <c r="P32" s="470"/>
      <c r="Q32" s="471"/>
      <c r="R32" s="471"/>
      <c r="S32" s="471"/>
      <c r="T32" s="471"/>
      <c r="U32" s="472"/>
    </row>
    <row r="33" spans="1:21" outlineLevel="1">
      <c r="A33" s="434"/>
      <c r="B33" s="312"/>
      <c r="C33" s="252"/>
      <c r="D33" s="419"/>
      <c r="E33" s="419"/>
      <c r="F33" s="419"/>
      <c r="G33" s="420"/>
      <c r="I33" s="470"/>
      <c r="J33" s="471"/>
      <c r="K33" s="471"/>
      <c r="L33" s="471"/>
      <c r="M33" s="471"/>
      <c r="N33" s="472"/>
      <c r="P33" s="470"/>
      <c r="Q33" s="471"/>
      <c r="R33" s="471"/>
      <c r="S33" s="471"/>
      <c r="T33" s="471"/>
      <c r="U33" s="472"/>
    </row>
    <row r="34" spans="1:21" outlineLevel="1">
      <c r="A34" s="434"/>
      <c r="B34" s="312"/>
      <c r="C34" s="252"/>
      <c r="D34" s="419"/>
      <c r="E34" s="419"/>
      <c r="F34" s="419"/>
      <c r="G34" s="420"/>
      <c r="I34" s="470"/>
      <c r="J34" s="471"/>
      <c r="K34" s="471"/>
      <c r="L34" s="471"/>
      <c r="M34" s="471"/>
      <c r="N34" s="472"/>
      <c r="P34" s="470"/>
      <c r="Q34" s="471"/>
      <c r="R34" s="471"/>
      <c r="S34" s="471"/>
      <c r="T34" s="471"/>
      <c r="U34" s="472"/>
    </row>
    <row r="35" spans="1:21" outlineLevel="1">
      <c r="A35" s="434"/>
      <c r="B35" s="312"/>
      <c r="C35" s="252"/>
      <c r="D35" s="419"/>
      <c r="E35" s="419"/>
      <c r="F35" s="419"/>
      <c r="G35" s="420"/>
      <c r="I35" s="470"/>
      <c r="J35" s="471"/>
      <c r="K35" s="471"/>
      <c r="L35" s="471"/>
      <c r="M35" s="471"/>
      <c r="N35" s="472"/>
      <c r="P35" s="470"/>
      <c r="Q35" s="471"/>
      <c r="R35" s="471"/>
      <c r="S35" s="471"/>
      <c r="T35" s="471"/>
      <c r="U35" s="472"/>
    </row>
    <row r="36" spans="1:21" outlineLevel="1">
      <c r="A36" s="434"/>
      <c r="B36" s="312"/>
      <c r="C36" s="252"/>
      <c r="D36" s="419"/>
      <c r="E36" s="419"/>
      <c r="F36" s="419"/>
      <c r="G36" s="420"/>
      <c r="I36" s="470"/>
      <c r="J36" s="471"/>
      <c r="K36" s="471"/>
      <c r="L36" s="471"/>
      <c r="M36" s="471"/>
      <c r="N36" s="472"/>
      <c r="P36" s="470"/>
      <c r="Q36" s="471"/>
      <c r="R36" s="471"/>
      <c r="S36" s="471"/>
      <c r="T36" s="471"/>
      <c r="U36" s="472"/>
    </row>
    <row r="37" spans="1:21" outlineLevel="1">
      <c r="A37" s="434"/>
      <c r="B37" s="312"/>
      <c r="C37" s="252"/>
      <c r="D37" s="419"/>
      <c r="E37" s="419"/>
      <c r="F37" s="419"/>
      <c r="G37" s="420"/>
      <c r="I37" s="470"/>
      <c r="J37" s="471"/>
      <c r="K37" s="471"/>
      <c r="L37" s="471"/>
      <c r="M37" s="471"/>
      <c r="N37" s="472"/>
      <c r="P37" s="470"/>
      <c r="Q37" s="471"/>
      <c r="R37" s="471"/>
      <c r="S37" s="471"/>
      <c r="T37" s="471"/>
      <c r="U37" s="472"/>
    </row>
    <row r="38" spans="1:21" outlineLevel="1">
      <c r="A38" s="434"/>
      <c r="B38" s="312"/>
      <c r="C38" s="252"/>
      <c r="D38" s="419"/>
      <c r="E38" s="419"/>
      <c r="F38" s="419"/>
      <c r="G38" s="420"/>
      <c r="I38" s="470"/>
      <c r="J38" s="471"/>
      <c r="K38" s="471"/>
      <c r="L38" s="471"/>
      <c r="M38" s="471"/>
      <c r="N38" s="472"/>
      <c r="P38" s="470"/>
      <c r="Q38" s="471"/>
      <c r="R38" s="471"/>
      <c r="S38" s="471"/>
      <c r="T38" s="471"/>
      <c r="U38" s="472"/>
    </row>
    <row r="39" spans="1:21" outlineLevel="1">
      <c r="A39" s="434"/>
      <c r="B39" s="312"/>
      <c r="C39" s="252"/>
      <c r="D39" s="419"/>
      <c r="E39" s="419"/>
      <c r="F39" s="419"/>
      <c r="G39" s="420"/>
      <c r="I39" s="470"/>
      <c r="J39" s="471"/>
      <c r="K39" s="471"/>
      <c r="L39" s="471"/>
      <c r="M39" s="471"/>
      <c r="N39" s="472"/>
      <c r="P39" s="470"/>
      <c r="Q39" s="471"/>
      <c r="R39" s="471"/>
      <c r="S39" s="471"/>
      <c r="T39" s="471"/>
      <c r="U39" s="472"/>
    </row>
    <row r="40" spans="1:21" ht="14" outlineLevel="1" thickBot="1">
      <c r="A40" s="435"/>
      <c r="B40" s="313"/>
      <c r="C40" s="314"/>
      <c r="D40" s="417"/>
      <c r="E40" s="417"/>
      <c r="F40" s="417"/>
      <c r="G40" s="418"/>
      <c r="I40" s="470"/>
      <c r="J40" s="471"/>
      <c r="K40" s="471"/>
      <c r="L40" s="471"/>
      <c r="M40" s="471"/>
      <c r="N40" s="472"/>
      <c r="P40" s="470"/>
      <c r="Q40" s="471"/>
      <c r="R40" s="471"/>
      <c r="S40" s="471"/>
      <c r="T40" s="471"/>
      <c r="U40" s="472"/>
    </row>
    <row r="41" spans="1:21" outlineLevel="1">
      <c r="A41" s="154"/>
      <c r="B41" s="248"/>
      <c r="C41" s="248"/>
      <c r="D41" s="248"/>
      <c r="E41" s="248"/>
      <c r="F41" s="248"/>
      <c r="G41" s="248"/>
      <c r="I41" s="470"/>
      <c r="J41" s="471"/>
      <c r="K41" s="471"/>
      <c r="L41" s="471"/>
      <c r="M41" s="471"/>
      <c r="N41" s="472"/>
      <c r="P41" s="470"/>
      <c r="Q41" s="471"/>
      <c r="R41" s="471"/>
      <c r="S41" s="471"/>
      <c r="T41" s="471"/>
      <c r="U41" s="472"/>
    </row>
    <row r="42" spans="1:21" outlineLevel="1">
      <c r="A42" s="154"/>
      <c r="B42" s="248"/>
      <c r="C42" s="248"/>
      <c r="D42" s="248"/>
      <c r="E42" s="248"/>
      <c r="F42" s="248"/>
      <c r="G42" s="248"/>
      <c r="I42" s="470"/>
      <c r="J42" s="471"/>
      <c r="K42" s="471"/>
      <c r="L42" s="471"/>
      <c r="M42" s="471"/>
      <c r="N42" s="472"/>
      <c r="P42" s="470"/>
      <c r="Q42" s="471"/>
      <c r="R42" s="471"/>
      <c r="S42" s="471"/>
      <c r="T42" s="471"/>
      <c r="U42" s="472"/>
    </row>
    <row r="43" spans="1:21" outlineLevel="1">
      <c r="A43" s="154"/>
      <c r="B43" s="248"/>
      <c r="C43" s="248"/>
      <c r="D43" s="248"/>
      <c r="E43" s="248"/>
      <c r="F43" s="248"/>
      <c r="G43" s="248"/>
      <c r="I43" s="470"/>
      <c r="J43" s="471"/>
      <c r="K43" s="471"/>
      <c r="L43" s="471"/>
      <c r="M43" s="471"/>
      <c r="N43" s="472"/>
      <c r="P43" s="470"/>
      <c r="Q43" s="471"/>
      <c r="R43" s="471"/>
      <c r="S43" s="471"/>
      <c r="T43" s="471"/>
      <c r="U43" s="472"/>
    </row>
    <row r="44" spans="1:21" outlineLevel="1">
      <c r="A44" s="154"/>
      <c r="B44" s="248"/>
      <c r="C44" s="248"/>
      <c r="D44" s="248"/>
      <c r="E44" s="248"/>
      <c r="F44" s="248"/>
      <c r="G44" s="248"/>
      <c r="I44" s="470"/>
      <c r="J44" s="471"/>
      <c r="K44" s="471"/>
      <c r="L44" s="471"/>
      <c r="M44" s="471"/>
      <c r="N44" s="472"/>
      <c r="P44" s="470"/>
      <c r="Q44" s="471"/>
      <c r="R44" s="471"/>
      <c r="S44" s="471"/>
      <c r="T44" s="471"/>
      <c r="U44" s="472"/>
    </row>
    <row r="45" spans="1:21" outlineLevel="1">
      <c r="A45" s="154"/>
      <c r="B45" s="248"/>
      <c r="C45" s="248"/>
      <c r="D45" s="248"/>
      <c r="E45" s="248"/>
      <c r="F45" s="248"/>
      <c r="G45" s="248"/>
      <c r="I45" s="473"/>
      <c r="J45" s="474"/>
      <c r="K45" s="474"/>
      <c r="L45" s="474"/>
      <c r="M45" s="474"/>
      <c r="N45" s="475"/>
      <c r="P45" s="473"/>
      <c r="Q45" s="474"/>
      <c r="R45" s="474"/>
      <c r="S45" s="474"/>
      <c r="T45" s="474"/>
      <c r="U45" s="475"/>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0"/>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6"/>
      <c r="B144" s="135" t="s">
        <v>288</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6"/>
      <c r="B147" s="135" t="s">
        <v>291</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6"/>
      <c r="B148" s="135" t="s">
        <v>291</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6"/>
      <c r="B151" s="135" t="s">
        <v>294</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6"/>
      <c r="B152" s="135" t="s">
        <v>294</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6"/>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6"/>
      <c r="B162" s="135" t="s">
        <v>291</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6"/>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6"/>
      <c r="B192" s="150" t="s">
        <v>567</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6"/>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6"/>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6"/>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6"/>
      <c r="B196" s="150" t="s">
        <v>291</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6"/>
      <c r="B197" s="150" t="s">
        <v>294</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7"/>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6"/>
      <c r="B201" s="150" t="s">
        <v>501</v>
      </c>
      <c r="C201" s="19"/>
      <c r="D201" s="135" t="s">
        <v>391</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7"/>
      <c r="B202" s="150" t="s">
        <v>502</v>
      </c>
      <c r="C202" s="19"/>
      <c r="D202" s="135" t="s">
        <v>391</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5"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6"/>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7"/>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493</v>
      </c>
      <c r="B210" s="150" t="s">
        <v>569</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567</v>
      </c>
      <c r="C212" s="19"/>
      <c r="D212" s="135" t="s">
        <v>391</v>
      </c>
      <c r="E212" s="21">
        <f>E192-Baseline!E192</f>
        <v>2.6997677291592925</v>
      </c>
      <c r="F212" s="21">
        <f>F77*F186-Baseline!F77*Baseline!F186</f>
        <v>2.6448463127762616</v>
      </c>
      <c r="G212" s="21">
        <f>G77*G186-Baseline!G77*Baseline!G186</f>
        <v>2.5912398895285444</v>
      </c>
      <c r="H212" s="21">
        <f>H77*H186-Baseline!H77*Baseline!H186</f>
        <v>2.5389174703026076</v>
      </c>
      <c r="I212" s="21">
        <f>I77*I186-Baseline!I77*Baseline!I186</f>
        <v>2.4878488214004069</v>
      </c>
      <c r="J212" s="21">
        <f>J77*J186-Baseline!J77*Baseline!J186</f>
        <v>2.4380044521169784</v>
      </c>
      <c r="K212" s="21">
        <f>K77*K186-Baseline!K77*Baseline!K186</f>
        <v>2.3893555932548241</v>
      </c>
      <c r="L212" s="21">
        <f>L77*L186-Baseline!L77*Baseline!L186</f>
        <v>2.3418741822134579</v>
      </c>
      <c r="M212" s="21">
        <f>M77*M186-Baseline!M77*Baseline!M186</f>
        <v>2.2955328418161707</v>
      </c>
      <c r="N212" s="21">
        <f>N77*N186-Baseline!N77*Baseline!N186</f>
        <v>2.2503048697747992</v>
      </c>
      <c r="O212" s="21">
        <f>O77*O186-Baseline!O77*Baseline!O186</f>
        <v>2.2061642161737955</v>
      </c>
      <c r="P212" s="21">
        <f>P77*P186-Baseline!P77*Baseline!P186</f>
        <v>2.1630854728030506</v>
      </c>
      <c r="Q212" s="21">
        <f>Q77*Q186-Baseline!Q77*Baseline!Q186</f>
        <v>2.1210438543153742</v>
      </c>
      <c r="R212" s="21">
        <f>R77*R186-Baseline!R77*Baseline!R186</f>
        <v>2.0800151845855783</v>
      </c>
      <c r="S212" s="21">
        <f>S77*S186-Baseline!S77*Baseline!S186</f>
        <v>2.0399758820434601</v>
      </c>
      <c r="T212" s="21">
        <f>T77*T186-Baseline!T77*Baseline!T186</f>
        <v>2.0009029455639724</v>
      </c>
      <c r="U212" s="21">
        <f>U77*U186-Baseline!U77*Baseline!U186</f>
        <v>1.9627739395070507</v>
      </c>
      <c r="V212" s="21">
        <f>V77*V186-Baseline!V77*Baseline!V186</f>
        <v>1.925566981055618</v>
      </c>
      <c r="W212" s="21">
        <f>W77*W186-Baseline!W77*Baseline!W186</f>
        <v>1.8892607269239694</v>
      </c>
      <c r="X212" s="21">
        <f>X77*X186-Baseline!X77*Baseline!X186</f>
        <v>1.8538343595804789</v>
      </c>
      <c r="Y212" s="21">
        <f>Y77*Y186-Baseline!Y77*Baseline!Y186</f>
        <v>1.8192675757569106</v>
      </c>
      <c r="Z212" s="21">
        <f>Z77*Z186-Baseline!Z77*Baseline!Z186</f>
        <v>1.7855405727217253</v>
      </c>
      <c r="AA212" s="21">
        <f>AA77*AA186-Baseline!AA77*Baseline!AA186</f>
        <v>1.7526340384689789</v>
      </c>
      <c r="AB212" s="21">
        <f>AB77*AB186-Baseline!AB77*Baseline!AB186</f>
        <v>1.7205291367630682</v>
      </c>
      <c r="AC212" s="21">
        <f>AC77*AC186-Baseline!AC77*Baseline!AC186</f>
        <v>1.6892074993969592</v>
      </c>
      <c r="AD212" s="21">
        <f>AD77*AD186-Baseline!AD77*Baseline!AD186</f>
        <v>1.6586512116365546</v>
      </c>
      <c r="AE212" s="21">
        <f>AE77*AE186-Baseline!AE77*Baseline!AE186</f>
        <v>1.628842804357157</v>
      </c>
      <c r="AF212" s="21">
        <f>AF77*AF186-Baseline!AF77*Baseline!AF186</f>
        <v>1.5997652406817011</v>
      </c>
      <c r="AG212" s="21">
        <f>AG77*AG186-Baseline!AG77*Baseline!AG186</f>
        <v>1.5714019078098396</v>
      </c>
      <c r="AH212" s="21">
        <f>AH77*AH186-Baseline!AH77*Baseline!AH186</f>
        <v>1.5437366059410724</v>
      </c>
      <c r="AI212" s="21">
        <f>AI77*AI186-Baseline!AI77*Baseline!AI186</f>
        <v>1.5167535381326318</v>
      </c>
      <c r="AJ212" s="21">
        <f>AJ77*AJ186-Baseline!AJ77*Baseline!AJ186</f>
        <v>1.4976724341907353</v>
      </c>
      <c r="AK212" s="21">
        <f>AK77*AK186-Baseline!AK77*Baseline!AK186</f>
        <v>1.4790284913876981</v>
      </c>
      <c r="AL212" s="21">
        <f>AL77*AL186-Baseline!AL77*Baseline!AL186</f>
        <v>1.4608147403448986</v>
      </c>
      <c r="AM212" s="21">
        <f>AM77*AM186-Baseline!AM77*Baseline!AM186</f>
        <v>1.443024379507446</v>
      </c>
      <c r="AN212" s="21">
        <f>AN77*AN186-Baseline!AN77*Baseline!AN186</f>
        <v>1.4256507710024731</v>
      </c>
      <c r="AO212" s="21">
        <f>AO77*AO186-Baseline!AO77*Baseline!AO186</f>
        <v>1.4086874381984742</v>
      </c>
      <c r="AP212" s="21">
        <f>AP77*AP186-Baseline!AP77*Baseline!AP186</f>
        <v>1.3921280639323261</v>
      </c>
      <c r="AQ212" s="21">
        <f>AQ77*AQ186-Baseline!AQ77*Baseline!AQ186</f>
        <v>1.3759664875143875</v>
      </c>
      <c r="AR212" s="21">
        <f>AR77*AR186-Baseline!AR77*Baseline!AR186</f>
        <v>1.3601967025316271</v>
      </c>
      <c r="AS212" s="21">
        <f>AS77*AS186-Baseline!AS77*Baseline!AS186</f>
        <v>1.344812854235403</v>
      </c>
      <c r="AT212" s="21">
        <f>AT77*AT186-Baseline!AT77*Baseline!AT186</f>
        <v>1.3298092376897162</v>
      </c>
      <c r="AU212" s="21">
        <f>AU77*AU186-Baseline!AU77*Baseline!AU186</f>
        <v>1.3151802949606293</v>
      </c>
      <c r="AV212" s="21">
        <f>AV77*AV186-Baseline!AV77*Baseline!AV186</f>
        <v>1.3009206138355469</v>
      </c>
      <c r="AW212" s="21">
        <f>AW77*AW186-Baseline!AW77*Baseline!AW186</f>
        <v>1.2870249246919909</v>
      </c>
      <c r="AX212" s="21">
        <f>AX77*AX186-Baseline!AX77*Baseline!AX186</f>
        <v>1.2734880995852758</v>
      </c>
      <c r="AY212" s="21">
        <f>AY77*AY186-Baseline!AY77*Baseline!AY186</f>
        <v>1.2603051490434281</v>
      </c>
      <c r="AZ212" s="21">
        <f>AZ77*AZ186-Baseline!AZ77*Baseline!AZ186</f>
        <v>1.2474712214757226</v>
      </c>
      <c r="BA212" s="21">
        <f>BA77*BA186-Baseline!BA77*Baseline!BA186</f>
        <v>1.2349816000460705</v>
      </c>
      <c r="BB212" s="21">
        <f>BB77*BB186-Baseline!BB77*Baseline!BB186</f>
        <v>1.2226170241010514</v>
      </c>
    </row>
    <row r="213" spans="1:54" outlineLevel="2">
      <c r="A213" s="479"/>
      <c r="B213" s="150" t="s">
        <v>496</v>
      </c>
      <c r="C213" s="19"/>
      <c r="D213" s="135" t="s">
        <v>391</v>
      </c>
      <c r="E213" s="21">
        <f>E193-Baseline!E193</f>
        <v>16.097627330027944</v>
      </c>
      <c r="F213" s="21">
        <f>F193-Baseline!F193</f>
        <v>16.050760755507639</v>
      </c>
      <c r="G213" s="21">
        <f>G193-Baseline!G193</f>
        <v>15.945376042117029</v>
      </c>
      <c r="H213" s="21">
        <f>H193-Baseline!H193</f>
        <v>15.838901633256004</v>
      </c>
      <c r="I213" s="21">
        <f>I193-Baseline!I193</f>
        <v>15.784263476882899</v>
      </c>
      <c r="J213" s="21">
        <f>J193-Baseline!J193</f>
        <v>15.726686343969973</v>
      </c>
      <c r="K213" s="21">
        <f>K193-Baseline!K193</f>
        <v>15.615671045485767</v>
      </c>
      <c r="L213" s="21">
        <f>L193-Baseline!L193</f>
        <v>15.553819101030033</v>
      </c>
      <c r="M213" s="21">
        <f>M193-Baseline!M193</f>
        <v>15.489584841298491</v>
      </c>
      <c r="N213" s="21">
        <f>N193-Baseline!N193</f>
        <v>15.37539844037196</v>
      </c>
      <c r="O213" s="21">
        <f>O193-Baseline!O193</f>
        <v>15.307868964205056</v>
      </c>
      <c r="P213" s="21">
        <f>P193-Baseline!P193</f>
        <v>15.238454111862286</v>
      </c>
      <c r="Q213" s="21">
        <f>Q193-Baseline!Q193</f>
        <v>15.167314639873627</v>
      </c>
      <c r="R213" s="21">
        <f>R193-Baseline!R193</f>
        <v>15.13874147990207</v>
      </c>
      <c r="S213" s="21">
        <f>S193-Baseline!S193</f>
        <v>15.063761261540586</v>
      </c>
      <c r="T213" s="21">
        <f>T193-Baseline!T193</f>
        <v>14.987523469794676</v>
      </c>
      <c r="U213" s="21">
        <f>U193-Baseline!U193</f>
        <v>14.910165255682754</v>
      </c>
      <c r="V213" s="21">
        <f>V193-Baseline!V193</f>
        <v>14.872677511204071</v>
      </c>
      <c r="W213" s="21">
        <f>W193-Baseline!W193</f>
        <v>14.792698652286045</v>
      </c>
      <c r="X213" s="21">
        <f>X193-Baseline!X193</f>
        <v>14.751335555929968</v>
      </c>
      <c r="Y213" s="21">
        <f>Y193-Baseline!Y193</f>
        <v>14.669297729768237</v>
      </c>
      <c r="Z213" s="21">
        <f>Z193-Baseline!Z193</f>
        <v>14.624673361736935</v>
      </c>
      <c r="AA213" s="21">
        <f>AA193-Baseline!AA193</f>
        <v>14.578285671805235</v>
      </c>
      <c r="AB213" s="21">
        <f>AB193-Baseline!AB193</f>
        <v>14.530288957904142</v>
      </c>
      <c r="AC213" s="21">
        <f>AC193-Baseline!AC193</f>
        <v>14.472639104828486</v>
      </c>
      <c r="AD213" s="21">
        <f>AD193-Baseline!AD193</f>
        <v>14.415836160014864</v>
      </c>
      <c r="AE213" s="21">
        <f>AE193-Baseline!AE193</f>
        <v>14.361466533239252</v>
      </c>
      <c r="AF213" s="21">
        <f>AF193-Baseline!AF193</f>
        <v>14.305032962792376</v>
      </c>
      <c r="AG213" s="21">
        <f>AG193-Baseline!AG193</f>
        <v>14.247112804197432</v>
      </c>
      <c r="AH213" s="21">
        <f>AH193-Baseline!AH193</f>
        <v>14.188356615563507</v>
      </c>
      <c r="AI213" s="21">
        <f>AI193-Baseline!AI193</f>
        <v>14.129588432431822</v>
      </c>
      <c r="AJ213" s="21">
        <f>AJ193-Baseline!AJ193</f>
        <v>14.138755628914133</v>
      </c>
      <c r="AK213" s="21">
        <f>AK193-Baseline!AK193</f>
        <v>14.147124993055284</v>
      </c>
      <c r="AL213" s="21">
        <f>AL193-Baseline!AL193</f>
        <v>14.154995029732913</v>
      </c>
      <c r="AM213" s="21">
        <f>AM193-Baseline!AM193</f>
        <v>14.162533641603794</v>
      </c>
      <c r="AN213" s="21">
        <f>AN193-Baseline!AN193</f>
        <v>14.169812337194978</v>
      </c>
      <c r="AO213" s="21">
        <f>AO193-Baseline!AO193</f>
        <v>14.176861048919472</v>
      </c>
      <c r="AP213" s="21">
        <f>AP193-Baseline!AP193</f>
        <v>14.183779216959854</v>
      </c>
      <c r="AQ213" s="21">
        <f>AQ193-Baseline!AQ193</f>
        <v>14.190680388857377</v>
      </c>
      <c r="AR213" s="21">
        <f>AR193-Baseline!AR193</f>
        <v>14.197646950862596</v>
      </c>
      <c r="AS213" s="21">
        <f>AS193-Baseline!AS193</f>
        <v>14.204755401689708</v>
      </c>
      <c r="AT213" s="21">
        <f>AT193-Baseline!AT193</f>
        <v>14.21208765663096</v>
      </c>
      <c r="AU213" s="21">
        <f>AU193-Baseline!AU193</f>
        <v>14.219729944060937</v>
      </c>
      <c r="AV213" s="21">
        <f>AV193-Baseline!AV193</f>
        <v>14.227764123732513</v>
      </c>
      <c r="AW213" s="21">
        <f>AW193-Baseline!AW193</f>
        <v>14.236268411893704</v>
      </c>
      <c r="AX213" s="21">
        <f>AX193-Baseline!AX193</f>
        <v>14.245321158655626</v>
      </c>
      <c r="AY213" s="21">
        <f>AY193-Baseline!AY193</f>
        <v>14.255000659538966</v>
      </c>
      <c r="AZ213" s="21">
        <f>AZ193-Baseline!AZ193</f>
        <v>14.265384122866873</v>
      </c>
      <c r="BA213" s="21">
        <f>BA193-Baseline!BA193</f>
        <v>14.276547389375859</v>
      </c>
      <c r="BB213" s="21">
        <f>BB193-Baseline!BB193</f>
        <v>14.286057080331563</v>
      </c>
    </row>
    <row r="214" spans="1:54" outlineLevel="2">
      <c r="A214" s="479"/>
      <c r="B214" s="150" t="s">
        <v>497</v>
      </c>
      <c r="C214" s="19"/>
      <c r="D214" s="135" t="s">
        <v>391</v>
      </c>
      <c r="E214" s="21">
        <f>E194-Baseline!E194</f>
        <v>8.0615520039548727</v>
      </c>
      <c r="F214" s="21">
        <f>F194-Baseline!F194</f>
        <v>8.0178230734774836</v>
      </c>
      <c r="G214" s="21">
        <f>G194-Baseline!G194</f>
        <v>7.97493987654883</v>
      </c>
      <c r="H214" s="21">
        <f>H194-Baseline!H194</f>
        <v>7.9329031190280173</v>
      </c>
      <c r="I214" s="21">
        <f>I194-Baseline!I194</f>
        <v>7.8917137141311899</v>
      </c>
      <c r="J214" s="21">
        <f>J194-Baseline!J194</f>
        <v>7.8513728150207784</v>
      </c>
      <c r="K214" s="21">
        <f>K194-Baseline!K194</f>
        <v>7.8118817915419001</v>
      </c>
      <c r="L214" s="21">
        <f>L194-Baseline!L194</f>
        <v>7.7732422630965434</v>
      </c>
      <c r="M214" s="21">
        <f>M194-Baseline!M194</f>
        <v>7.7354560782570925</v>
      </c>
      <c r="N214" s="21">
        <f>N194-Baseline!N194</f>
        <v>7.6985253390508577</v>
      </c>
      <c r="O214" s="21">
        <f>O194-Baseline!O194</f>
        <v>7.6624523889639242</v>
      </c>
      <c r="P214" s="21">
        <f>P194-Baseline!P194</f>
        <v>7.6272398390139928</v>
      </c>
      <c r="Q214" s="21">
        <f>Q194-Baseline!Q194</f>
        <v>7.5928905554940993</v>
      </c>
      <c r="R214" s="21">
        <f>R194-Baseline!R194</f>
        <v>7.5594076693654761</v>
      </c>
      <c r="S214" s="21">
        <f>S194-Baseline!S194</f>
        <v>7.5251010594831929</v>
      </c>
      <c r="T214" s="21">
        <f>T194-Baseline!T194</f>
        <v>7.4916826045027038</v>
      </c>
      <c r="U214" s="21">
        <f>U194-Baseline!U194</f>
        <v>7.4591556768338689</v>
      </c>
      <c r="V214" s="21">
        <f>V194-Baseline!V194</f>
        <v>7.4275239484515687</v>
      </c>
      <c r="W214" s="21">
        <f>W194-Baseline!W194</f>
        <v>7.3967913712655946</v>
      </c>
      <c r="X214" s="21">
        <f>X194-Baseline!X194</f>
        <v>7.3669622123807752</v>
      </c>
      <c r="Y214" s="21">
        <f>Y194-Baseline!Y194</f>
        <v>7.3380410434755907</v>
      </c>
      <c r="Z214" s="21">
        <f>Z194-Baseline!Z194</f>
        <v>7.3100327492303228</v>
      </c>
      <c r="AA214" s="21">
        <f>AA194-Baseline!AA194</f>
        <v>7.2829425422483824</v>
      </c>
      <c r="AB214" s="21">
        <f>AB194-Baseline!AB194</f>
        <v>7.2567759671238683</v>
      </c>
      <c r="AC214" s="21">
        <f>AC194-Baseline!AC194</f>
        <v>7.2268886264259891</v>
      </c>
      <c r="AD214" s="21">
        <f>AD194-Baseline!AD194</f>
        <v>7.1973844649990957</v>
      </c>
      <c r="AE214" s="21">
        <f>AE194-Baseline!AE194</f>
        <v>7.1678162753594235</v>
      </c>
      <c r="AF214" s="21">
        <f>AF194-Baseline!AF194</f>
        <v>7.1378940281223988</v>
      </c>
      <c r="AG214" s="21">
        <f>AG194-Baseline!AG194</f>
        <v>7.10748801481793</v>
      </c>
      <c r="AH214" s="21">
        <f>AH194-Baseline!AH194</f>
        <v>7.0766700287562623</v>
      </c>
      <c r="AI214" s="21">
        <f>AI194-Baseline!AI194</f>
        <v>7.0457880324779492</v>
      </c>
      <c r="AJ214" s="21">
        <f>AJ194-Baseline!AJ194</f>
        <v>7.0488041236170078</v>
      </c>
      <c r="AK214" s="21">
        <f>AK194-Baseline!AK194</f>
        <v>7.0515409907342512</v>
      </c>
      <c r="AL214" s="21">
        <f>AL194-Baseline!AL194</f>
        <v>7.054058156347712</v>
      </c>
      <c r="AM214" s="21">
        <f>AM194-Baseline!AM194</f>
        <v>7.0564246285046615</v>
      </c>
      <c r="AN214" s="21">
        <f>AN194-Baseline!AN194</f>
        <v>7.058690368485137</v>
      </c>
      <c r="AO214" s="21">
        <f>AO194-Baseline!AO194</f>
        <v>7.0608813057153981</v>
      </c>
      <c r="AP214" s="21">
        <f>AP194-Baseline!AP194</f>
        <v>7.0630427580754471</v>
      </c>
      <c r="AQ214" s="21">
        <f>AQ194-Baseline!AQ194</f>
        <v>7.0652215679996369</v>
      </c>
      <c r="AR214" s="21">
        <f>AR194-Baseline!AR194</f>
        <v>7.0674603743409365</v>
      </c>
      <c r="AS214" s="21">
        <f>AS194-Baseline!AS194</f>
        <v>7.0697986521049225</v>
      </c>
      <c r="AT214" s="21">
        <f>AT194-Baseline!AT194</f>
        <v>7.072275936890029</v>
      </c>
      <c r="AU214" s="21">
        <f>AU194-Baseline!AU194</f>
        <v>7.0749330433724138</v>
      </c>
      <c r="AV214" s="21">
        <f>AV194-Baseline!AV194</f>
        <v>7.0778095658410658</v>
      </c>
      <c r="AW214" s="21">
        <f>AW194-Baseline!AW194</f>
        <v>7.0809440447683896</v>
      </c>
      <c r="AX214" s="21">
        <f>AX194-Baseline!AX194</f>
        <v>7.0843745843883035</v>
      </c>
      <c r="AY214" s="21">
        <f>AY194-Baseline!AY194</f>
        <v>7.0881390506467454</v>
      </c>
      <c r="AZ214" s="21">
        <f>AZ194-Baseline!AZ194</f>
        <v>7.0922749048770291</v>
      </c>
      <c r="BA214" s="21">
        <f>BA194-Baseline!BA194</f>
        <v>7.0968190687666857</v>
      </c>
      <c r="BB214" s="21">
        <f>BB194-Baseline!BB194</f>
        <v>7.1005613023012257</v>
      </c>
    </row>
    <row r="215" spans="1:54" outlineLevel="2">
      <c r="A215" s="479"/>
      <c r="B215" s="150" t="s">
        <v>498</v>
      </c>
      <c r="C215" s="19"/>
      <c r="D215" s="135" t="s">
        <v>391</v>
      </c>
      <c r="E215" s="21">
        <f>E195-Baseline!E195</f>
        <v>24.184656006135928</v>
      </c>
      <c r="F215" s="21">
        <f>F195-Baseline!F195</f>
        <v>24.053469214820296</v>
      </c>
      <c r="G215" s="21">
        <f>G195-Baseline!G195</f>
        <v>23.924819629646493</v>
      </c>
      <c r="H215" s="21">
        <f>H195-Baseline!H195</f>
        <v>23.79870935708405</v>
      </c>
      <c r="I215" s="21">
        <f>I195-Baseline!I195</f>
        <v>23.675141142393567</v>
      </c>
      <c r="J215" s="21">
        <f>J195-Baseline!J195</f>
        <v>23.554118439889081</v>
      </c>
      <c r="K215" s="21">
        <f>K195-Baseline!K195</f>
        <v>23.4356453746257</v>
      </c>
      <c r="L215" s="21">
        <f>L195-Baseline!L195</f>
        <v>23.319726789289625</v>
      </c>
      <c r="M215" s="21">
        <f>M195-Baseline!M195</f>
        <v>23.206368229900338</v>
      </c>
      <c r="N215" s="21">
        <f>N195-Baseline!N195</f>
        <v>23.095576012377599</v>
      </c>
      <c r="O215" s="21">
        <f>O195-Baseline!O195</f>
        <v>22.98735716689178</v>
      </c>
      <c r="P215" s="21">
        <f>P195-Baseline!P195</f>
        <v>22.881719521631865</v>
      </c>
      <c r="Q215" s="21">
        <f>Q195-Baseline!Q195</f>
        <v>22.778671666482296</v>
      </c>
      <c r="R215" s="21">
        <f>R195-Baseline!R195</f>
        <v>22.678223008096424</v>
      </c>
      <c r="S215" s="21">
        <f>S195-Baseline!S195</f>
        <v>22.575303174120911</v>
      </c>
      <c r="T215" s="21">
        <f>T195-Baseline!T195</f>
        <v>22.475047809262353</v>
      </c>
      <c r="U215" s="21">
        <f>U195-Baseline!U195</f>
        <v>22.377467034666456</v>
      </c>
      <c r="V215" s="21">
        <f>V195-Baseline!V195</f>
        <v>22.282571841268808</v>
      </c>
      <c r="W215" s="21">
        <f>W195-Baseline!W195</f>
        <v>22.190374113796786</v>
      </c>
      <c r="X215" s="21">
        <f>X195-Baseline!X195</f>
        <v>22.100886637142327</v>
      </c>
      <c r="Y215" s="21">
        <f>Y195-Baseline!Y195</f>
        <v>22.014123130426771</v>
      </c>
      <c r="Z215" s="21">
        <f>Z195-Baseline!Z195</f>
        <v>21.930098243902201</v>
      </c>
      <c r="AA215" s="21">
        <f>AA195-Baseline!AA195</f>
        <v>21.8488276304641</v>
      </c>
      <c r="AB215" s="21">
        <f>AB195-Baseline!AB195</f>
        <v>21.770327901371605</v>
      </c>
      <c r="AC215" s="21">
        <f>AC195-Baseline!AC195</f>
        <v>21.680665879482792</v>
      </c>
      <c r="AD215" s="21">
        <f>AD195-Baseline!AD195</f>
        <v>21.592153395428252</v>
      </c>
      <c r="AE215" s="21">
        <f>AE195-Baseline!AE195</f>
        <v>21.503448826776374</v>
      </c>
      <c r="AF215" s="21">
        <f>AF195-Baseline!AF195</f>
        <v>21.41368208538594</v>
      </c>
      <c r="AG215" s="21">
        <f>AG195-Baseline!AG195</f>
        <v>21.322464045185029</v>
      </c>
      <c r="AH215" s="21">
        <f>AH195-Baseline!AH195</f>
        <v>21.230010087165436</v>
      </c>
      <c r="AI215" s="21">
        <f>AI195-Baseline!AI195</f>
        <v>21.137364098450146</v>
      </c>
      <c r="AJ215" s="21">
        <f>AJ195-Baseline!AJ195</f>
        <v>21.146412371954508</v>
      </c>
      <c r="AK215" s="21">
        <f>AK195-Baseline!AK195</f>
        <v>21.154622973366713</v>
      </c>
      <c r="AL215" s="21">
        <f>AL195-Baseline!AL195</f>
        <v>21.162174470261814</v>
      </c>
      <c r="AM215" s="21">
        <f>AM195-Baseline!AM195</f>
        <v>21.169273886822115</v>
      </c>
      <c r="AN215" s="21">
        <f>AN195-Baseline!AN195</f>
        <v>21.176071106836236</v>
      </c>
      <c r="AO215" s="21">
        <f>AO195-Baseline!AO195</f>
        <v>21.182643918593051</v>
      </c>
      <c r="AP215" s="21">
        <f>AP195-Baseline!AP195</f>
        <v>21.189128275738465</v>
      </c>
      <c r="AQ215" s="21">
        <f>AQ195-Baseline!AQ195</f>
        <v>21.195664705577489</v>
      </c>
      <c r="AR215" s="21">
        <f>AR195-Baseline!AR195</f>
        <v>21.202381124667337</v>
      </c>
      <c r="AS215" s="21">
        <f>AS195-Baseline!AS195</f>
        <v>21.209395958021677</v>
      </c>
      <c r="AT215" s="21">
        <f>AT195-Baseline!AT195</f>
        <v>21.216827812438133</v>
      </c>
      <c r="AU215" s="21">
        <f>AU195-Baseline!AU195</f>
        <v>21.224799131945627</v>
      </c>
      <c r="AV215" s="21">
        <f>AV195-Baseline!AV195</f>
        <v>21.233428699410819</v>
      </c>
      <c r="AW215" s="21">
        <f>AW195-Baseline!AW195</f>
        <v>21.242832136250684</v>
      </c>
      <c r="AX215" s="21">
        <f>AX195-Baseline!AX195</f>
        <v>21.253123755167056</v>
      </c>
      <c r="AY215" s="21">
        <f>AY195-Baseline!AY195</f>
        <v>21.264417153998053</v>
      </c>
      <c r="AZ215" s="21">
        <f>AZ195-Baseline!AZ195</f>
        <v>21.276824716743597</v>
      </c>
      <c r="BA215" s="21">
        <f>BA195-Baseline!BA195</f>
        <v>21.2904572084663</v>
      </c>
      <c r="BB215" s="21">
        <f>BB195-Baseline!BB195</f>
        <v>21.301683909122332</v>
      </c>
    </row>
    <row r="216" spans="1:54" outlineLevel="2">
      <c r="A216" s="479"/>
      <c r="B216" s="150" t="s">
        <v>291</v>
      </c>
      <c r="C216" s="19"/>
      <c r="D216" s="135" t="s">
        <v>391</v>
      </c>
      <c r="E216" s="21">
        <f>E196-Baseline!E196</f>
        <v>1.6863305951302741</v>
      </c>
      <c r="F216" s="21">
        <f>F196-Baseline!F196</f>
        <v>1.7172564756011601</v>
      </c>
      <c r="G216" s="21">
        <f>G196-Baseline!G196</f>
        <v>1.7489929389377656</v>
      </c>
      <c r="H216" s="21">
        <f>H196-Baseline!H196</f>
        <v>1.7815642716966007</v>
      </c>
      <c r="I216" s="21">
        <f>I196-Baseline!I196</f>
        <v>1.8149955529785553</v>
      </c>
      <c r="J216" s="21">
        <f>J196-Baseline!J196</f>
        <v>1.8493127192597436</v>
      </c>
      <c r="K216" s="21">
        <f>K196-Baseline!K196</f>
        <v>1.884542535668331</v>
      </c>
      <c r="L216" s="21">
        <f>L196-Baseline!L196</f>
        <v>1.9207126865518627</v>
      </c>
      <c r="M216" s="21">
        <f>M196-Baseline!M196</f>
        <v>1.9578517730420979</v>
      </c>
      <c r="N216" s="21">
        <f>N196-Baseline!N196</f>
        <v>1.9959893646065696</v>
      </c>
      <c r="O216" s="21">
        <f>O196-Baseline!O196</f>
        <v>2.0351559823838552</v>
      </c>
      <c r="P216" s="21">
        <f>P196-Baseline!P196</f>
        <v>2.0753832113865589</v>
      </c>
      <c r="Q216" s="21">
        <f>Q196-Baseline!Q196</f>
        <v>2.1167036845709917</v>
      </c>
      <c r="R216" s="21">
        <f>R196-Baseline!R196</f>
        <v>2.1591510991396938</v>
      </c>
      <c r="S216" s="21">
        <f>S196-Baseline!S196</f>
        <v>2.2027603346177598</v>
      </c>
      <c r="T216" s="21">
        <f>T196-Baseline!T196</f>
        <v>2.247567410096007</v>
      </c>
      <c r="U216" s="21">
        <f>U196-Baseline!U196</f>
        <v>2.2936095624086539</v>
      </c>
      <c r="V216" s="21">
        <f>V196-Baseline!V196</f>
        <v>2.3409252929993878</v>
      </c>
      <c r="W216" s="21">
        <f>W196-Baseline!W196</f>
        <v>2.3895544035151106</v>
      </c>
      <c r="X216" s="21">
        <f>X196-Baseline!X196</f>
        <v>2.4395380043189046</v>
      </c>
      <c r="Y216" s="21">
        <f>Y196-Baseline!Y196</f>
        <v>2.4909186301632413</v>
      </c>
      <c r="Z216" s="21">
        <f>Z196-Baseline!Z196</f>
        <v>2.5437402570098366</v>
      </c>
      <c r="AA216" s="21">
        <f>AA196-Baseline!AA196</f>
        <v>2.5980483240415899</v>
      </c>
      <c r="AB216" s="21">
        <f>AB196-Baseline!AB196</f>
        <v>2.6538898414547583</v>
      </c>
      <c r="AC216" s="21">
        <f>AC196-Baseline!AC196</f>
        <v>2.7113133707617321</v>
      </c>
      <c r="AD216" s="21">
        <f>AD196-Baseline!AD196</f>
        <v>2.7703691507370731</v>
      </c>
      <c r="AE216" s="21">
        <f>AE196-Baseline!AE196</f>
        <v>2.8311091282456387</v>
      </c>
      <c r="AF216" s="21">
        <f>AF196-Baseline!AF196</f>
        <v>2.8935870060246325</v>
      </c>
      <c r="AG216" s="21">
        <f>AG196-Baseline!AG196</f>
        <v>2.9578583058226044</v>
      </c>
      <c r="AH216" s="21">
        <f>AH196-Baseline!AH196</f>
        <v>3.0239804739739471</v>
      </c>
      <c r="AI216" s="21">
        <f>AI196-Baseline!AI196</f>
        <v>3.0920128520503396</v>
      </c>
      <c r="AJ216" s="21">
        <f>AJ196-Baseline!AJ196</f>
        <v>3.1686976805145144</v>
      </c>
      <c r="AK216" s="21">
        <f>AK196-Baseline!AK196</f>
        <v>3.2477364818498899</v>
      </c>
      <c r="AL216" s="21">
        <f>AL196-Baseline!AL196</f>
        <v>3.3292092675293428</v>
      </c>
      <c r="AM216" s="21">
        <f>AM196-Baseline!AM196</f>
        <v>3.4131989239218918</v>
      </c>
      <c r="AN216" s="21">
        <f>AN196-Baseline!AN196</f>
        <v>3.4997913195213028</v>
      </c>
      <c r="AO216" s="21">
        <f>AO196-Baseline!AO196</f>
        <v>3.5890754189764897</v>
      </c>
      <c r="AP216" s="21">
        <f>AP196-Baseline!AP196</f>
        <v>3.6811433906110871</v>
      </c>
      <c r="AQ216" s="21">
        <f>AQ196-Baseline!AQ196</f>
        <v>3.7760907584632633</v>
      </c>
      <c r="AR216" s="21">
        <f>AR196-Baseline!AR196</f>
        <v>3.8740164414239948</v>
      </c>
      <c r="AS216" s="21">
        <f>AS196-Baseline!AS196</f>
        <v>3.9750229905992955</v>
      </c>
      <c r="AT216" s="21">
        <f>AT196-Baseline!AT196</f>
        <v>4.07921664643552</v>
      </c>
      <c r="AU216" s="21">
        <f>AU196-Baseline!AU196</f>
        <v>4.1867075010276853</v>
      </c>
      <c r="AV216" s="21">
        <f>AV196-Baseline!AV196</f>
        <v>4.2976096333345497</v>
      </c>
      <c r="AW216" s="21">
        <f>AW196-Baseline!AW196</f>
        <v>4.4120412679231187</v>
      </c>
      <c r="AX216" s="21">
        <f>AX196-Baseline!AX196</f>
        <v>4.5301248945004096</v>
      </c>
      <c r="AY216" s="21">
        <f>AY196-Baseline!AY196</f>
        <v>4.6519875029453068</v>
      </c>
      <c r="AZ216" s="21">
        <f>AZ196-Baseline!AZ196</f>
        <v>4.7777606455552055</v>
      </c>
      <c r="BA216" s="21">
        <f>BA196-Baseline!BA196</f>
        <v>4.9075806940824727</v>
      </c>
      <c r="BB216" s="21">
        <f>BB196-Baseline!BB196</f>
        <v>5.0409281786304847</v>
      </c>
    </row>
    <row r="217" spans="1:54" outlineLevel="2">
      <c r="A217" s="479"/>
      <c r="B217" s="150" t="s">
        <v>294</v>
      </c>
      <c r="C217" s="19"/>
      <c r="D217" s="135"/>
      <c r="E217" s="21">
        <f>E197-Baseline!E197</f>
        <v>20.714413057399998</v>
      </c>
      <c r="F217" s="21">
        <f>F197-Baseline!F197</f>
        <v>20.518936365990342</v>
      </c>
      <c r="G217" s="21">
        <f>G197-Baseline!G197</f>
        <v>20.328487292492241</v>
      </c>
      <c r="H217" s="21">
        <f>H197-Baseline!H197</f>
        <v>20.142942492832098</v>
      </c>
      <c r="I217" s="21">
        <f>I197-Baseline!I197</f>
        <v>19.96218274084584</v>
      </c>
      <c r="J217" s="21">
        <f>J197-Baseline!J197</f>
        <v>19.786092759148957</v>
      </c>
      <c r="K217" s="21">
        <f>K197-Baseline!K197</f>
        <v>19.614561135968991</v>
      </c>
      <c r="L217" s="21">
        <f>L197-Baseline!L197</f>
        <v>19.447480198488122</v>
      </c>
      <c r="M217" s="21">
        <f>M197-Baseline!M197</f>
        <v>19.284745860690631</v>
      </c>
      <c r="N217" s="21">
        <f>N197-Baseline!N197</f>
        <v>19.12625757868225</v>
      </c>
      <c r="O217" s="21">
        <f>O197-Baseline!O197</f>
        <v>18.971918185803695</v>
      </c>
      <c r="P217" s="21">
        <f>P197-Baseline!P197</f>
        <v>18.821633812853239</v>
      </c>
      <c r="Q217" s="21">
        <f>Q197-Baseline!Q197</f>
        <v>18.675313799809434</v>
      </c>
      <c r="R217" s="21">
        <f>R197-Baseline!R197</f>
        <v>18.532870574476977</v>
      </c>
      <c r="S217" s="21">
        <f>S197-Baseline!S197</f>
        <v>18.394219580568254</v>
      </c>
      <c r="T217" s="21">
        <f>T197-Baseline!T197</f>
        <v>18.259279173678785</v>
      </c>
      <c r="U217" s="21">
        <f>U197-Baseline!U197</f>
        <v>18.127970538453255</v>
      </c>
      <c r="V217" s="21">
        <f>V197-Baseline!V197</f>
        <v>18.000217608299767</v>
      </c>
      <c r="W217" s="21">
        <f>W197-Baseline!W197</f>
        <v>17.875946971734116</v>
      </c>
      <c r="X217" s="21">
        <f>X197-Baseline!X197</f>
        <v>17.755087815962369</v>
      </c>
      <c r="Y217" s="21">
        <f>Y197-Baseline!Y197</f>
        <v>17.637571825973005</v>
      </c>
      <c r="Z217" s="21">
        <f>Z197-Baseline!Z197</f>
        <v>17.52333312522844</v>
      </c>
      <c r="AA217" s="21">
        <f>AA197-Baseline!AA197</f>
        <v>17.412308196011036</v>
      </c>
      <c r="AB217" s="21">
        <f>AB197-Baseline!AB197</f>
        <v>17.304435827269192</v>
      </c>
      <c r="AC217" s="21">
        <f>AC197-Baseline!AC197</f>
        <v>17.199657023072099</v>
      </c>
      <c r="AD217" s="21">
        <f>AD197-Baseline!AD197</f>
        <v>17.097914963620287</v>
      </c>
      <c r="AE217" s="21">
        <f>AE197-Baseline!AE197</f>
        <v>16.999154918397451</v>
      </c>
      <c r="AF217" s="21">
        <f>AF197-Baseline!AF197</f>
        <v>16.903324214390693</v>
      </c>
      <c r="AG217" s="21">
        <f>AG197-Baseline!AG197</f>
        <v>16.810372153362916</v>
      </c>
      <c r="AH217" s="21">
        <f>AH197-Baseline!AH197</f>
        <v>16.72024996381651</v>
      </c>
      <c r="AI217" s="21">
        <f>AI197-Baseline!AI197</f>
        <v>16.632910753605305</v>
      </c>
      <c r="AJ217" s="21">
        <f>AJ197-Baseline!AJ197</f>
        <v>16.628641051554247</v>
      </c>
      <c r="AK217" s="21">
        <f>AK197-Baseline!AK197</f>
        <v>16.626658776355011</v>
      </c>
      <c r="AL217" s="21">
        <f>AL197-Baseline!AL197</f>
        <v>16.62695725973829</v>
      </c>
      <c r="AM217" s="21">
        <f>AM197-Baseline!AM197</f>
        <v>16.629531076991412</v>
      </c>
      <c r="AN217" s="21">
        <f>AN197-Baseline!AN197</f>
        <v>16.634376034842813</v>
      </c>
      <c r="AO217" s="21">
        <f>AO197-Baseline!AO197</f>
        <v>16.641489169048008</v>
      </c>
      <c r="AP217" s="21">
        <f>AP197-Baseline!AP197</f>
        <v>16.650868711540991</v>
      </c>
      <c r="AQ217" s="21">
        <f>AQ197-Baseline!AQ197</f>
        <v>16.662514112010964</v>
      </c>
      <c r="AR217" s="21">
        <f>AR197-Baseline!AR197</f>
        <v>16.676425997074908</v>
      </c>
      <c r="AS217" s="21">
        <f>AS197-Baseline!AS197</f>
        <v>16.692606190291883</v>
      </c>
      <c r="AT217" s="21">
        <f>AT197-Baseline!AT197</f>
        <v>16.711057678793267</v>
      </c>
      <c r="AU217" s="21">
        <f>AU197-Baseline!AU197</f>
        <v>16.731784628885997</v>
      </c>
      <c r="AV217" s="21">
        <f>AV197-Baseline!AV197</f>
        <v>16.754792368716092</v>
      </c>
      <c r="AW217" s="21">
        <f>AW197-Baseline!AW197</f>
        <v>16.780087379014766</v>
      </c>
      <c r="AX217" s="21">
        <f>AX197-Baseline!AX197</f>
        <v>16.80767729888678</v>
      </c>
      <c r="AY217" s="21">
        <f>AY197-Baseline!AY197</f>
        <v>16.83757091550947</v>
      </c>
      <c r="AZ217" s="21">
        <f>AZ197-Baseline!AZ197</f>
        <v>16.869778160397882</v>
      </c>
      <c r="BA217" s="21">
        <f>BA197-Baseline!BA197</f>
        <v>16.904310113757983</v>
      </c>
      <c r="BB217" s="21">
        <f>BB197-Baseline!BB197</f>
        <v>16.938934706872104</v>
      </c>
    </row>
    <row r="218" spans="1:54" outlineLevel="2">
      <c r="A218" s="480"/>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499</v>
      </c>
      <c r="B220" s="150" t="s">
        <v>500</v>
      </c>
      <c r="C220" s="19"/>
      <c r="D220" s="135" t="s">
        <v>391</v>
      </c>
      <c r="E220" s="21">
        <f>SUM(E210:E213,E216:E218)</f>
        <v>41.198138711717512</v>
      </c>
      <c r="F220" s="21">
        <f t="shared" ref="F220:BB220" si="31">SUM(F210:F213,F216:F218)</f>
        <v>40.931799909875409</v>
      </c>
      <c r="G220" s="21">
        <f t="shared" si="31"/>
        <v>40.61409616307558</v>
      </c>
      <c r="H220" s="21">
        <f t="shared" si="31"/>
        <v>40.302325868087308</v>
      </c>
      <c r="I220" s="21">
        <f t="shared" si="31"/>
        <v>40.049290592107695</v>
      </c>
      <c r="J220" s="21">
        <f t="shared" si="31"/>
        <v>39.800096274495651</v>
      </c>
      <c r="K220" s="21">
        <f t="shared" si="31"/>
        <v>39.504130310377917</v>
      </c>
      <c r="L220" s="21">
        <f t="shared" si="31"/>
        <v>39.263886168283477</v>
      </c>
      <c r="M220" s="21">
        <f t="shared" si="31"/>
        <v>39.027715316847392</v>
      </c>
      <c r="N220" s="21">
        <f t="shared" si="31"/>
        <v>38.747950253435576</v>
      </c>
      <c r="O220" s="21">
        <f t="shared" si="31"/>
        <v>38.521107348566403</v>
      </c>
      <c r="P220" s="21">
        <f t="shared" si="31"/>
        <v>38.29855660890513</v>
      </c>
      <c r="Q220" s="21">
        <f t="shared" si="31"/>
        <v>38.080375978569428</v>
      </c>
      <c r="R220" s="21">
        <f t="shared" si="31"/>
        <v>37.910778338104322</v>
      </c>
      <c r="S220" s="21">
        <f t="shared" si="31"/>
        <v>37.70071705877006</v>
      </c>
      <c r="T220" s="21">
        <f t="shared" si="31"/>
        <v>37.495272999133441</v>
      </c>
      <c r="U220" s="21">
        <f t="shared" si="31"/>
        <v>37.294519296051718</v>
      </c>
      <c r="V220" s="21">
        <f t="shared" si="31"/>
        <v>37.139387393558842</v>
      </c>
      <c r="W220" s="21">
        <f t="shared" si="31"/>
        <v>36.947460754459243</v>
      </c>
      <c r="X220" s="21">
        <f t="shared" si="31"/>
        <v>36.799795735791719</v>
      </c>
      <c r="Y220" s="21">
        <f t="shared" si="31"/>
        <v>36.617055761661398</v>
      </c>
      <c r="Z220" s="21">
        <f t="shared" si="31"/>
        <v>36.477287316696938</v>
      </c>
      <c r="AA220" s="21">
        <f t="shared" si="31"/>
        <v>36.341276230326841</v>
      </c>
      <c r="AB220" s="21">
        <f t="shared" si="31"/>
        <v>36.209143763391161</v>
      </c>
      <c r="AC220" s="21">
        <f t="shared" si="31"/>
        <v>36.072816998059281</v>
      </c>
      <c r="AD220" s="21">
        <f t="shared" si="31"/>
        <v>35.94277148600878</v>
      </c>
      <c r="AE220" s="21">
        <f t="shared" si="31"/>
        <v>35.820573384239495</v>
      </c>
      <c r="AF220" s="21">
        <f t="shared" si="31"/>
        <v>35.701709423889405</v>
      </c>
      <c r="AG220" s="21">
        <f t="shared" si="31"/>
        <v>35.586745171192788</v>
      </c>
      <c r="AH220" s="21">
        <f t="shared" si="31"/>
        <v>35.476323659295034</v>
      </c>
      <c r="AI220" s="21">
        <f t="shared" si="31"/>
        <v>35.371265576220097</v>
      </c>
      <c r="AJ220" s="21">
        <f t="shared" si="31"/>
        <v>35.433766795173625</v>
      </c>
      <c r="AK220" s="21">
        <f t="shared" si="31"/>
        <v>35.500548742647879</v>
      </c>
      <c r="AL220" s="21">
        <f t="shared" si="31"/>
        <v>35.571976297345444</v>
      </c>
      <c r="AM220" s="21">
        <f t="shared" si="31"/>
        <v>35.648288022024545</v>
      </c>
      <c r="AN220" s="21">
        <f t="shared" si="31"/>
        <v>35.729630462561566</v>
      </c>
      <c r="AO220" s="21">
        <f t="shared" si="31"/>
        <v>35.816113075142439</v>
      </c>
      <c r="AP220" s="21">
        <f t="shared" si="31"/>
        <v>35.907919383044259</v>
      </c>
      <c r="AQ220" s="21">
        <f t="shared" si="31"/>
        <v>36.005251746845992</v>
      </c>
      <c r="AR220" s="21">
        <f t="shared" si="31"/>
        <v>36.108286091893127</v>
      </c>
      <c r="AS220" s="21">
        <f t="shared" si="31"/>
        <v>36.217197436816292</v>
      </c>
      <c r="AT220" s="21">
        <f t="shared" si="31"/>
        <v>36.332171219549465</v>
      </c>
      <c r="AU220" s="21">
        <f t="shared" si="31"/>
        <v>36.453402368935251</v>
      </c>
      <c r="AV220" s="21">
        <f t="shared" si="31"/>
        <v>36.581086739618698</v>
      </c>
      <c r="AW220" s="21">
        <f t="shared" si="31"/>
        <v>36.715421983523584</v>
      </c>
      <c r="AX220" s="21">
        <f t="shared" si="31"/>
        <v>36.85661145162809</v>
      </c>
      <c r="AY220" s="21">
        <f t="shared" si="31"/>
        <v>37.004864227037174</v>
      </c>
      <c r="AZ220" s="21">
        <f t="shared" si="31"/>
        <v>37.160394150295687</v>
      </c>
      <c r="BA220" s="21">
        <f t="shared" si="31"/>
        <v>37.323419797262389</v>
      </c>
      <c r="BB220" s="21">
        <f t="shared" si="31"/>
        <v>37.488536989935199</v>
      </c>
    </row>
    <row r="221" spans="1:54" outlineLevel="2">
      <c r="A221" s="479"/>
      <c r="B221" s="150" t="s">
        <v>501</v>
      </c>
      <c r="C221" s="19"/>
      <c r="D221" s="135" t="s">
        <v>391</v>
      </c>
      <c r="E221" s="21">
        <f>SUM(E210:E212,E214,E216:E218)</f>
        <v>33.162063385644437</v>
      </c>
      <c r="F221" s="21">
        <f t="shared" ref="F221:BB221" si="32">SUM(F210:F212,F214,F216:F218)</f>
        <v>32.898862227845243</v>
      </c>
      <c r="G221" s="21">
        <f t="shared" si="32"/>
        <v>32.643659997507385</v>
      </c>
      <c r="H221" s="21">
        <f t="shared" si="32"/>
        <v>32.39632735385932</v>
      </c>
      <c r="I221" s="21">
        <f t="shared" si="32"/>
        <v>32.156740829355996</v>
      </c>
      <c r="J221" s="21">
        <f t="shared" si="32"/>
        <v>31.924782745546459</v>
      </c>
      <c r="K221" s="21">
        <f t="shared" si="32"/>
        <v>31.700341056434045</v>
      </c>
      <c r="L221" s="21">
        <f t="shared" si="32"/>
        <v>31.483309330349986</v>
      </c>
      <c r="M221" s="21">
        <f t="shared" si="32"/>
        <v>31.273586553805991</v>
      </c>
      <c r="N221" s="21">
        <f t="shared" si="32"/>
        <v>31.071077152114476</v>
      </c>
      <c r="O221" s="21">
        <f t="shared" si="32"/>
        <v>30.875690773325271</v>
      </c>
      <c r="P221" s="21">
        <f t="shared" si="32"/>
        <v>30.68734233605684</v>
      </c>
      <c r="Q221" s="21">
        <f t="shared" si="32"/>
        <v>30.505951894189899</v>
      </c>
      <c r="R221" s="21">
        <f t="shared" si="32"/>
        <v>30.331444527567726</v>
      </c>
      <c r="S221" s="21">
        <f t="shared" si="32"/>
        <v>30.162056856712667</v>
      </c>
      <c r="T221" s="21">
        <f t="shared" si="32"/>
        <v>29.999432133841466</v>
      </c>
      <c r="U221" s="21">
        <f t="shared" si="32"/>
        <v>29.843509717202828</v>
      </c>
      <c r="V221" s="21">
        <f t="shared" si="32"/>
        <v>29.69423383080634</v>
      </c>
      <c r="W221" s="21">
        <f t="shared" si="32"/>
        <v>29.551553473438791</v>
      </c>
      <c r="X221" s="21">
        <f t="shared" si="32"/>
        <v>29.415422392242526</v>
      </c>
      <c r="Y221" s="21">
        <f t="shared" si="32"/>
        <v>29.28579907536875</v>
      </c>
      <c r="Z221" s="21">
        <f t="shared" si="32"/>
        <v>29.162646704190326</v>
      </c>
      <c r="AA221" s="21">
        <f t="shared" si="32"/>
        <v>29.045933100769986</v>
      </c>
      <c r="AB221" s="21">
        <f t="shared" si="32"/>
        <v>28.935630772610885</v>
      </c>
      <c r="AC221" s="21">
        <f t="shared" si="32"/>
        <v>28.827066519656778</v>
      </c>
      <c r="AD221" s="21">
        <f t="shared" si="32"/>
        <v>28.724319790993011</v>
      </c>
      <c r="AE221" s="21">
        <f t="shared" si="32"/>
        <v>28.626923126359671</v>
      </c>
      <c r="AF221" s="21">
        <f t="shared" si="32"/>
        <v>28.534570489219426</v>
      </c>
      <c r="AG221" s="21">
        <f t="shared" si="32"/>
        <v>28.447120381813292</v>
      </c>
      <c r="AH221" s="21">
        <f t="shared" si="32"/>
        <v>28.364637072487792</v>
      </c>
      <c r="AI221" s="21">
        <f t="shared" si="32"/>
        <v>28.287465176266224</v>
      </c>
      <c r="AJ221" s="21">
        <f t="shared" si="32"/>
        <v>28.343815289876503</v>
      </c>
      <c r="AK221" s="21">
        <f t="shared" si="32"/>
        <v>28.40496474032685</v>
      </c>
      <c r="AL221" s="21">
        <f t="shared" si="32"/>
        <v>28.471039423960242</v>
      </c>
      <c r="AM221" s="21">
        <f t="shared" si="32"/>
        <v>28.542179008925409</v>
      </c>
      <c r="AN221" s="21">
        <f t="shared" si="32"/>
        <v>28.618508493851724</v>
      </c>
      <c r="AO221" s="21">
        <f t="shared" si="32"/>
        <v>28.700133331938368</v>
      </c>
      <c r="AP221" s="21">
        <f t="shared" si="32"/>
        <v>28.78718292415985</v>
      </c>
      <c r="AQ221" s="21">
        <f t="shared" si="32"/>
        <v>28.879792925988252</v>
      </c>
      <c r="AR221" s="21">
        <f t="shared" si="32"/>
        <v>28.978099515371468</v>
      </c>
      <c r="AS221" s="21">
        <f t="shared" si="32"/>
        <v>29.082240687231504</v>
      </c>
      <c r="AT221" s="21">
        <f t="shared" si="32"/>
        <v>29.192359499808532</v>
      </c>
      <c r="AU221" s="21">
        <f t="shared" si="32"/>
        <v>29.308605468246725</v>
      </c>
      <c r="AV221" s="21">
        <f t="shared" si="32"/>
        <v>29.431132181727254</v>
      </c>
      <c r="AW221" s="21">
        <f t="shared" si="32"/>
        <v>29.560097616398266</v>
      </c>
      <c r="AX221" s="21">
        <f t="shared" si="32"/>
        <v>29.69566487736077</v>
      </c>
      <c r="AY221" s="21">
        <f t="shared" si="32"/>
        <v>29.838002618144952</v>
      </c>
      <c r="AZ221" s="21">
        <f t="shared" si="32"/>
        <v>29.98728493230584</v>
      </c>
      <c r="BA221" s="21">
        <f t="shared" si="32"/>
        <v>30.14369147665321</v>
      </c>
      <c r="BB221" s="21">
        <f t="shared" si="32"/>
        <v>30.303041211904866</v>
      </c>
    </row>
    <row r="222" spans="1:54" outlineLevel="2">
      <c r="A222" s="480"/>
      <c r="B222" s="150" t="s">
        <v>502</v>
      </c>
      <c r="C222" s="19"/>
      <c r="D222" s="135" t="s">
        <v>391</v>
      </c>
      <c r="E222" s="21">
        <f>SUM(E210:E212,E215:E218)</f>
        <v>49.285167387825496</v>
      </c>
      <c r="F222" s="21">
        <f t="shared" ref="F222:BB222" si="33">SUM(F210:F212,F215:F218)</f>
        <v>48.934508369188066</v>
      </c>
      <c r="G222" s="21">
        <f t="shared" si="33"/>
        <v>48.593539750605046</v>
      </c>
      <c r="H222" s="21">
        <f t="shared" si="33"/>
        <v>48.262133591915358</v>
      </c>
      <c r="I222" s="21">
        <f t="shared" si="33"/>
        <v>47.940168257618367</v>
      </c>
      <c r="J222" s="21">
        <f t="shared" si="33"/>
        <v>47.627528370414758</v>
      </c>
      <c r="K222" s="21">
        <f t="shared" si="33"/>
        <v>47.324104639517842</v>
      </c>
      <c r="L222" s="21">
        <f t="shared" si="33"/>
        <v>47.029793856543066</v>
      </c>
      <c r="M222" s="21">
        <f t="shared" si="33"/>
        <v>46.744498705449239</v>
      </c>
      <c r="N222" s="21">
        <f t="shared" si="33"/>
        <v>46.468127825441215</v>
      </c>
      <c r="O222" s="21">
        <f t="shared" si="33"/>
        <v>46.20059555125313</v>
      </c>
      <c r="P222" s="21">
        <f t="shared" si="33"/>
        <v>45.941822018674713</v>
      </c>
      <c r="Q222" s="21">
        <f t="shared" si="33"/>
        <v>45.691733005178094</v>
      </c>
      <c r="R222" s="21">
        <f t="shared" si="33"/>
        <v>45.450259866298673</v>
      </c>
      <c r="S222" s="21">
        <f t="shared" si="33"/>
        <v>45.212258971350387</v>
      </c>
      <c r="T222" s="21">
        <f t="shared" si="33"/>
        <v>44.982797338601117</v>
      </c>
      <c r="U222" s="21">
        <f t="shared" si="33"/>
        <v>44.761821075035414</v>
      </c>
      <c r="V222" s="21">
        <f t="shared" si="33"/>
        <v>44.549281723623579</v>
      </c>
      <c r="W222" s="21">
        <f t="shared" si="33"/>
        <v>44.34513621596998</v>
      </c>
      <c r="X222" s="21">
        <f t="shared" si="33"/>
        <v>44.14934681700408</v>
      </c>
      <c r="Y222" s="21">
        <f t="shared" si="33"/>
        <v>43.961881162319926</v>
      </c>
      <c r="Z222" s="21">
        <f t="shared" si="33"/>
        <v>43.7827121988622</v>
      </c>
      <c r="AA222" s="21">
        <f t="shared" si="33"/>
        <v>43.611818188985708</v>
      </c>
      <c r="AB222" s="21">
        <f t="shared" si="33"/>
        <v>43.449182706858622</v>
      </c>
      <c r="AC222" s="21">
        <f t="shared" si="33"/>
        <v>43.280843772713581</v>
      </c>
      <c r="AD222" s="21">
        <f t="shared" si="33"/>
        <v>43.119088721422173</v>
      </c>
      <c r="AE222" s="21">
        <f t="shared" si="33"/>
        <v>42.962555677776621</v>
      </c>
      <c r="AF222" s="21">
        <f t="shared" si="33"/>
        <v>42.810358546482966</v>
      </c>
      <c r="AG222" s="21">
        <f t="shared" si="33"/>
        <v>42.662096412180389</v>
      </c>
      <c r="AH222" s="21">
        <f t="shared" si="33"/>
        <v>42.517977130896966</v>
      </c>
      <c r="AI222" s="21">
        <f t="shared" si="33"/>
        <v>42.379041242238422</v>
      </c>
      <c r="AJ222" s="21">
        <f t="shared" si="33"/>
        <v>42.441423538214011</v>
      </c>
      <c r="AK222" s="21">
        <f t="shared" si="33"/>
        <v>42.508046722959314</v>
      </c>
      <c r="AL222" s="21">
        <f t="shared" si="33"/>
        <v>42.579155737874345</v>
      </c>
      <c r="AM222" s="21">
        <f t="shared" si="33"/>
        <v>42.655028267242869</v>
      </c>
      <c r="AN222" s="21">
        <f t="shared" si="33"/>
        <v>42.735889232202823</v>
      </c>
      <c r="AO222" s="21">
        <f t="shared" si="33"/>
        <v>42.821895944816021</v>
      </c>
      <c r="AP222" s="21">
        <f t="shared" si="33"/>
        <v>42.913268441822865</v>
      </c>
      <c r="AQ222" s="21">
        <f t="shared" si="33"/>
        <v>43.010236063566097</v>
      </c>
      <c r="AR222" s="21">
        <f t="shared" si="33"/>
        <v>43.11302026569787</v>
      </c>
      <c r="AS222" s="21">
        <f t="shared" si="33"/>
        <v>43.221837993148256</v>
      </c>
      <c r="AT222" s="21">
        <f t="shared" si="33"/>
        <v>43.336911375356635</v>
      </c>
      <c r="AU222" s="21">
        <f t="shared" si="33"/>
        <v>43.458471556819937</v>
      </c>
      <c r="AV222" s="21">
        <f t="shared" si="33"/>
        <v>43.586751315297008</v>
      </c>
      <c r="AW222" s="21">
        <f t="shared" si="33"/>
        <v>43.721985707880563</v>
      </c>
      <c r="AX222" s="21">
        <f t="shared" si="33"/>
        <v>43.864414048139523</v>
      </c>
      <c r="AY222" s="21">
        <f t="shared" si="33"/>
        <v>44.014280721496263</v>
      </c>
      <c r="AZ222" s="21">
        <f t="shared" si="33"/>
        <v>44.171834744172408</v>
      </c>
      <c r="BA222" s="21">
        <f t="shared" si="33"/>
        <v>44.337329616352825</v>
      </c>
      <c r="BB222" s="21">
        <f t="shared" si="33"/>
        <v>44.504163818725971</v>
      </c>
    </row>
    <row r="223" spans="1:54" outlineLevel="2">
      <c r="B223" s="19"/>
      <c r="C223" s="19"/>
      <c r="D223" s="19"/>
      <c r="E223" s="15"/>
    </row>
    <row r="224" spans="1:54" outlineLevel="2">
      <c r="A224" s="478" t="s">
        <v>503</v>
      </c>
      <c r="B224" s="150" t="s">
        <v>500</v>
      </c>
      <c r="C224" s="19"/>
      <c r="D224" s="135" t="s">
        <v>391</v>
      </c>
      <c r="E224" s="21">
        <f>E204-Baseline!E204</f>
        <v>41.198138711717512</v>
      </c>
      <c r="F224" s="21">
        <f>F204-Baseline!F204</f>
        <v>82.129938621592913</v>
      </c>
      <c r="G224" s="21">
        <f>G204-Baseline!G204</f>
        <v>122.74403478466849</v>
      </c>
      <c r="H224" s="21">
        <f>H204-Baseline!H204</f>
        <v>163.04636065275579</v>
      </c>
      <c r="I224" s="21">
        <f>I204-Baseline!I204</f>
        <v>203.09565124486349</v>
      </c>
      <c r="J224" s="21">
        <f>J204-Baseline!J204</f>
        <v>242.89574751935913</v>
      </c>
      <c r="K224" s="21">
        <f>K204-Baseline!K204</f>
        <v>282.39987782973708</v>
      </c>
      <c r="L224" s="21">
        <f>L204-Baseline!L204</f>
        <v>321.66376399802056</v>
      </c>
      <c r="M224" s="21">
        <f>M204-Baseline!M204</f>
        <v>360.69147931486793</v>
      </c>
      <c r="N224" s="21">
        <f>N204-Baseline!N204</f>
        <v>399.43942956830352</v>
      </c>
      <c r="O224" s="21">
        <f>O204-Baseline!O204</f>
        <v>437.96053691686996</v>
      </c>
      <c r="P224" s="21">
        <f>P204-Baseline!P204</f>
        <v>476.25909352577509</v>
      </c>
      <c r="Q224" s="21">
        <f>Q204-Baseline!Q204</f>
        <v>514.33946950434449</v>
      </c>
      <c r="R224" s="21">
        <f>R204-Baseline!R204</f>
        <v>552.25024784244886</v>
      </c>
      <c r="S224" s="21">
        <f>S204-Baseline!S204</f>
        <v>589.95096490121887</v>
      </c>
      <c r="T224" s="21">
        <f>T204-Baseline!T204</f>
        <v>627.44623790035234</v>
      </c>
      <c r="U224" s="21">
        <f>U204-Baseline!U204</f>
        <v>664.74075719640405</v>
      </c>
      <c r="V224" s="21">
        <f>V204-Baseline!V204</f>
        <v>701.88014458996292</v>
      </c>
      <c r="W224" s="21">
        <f>W204-Baseline!W204</f>
        <v>738.82760534442218</v>
      </c>
      <c r="X224" s="21">
        <f>X204-Baseline!X204</f>
        <v>775.62740108021387</v>
      </c>
      <c r="Y224" s="21">
        <f>Y204-Baseline!Y204</f>
        <v>812.24445684187526</v>
      </c>
      <c r="Z224" s="21">
        <f>Z204-Baseline!Z204</f>
        <v>848.72174415857216</v>
      </c>
      <c r="AA224" s="21">
        <f>AA204-Baseline!AA204</f>
        <v>885.06302038889896</v>
      </c>
      <c r="AB224" s="21">
        <f>AB204-Baseline!AB204</f>
        <v>921.27216415229009</v>
      </c>
      <c r="AC224" s="21">
        <f>AC204-Baseline!AC204</f>
        <v>957.34498115034933</v>
      </c>
      <c r="AD224" s="21">
        <f>AD204-Baseline!AD204</f>
        <v>993.28775263635816</v>
      </c>
      <c r="AE224" s="21">
        <f>AE204-Baseline!AE204</f>
        <v>1029.1083260205976</v>
      </c>
      <c r="AF224" s="21">
        <f>AF204-Baseline!AF204</f>
        <v>1064.8100354444871</v>
      </c>
      <c r="AG224" s="21">
        <f>AG204-Baseline!AG204</f>
        <v>1100.39678061568</v>
      </c>
      <c r="AH224" s="21">
        <f>AH204-Baseline!AH204</f>
        <v>1135.873104274975</v>
      </c>
      <c r="AI224" s="21">
        <f>AI204-Baseline!AI204</f>
        <v>1171.2443698511952</v>
      </c>
      <c r="AJ224" s="21">
        <f>AJ204-Baseline!AJ204</f>
        <v>1206.6781366463688</v>
      </c>
      <c r="AK224" s="21">
        <f>AK204-Baseline!AK204</f>
        <v>1242.1786853890167</v>
      </c>
      <c r="AL224" s="21">
        <f>AL204-Baseline!AL204</f>
        <v>1277.750661686362</v>
      </c>
      <c r="AM224" s="21">
        <f>AM204-Baseline!AM204</f>
        <v>1313.3989497083867</v>
      </c>
      <c r="AN224" s="21">
        <f>AN204-Baseline!AN204</f>
        <v>1349.1285801709482</v>
      </c>
      <c r="AO224" s="21">
        <f>AO204-Baseline!AO204</f>
        <v>1384.9446932460908</v>
      </c>
      <c r="AP224" s="21">
        <f>AP204-Baseline!AP204</f>
        <v>1420.8526126291349</v>
      </c>
      <c r="AQ224" s="21">
        <f>AQ204-Baseline!AQ204</f>
        <v>1456.8578643759809</v>
      </c>
      <c r="AR224" s="21">
        <f>AR204-Baseline!AR204</f>
        <v>1492.9661504678741</v>
      </c>
      <c r="AS224" s="21">
        <f>AS204-Baseline!AS204</f>
        <v>1529.1833479046904</v>
      </c>
      <c r="AT224" s="21">
        <f>AT204-Baseline!AT204</f>
        <v>1565.51551912424</v>
      </c>
      <c r="AU224" s="21">
        <f>AU204-Baseline!AU204</f>
        <v>1601.9689214931752</v>
      </c>
      <c r="AV224" s="21">
        <f>AV204-Baseline!AV204</f>
        <v>1638.550008232794</v>
      </c>
      <c r="AW224" s="21">
        <f>AW204-Baseline!AW204</f>
        <v>1675.2654302163176</v>
      </c>
      <c r="AX224" s="21">
        <f>AX204-Baseline!AX204</f>
        <v>1712.1220416679457</v>
      </c>
      <c r="AY224" s="21">
        <f>AY204-Baseline!AY204</f>
        <v>1749.1269058949829</v>
      </c>
      <c r="AZ224" s="21">
        <f>AZ204-Baseline!AZ204</f>
        <v>1786.2873000452785</v>
      </c>
      <c r="BA224" s="21">
        <f>BA204-Baseline!BA204</f>
        <v>1823.6107198425409</v>
      </c>
      <c r="BB224" s="21">
        <f>BB204-Baseline!BB204</f>
        <v>1861.0992568324762</v>
      </c>
    </row>
    <row r="225" spans="1:54" outlineLevel="2">
      <c r="A225" s="479"/>
      <c r="B225" s="150" t="s">
        <v>501</v>
      </c>
      <c r="C225" s="19"/>
      <c r="D225" s="135" t="s">
        <v>391</v>
      </c>
      <c r="E225" s="21">
        <f>E205-Baseline!E205</f>
        <v>33.162063385644437</v>
      </c>
      <c r="F225" s="21">
        <f>F205-Baseline!F205</f>
        <v>66.060925613489673</v>
      </c>
      <c r="G225" s="21">
        <f>G205-Baseline!G205</f>
        <v>98.704585610997057</v>
      </c>
      <c r="H225" s="21">
        <f>H205-Baseline!H205</f>
        <v>131.10091296485638</v>
      </c>
      <c r="I225" s="21">
        <f>I205-Baseline!I205</f>
        <v>163.25765379421239</v>
      </c>
      <c r="J225" s="21">
        <f>J205-Baseline!J205</f>
        <v>195.18243653975884</v>
      </c>
      <c r="K225" s="21">
        <f>K205-Baseline!K205</f>
        <v>226.88277759619288</v>
      </c>
      <c r="L225" s="21">
        <f>L205-Baseline!L205</f>
        <v>258.36608692654289</v>
      </c>
      <c r="M225" s="21">
        <f>M205-Baseline!M205</f>
        <v>289.6396734803489</v>
      </c>
      <c r="N225" s="21">
        <f>N205-Baseline!N205</f>
        <v>320.71075063246337</v>
      </c>
      <c r="O225" s="21">
        <f>O205-Baseline!O205</f>
        <v>351.58644140578866</v>
      </c>
      <c r="P225" s="21">
        <f>P205-Baseline!P205</f>
        <v>382.27378374184548</v>
      </c>
      <c r="Q225" s="21">
        <f>Q205-Baseline!Q205</f>
        <v>412.77973563603535</v>
      </c>
      <c r="R225" s="21">
        <f>R205-Baseline!R205</f>
        <v>443.11118016360308</v>
      </c>
      <c r="S225" s="21">
        <f>S205-Baseline!S205</f>
        <v>473.27323702031572</v>
      </c>
      <c r="T225" s="21">
        <f>T205-Baseline!T205</f>
        <v>503.2726691541572</v>
      </c>
      <c r="U225" s="21">
        <f>U205-Baseline!U205</f>
        <v>533.11617887136003</v>
      </c>
      <c r="V225" s="21">
        <f>V205-Baseline!V205</f>
        <v>562.81041270216633</v>
      </c>
      <c r="W225" s="21">
        <f>W205-Baseline!W205</f>
        <v>592.36196617560518</v>
      </c>
      <c r="X225" s="21">
        <f>X205-Baseline!X205</f>
        <v>621.77738856784765</v>
      </c>
      <c r="Y225" s="21">
        <f>Y205-Baseline!Y205</f>
        <v>651.06318764321645</v>
      </c>
      <c r="Z225" s="21">
        <f>Z205-Baseline!Z205</f>
        <v>680.22583434740682</v>
      </c>
      <c r="AA225" s="21">
        <f>AA205-Baseline!AA205</f>
        <v>709.27176744817677</v>
      </c>
      <c r="AB225" s="21">
        <f>AB205-Baseline!AB205</f>
        <v>738.2073982207877</v>
      </c>
      <c r="AC225" s="21">
        <f>AC205-Baseline!AC205</f>
        <v>767.03446474044449</v>
      </c>
      <c r="AD225" s="21">
        <f>AD205-Baseline!AD205</f>
        <v>795.75878453143753</v>
      </c>
      <c r="AE225" s="21">
        <f>AE205-Baseline!AE205</f>
        <v>824.38570765779718</v>
      </c>
      <c r="AF225" s="21">
        <f>AF205-Baseline!AF205</f>
        <v>852.92027814701657</v>
      </c>
      <c r="AG225" s="21">
        <f>AG205-Baseline!AG205</f>
        <v>881.36739852882988</v>
      </c>
      <c r="AH225" s="21">
        <f>AH205-Baseline!AH205</f>
        <v>909.73203560131765</v>
      </c>
      <c r="AI225" s="21">
        <f>AI205-Baseline!AI205</f>
        <v>938.01950077758386</v>
      </c>
      <c r="AJ225" s="21">
        <f>AJ205-Baseline!AJ205</f>
        <v>966.36331606746035</v>
      </c>
      <c r="AK225" s="21">
        <f>AK205-Baseline!AK205</f>
        <v>994.76828080778716</v>
      </c>
      <c r="AL225" s="21">
        <f>AL205-Baseline!AL205</f>
        <v>1023.2393202317475</v>
      </c>
      <c r="AM225" s="21">
        <f>AM205-Baseline!AM205</f>
        <v>1051.7814992406729</v>
      </c>
      <c r="AN225" s="21">
        <f>AN205-Baseline!AN205</f>
        <v>1080.4000077345247</v>
      </c>
      <c r="AO225" s="21">
        <f>AO205-Baseline!AO205</f>
        <v>1109.100141066463</v>
      </c>
      <c r="AP225" s="21">
        <f>AP205-Baseline!AP205</f>
        <v>1137.8873239906229</v>
      </c>
      <c r="AQ225" s="21">
        <f>AQ205-Baseline!AQ205</f>
        <v>1166.7671169166113</v>
      </c>
      <c r="AR225" s="21">
        <f>AR205-Baseline!AR205</f>
        <v>1195.7452164319827</v>
      </c>
      <c r="AS225" s="21">
        <f>AS205-Baseline!AS205</f>
        <v>1224.8274571192142</v>
      </c>
      <c r="AT225" s="21">
        <f>AT205-Baseline!AT205</f>
        <v>1254.0198166190228</v>
      </c>
      <c r="AU225" s="21">
        <f>AU205-Baseline!AU205</f>
        <v>1283.3284220872695</v>
      </c>
      <c r="AV225" s="21">
        <f>AV205-Baseline!AV205</f>
        <v>1312.7595542689967</v>
      </c>
      <c r="AW225" s="21">
        <f>AW205-Baseline!AW205</f>
        <v>1342.3196518853949</v>
      </c>
      <c r="AX225" s="21">
        <f>AX205-Baseline!AX205</f>
        <v>1372.0153167627557</v>
      </c>
      <c r="AY225" s="21">
        <f>AY205-Baseline!AY205</f>
        <v>1401.8533193809005</v>
      </c>
      <c r="AZ225" s="21">
        <f>AZ205-Baseline!AZ205</f>
        <v>1431.8406043132063</v>
      </c>
      <c r="BA225" s="21">
        <f>BA205-Baseline!BA205</f>
        <v>1461.9842957898595</v>
      </c>
      <c r="BB225" s="21">
        <f>BB205-Baseline!BB205</f>
        <v>1492.2873370017644</v>
      </c>
    </row>
    <row r="226" spans="1:54" outlineLevel="2">
      <c r="A226" s="480"/>
      <c r="B226" s="150" t="s">
        <v>502</v>
      </c>
      <c r="C226" s="19"/>
      <c r="D226" s="135" t="s">
        <v>391</v>
      </c>
      <c r="E226" s="21">
        <f>E206-Baseline!E206</f>
        <v>49.285167387825496</v>
      </c>
      <c r="F226" s="21">
        <f>F206-Baseline!F206</f>
        <v>98.219675757013562</v>
      </c>
      <c r="G226" s="21">
        <f>G206-Baseline!G206</f>
        <v>146.81321550761862</v>
      </c>
      <c r="H226" s="21">
        <f>H206-Baseline!H206</f>
        <v>195.07534909953398</v>
      </c>
      <c r="I226" s="21">
        <f>I206-Baseline!I206</f>
        <v>243.01551735715236</v>
      </c>
      <c r="J226" s="21">
        <f>J206-Baseline!J206</f>
        <v>290.64304572756714</v>
      </c>
      <c r="K226" s="21">
        <f>K206-Baseline!K206</f>
        <v>337.96715036708497</v>
      </c>
      <c r="L226" s="21">
        <f>L206-Baseline!L206</f>
        <v>384.99694422362802</v>
      </c>
      <c r="M226" s="21">
        <f>M206-Baseline!M206</f>
        <v>431.74144292907727</v>
      </c>
      <c r="N226" s="21">
        <f>N206-Baseline!N206</f>
        <v>478.2095707545185</v>
      </c>
      <c r="O226" s="21">
        <f>O206-Baseline!O206</f>
        <v>524.41016630577167</v>
      </c>
      <c r="P226" s="21">
        <f>P206-Baseline!P206</f>
        <v>570.35198832444644</v>
      </c>
      <c r="Q226" s="21">
        <f>Q206-Baseline!Q206</f>
        <v>616.04372132962453</v>
      </c>
      <c r="R226" s="21">
        <f>R206-Baseline!R206</f>
        <v>661.4939811959232</v>
      </c>
      <c r="S226" s="21">
        <f>S206-Baseline!S206</f>
        <v>706.70624016727356</v>
      </c>
      <c r="T226" s="21">
        <f>T206-Baseline!T206</f>
        <v>751.68903750587469</v>
      </c>
      <c r="U226" s="21">
        <f>U206-Baseline!U206</f>
        <v>796.45085858091011</v>
      </c>
      <c r="V226" s="21">
        <f>V206-Baseline!V206</f>
        <v>841.00014030453372</v>
      </c>
      <c r="W226" s="21">
        <f>W206-Baseline!W206</f>
        <v>885.34527652050372</v>
      </c>
      <c r="X226" s="21">
        <f>X206-Baseline!X206</f>
        <v>929.49462333750785</v>
      </c>
      <c r="Y226" s="21">
        <f>Y206-Baseline!Y206</f>
        <v>973.45650449982782</v>
      </c>
      <c r="Z226" s="21">
        <f>Z206-Baseline!Z206</f>
        <v>1017.23921669869</v>
      </c>
      <c r="AA226" s="21">
        <f>AA206-Baseline!AA206</f>
        <v>1060.8510348876757</v>
      </c>
      <c r="AB226" s="21">
        <f>AB206-Baseline!AB206</f>
        <v>1104.3002175945344</v>
      </c>
      <c r="AC226" s="21">
        <f>AC206-Baseline!AC206</f>
        <v>1147.5810613672479</v>
      </c>
      <c r="AD226" s="21">
        <f>AD206-Baseline!AD206</f>
        <v>1190.7001500886702</v>
      </c>
      <c r="AE226" s="21">
        <f>AE206-Baseline!AE206</f>
        <v>1233.6627057664468</v>
      </c>
      <c r="AF226" s="21">
        <f>AF206-Baseline!AF206</f>
        <v>1276.4730643129299</v>
      </c>
      <c r="AG226" s="21">
        <f>AG206-Baseline!AG206</f>
        <v>1319.1351607251102</v>
      </c>
      <c r="AH226" s="21">
        <f>AH206-Baseline!AH206</f>
        <v>1361.6531378560071</v>
      </c>
      <c r="AI226" s="21">
        <f>AI206-Baseline!AI206</f>
        <v>1404.0321790982455</v>
      </c>
      <c r="AJ226" s="21">
        <f>AJ206-Baseline!AJ206</f>
        <v>1446.4736026364594</v>
      </c>
      <c r="AK226" s="21">
        <f>AK206-Baseline!AK206</f>
        <v>1488.9816493594187</v>
      </c>
      <c r="AL226" s="21">
        <f>AL206-Baseline!AL206</f>
        <v>1531.560805097293</v>
      </c>
      <c r="AM226" s="21">
        <f>AM206-Baseline!AM206</f>
        <v>1574.2158333645359</v>
      </c>
      <c r="AN226" s="21">
        <f>AN206-Baseline!AN206</f>
        <v>1616.9517225967388</v>
      </c>
      <c r="AO226" s="21">
        <f>AO206-Baseline!AO206</f>
        <v>1659.7736185415549</v>
      </c>
      <c r="AP226" s="21">
        <f>AP206-Baseline!AP206</f>
        <v>1702.6868869833777</v>
      </c>
      <c r="AQ226" s="21">
        <f>AQ206-Baseline!AQ206</f>
        <v>1745.6971230469437</v>
      </c>
      <c r="AR226" s="21">
        <f>AR206-Baseline!AR206</f>
        <v>1788.8101433126417</v>
      </c>
      <c r="AS226" s="21">
        <f>AS206-Baseline!AS206</f>
        <v>1832.0319813057899</v>
      </c>
      <c r="AT226" s="21">
        <f>AT206-Baseline!AT206</f>
        <v>1875.3688926811465</v>
      </c>
      <c r="AU226" s="21">
        <f>AU206-Baseline!AU206</f>
        <v>1918.8273642379663</v>
      </c>
      <c r="AV226" s="21">
        <f>AV206-Baseline!AV206</f>
        <v>1962.4141155532634</v>
      </c>
      <c r="AW226" s="21">
        <f>AW206-Baseline!AW206</f>
        <v>2006.1361012611439</v>
      </c>
      <c r="AX226" s="21">
        <f>AX206-Baseline!AX206</f>
        <v>2050.0005153092834</v>
      </c>
      <c r="AY226" s="21">
        <f>AY206-Baseline!AY206</f>
        <v>2094.0147960307795</v>
      </c>
      <c r="AZ226" s="21">
        <f>AZ206-Baseline!AZ206</f>
        <v>2138.1866307749519</v>
      </c>
      <c r="BA226" s="21">
        <f>BA206-Baseline!BA206</f>
        <v>2182.5239603913046</v>
      </c>
      <c r="BB226" s="21">
        <f>BB206-Baseline!BB206</f>
        <v>2227.0281242100305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51" customFormat="1" ht="56.9" customHeight="1"/>
    <row r="2" spans="1:14">
      <c r="A2" s="40"/>
    </row>
    <row r="3" spans="1:14">
      <c r="A3" s="40"/>
    </row>
    <row r="4" spans="1:14">
      <c r="A4" s="42" t="s">
        <v>77</v>
      </c>
      <c r="B4" s="42" t="s">
        <v>78</v>
      </c>
      <c r="C4" s="352" t="s">
        <v>79</v>
      </c>
      <c r="D4" s="352"/>
      <c r="E4" s="352"/>
      <c r="F4" s="352"/>
      <c r="G4" s="352"/>
      <c r="H4" s="352"/>
      <c r="I4" s="352"/>
      <c r="J4" s="352"/>
      <c r="K4" s="352"/>
      <c r="L4" s="352"/>
      <c r="M4" s="352"/>
      <c r="N4" s="352"/>
    </row>
    <row r="5" spans="1:14" ht="72.400000000000006" customHeight="1">
      <c r="A5" s="94" t="s">
        <v>80</v>
      </c>
      <c r="B5" s="43" t="s">
        <v>81</v>
      </c>
      <c r="C5" s="354" t="s">
        <v>82</v>
      </c>
      <c r="D5" s="357"/>
      <c r="E5" s="357"/>
      <c r="F5" s="357"/>
      <c r="G5" s="357"/>
      <c r="H5" s="357"/>
      <c r="I5" s="357"/>
      <c r="J5" s="357"/>
      <c r="K5" s="357"/>
      <c r="L5" s="357"/>
      <c r="M5" s="357"/>
      <c r="N5" s="358"/>
    </row>
    <row r="6" spans="1:14" ht="83.65" customHeight="1">
      <c r="A6" s="95" t="s">
        <v>83</v>
      </c>
      <c r="B6" s="43" t="s">
        <v>84</v>
      </c>
      <c r="C6" s="353" t="s">
        <v>85</v>
      </c>
      <c r="D6" s="349"/>
      <c r="E6" s="349"/>
      <c r="F6" s="349"/>
      <c r="G6" s="349"/>
      <c r="H6" s="349"/>
      <c r="I6" s="349"/>
      <c r="J6" s="349"/>
      <c r="K6" s="349"/>
      <c r="L6" s="349"/>
      <c r="M6" s="349"/>
      <c r="N6" s="349"/>
    </row>
    <row r="7" spans="1:14" ht="70.900000000000006" customHeight="1">
      <c r="A7" s="96" t="s">
        <v>13</v>
      </c>
      <c r="B7" s="43" t="s">
        <v>86</v>
      </c>
      <c r="C7" s="349" t="s">
        <v>87</v>
      </c>
      <c r="D7" s="349"/>
      <c r="E7" s="349"/>
      <c r="F7" s="349"/>
      <c r="G7" s="349"/>
      <c r="H7" s="349"/>
      <c r="I7" s="349"/>
      <c r="J7" s="349"/>
      <c r="K7" s="349"/>
      <c r="L7" s="349"/>
      <c r="M7" s="349"/>
      <c r="N7" s="349"/>
    </row>
    <row r="8" spans="1:14" ht="158.65" customHeight="1">
      <c r="A8" s="95" t="s">
        <v>88</v>
      </c>
      <c r="B8" s="43" t="s">
        <v>89</v>
      </c>
      <c r="C8" s="349" t="s">
        <v>90</v>
      </c>
      <c r="D8" s="349"/>
      <c r="E8" s="349"/>
      <c r="F8" s="349"/>
      <c r="G8" s="349"/>
      <c r="H8" s="349"/>
      <c r="I8" s="349"/>
      <c r="J8" s="349"/>
      <c r="K8" s="349"/>
      <c r="L8" s="349"/>
      <c r="M8" s="349"/>
      <c r="N8" s="349"/>
    </row>
    <row r="9" spans="1:14" ht="105" customHeight="1">
      <c r="A9" s="97" t="s">
        <v>91</v>
      </c>
      <c r="B9" s="43" t="s">
        <v>92</v>
      </c>
      <c r="C9" s="349" t="s">
        <v>93</v>
      </c>
      <c r="D9" s="349"/>
      <c r="E9" s="349"/>
      <c r="F9" s="349"/>
      <c r="G9" s="349"/>
      <c r="H9" s="349"/>
      <c r="I9" s="349"/>
      <c r="J9" s="349"/>
      <c r="K9" s="349"/>
      <c r="L9" s="349"/>
      <c r="M9" s="349"/>
      <c r="N9" s="349"/>
    </row>
    <row r="10" spans="1:14" ht="105" customHeight="1">
      <c r="A10" s="157" t="s">
        <v>94</v>
      </c>
      <c r="B10" s="43" t="s">
        <v>95</v>
      </c>
      <c r="C10" s="354"/>
      <c r="D10" s="355"/>
      <c r="E10" s="355"/>
      <c r="F10" s="355"/>
      <c r="G10" s="355"/>
      <c r="H10" s="355"/>
      <c r="I10" s="355"/>
      <c r="J10" s="355"/>
      <c r="K10" s="355"/>
      <c r="L10" s="355"/>
      <c r="M10" s="355"/>
      <c r="N10" s="356"/>
    </row>
    <row r="11" spans="1:14" ht="384" customHeight="1">
      <c r="A11" s="98" t="s">
        <v>96</v>
      </c>
      <c r="B11" s="43" t="s">
        <v>97</v>
      </c>
      <c r="C11" s="349" t="s">
        <v>98</v>
      </c>
      <c r="D11" s="350"/>
      <c r="E11" s="350"/>
      <c r="F11" s="350"/>
      <c r="G11" s="350"/>
      <c r="H11" s="350"/>
      <c r="I11" s="350"/>
      <c r="J11" s="350"/>
      <c r="K11" s="350"/>
      <c r="L11" s="350"/>
      <c r="M11" s="350"/>
      <c r="N11" s="350"/>
    </row>
    <row r="12" spans="1:14" ht="122.25" customHeight="1">
      <c r="A12" s="229" t="s">
        <v>99</v>
      </c>
      <c r="B12" s="156" t="s">
        <v>100</v>
      </c>
      <c r="C12" s="347" t="s">
        <v>101</v>
      </c>
      <c r="D12" s="348"/>
      <c r="E12" s="348"/>
      <c r="F12" s="348"/>
      <c r="G12" s="348"/>
      <c r="H12" s="348"/>
      <c r="I12" s="348"/>
      <c r="J12" s="348"/>
      <c r="K12" s="348"/>
      <c r="L12" s="348"/>
      <c r="M12" s="348"/>
      <c r="N12" s="348"/>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509</v>
      </c>
    </row>
    <row r="2" spans="1:19">
      <c r="A2" s="476" t="s">
        <v>510</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512</v>
      </c>
    </row>
    <row r="20" spans="1:19">
      <c r="A20" s="476" t="s">
        <v>513</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494</v>
      </c>
      <c r="B23" s="407"/>
      <c r="C23" s="407"/>
      <c r="D23" s="407"/>
      <c r="E23" s="407"/>
      <c r="F23" s="407"/>
      <c r="G23" s="407"/>
      <c r="H23" s="407"/>
      <c r="I23" s="407"/>
      <c r="J23" s="407"/>
      <c r="K23" s="407"/>
      <c r="L23" s="407"/>
      <c r="M23" s="407"/>
      <c r="N23" s="407"/>
      <c r="O23" s="407"/>
      <c r="P23" s="407"/>
      <c r="Q23" s="407"/>
      <c r="R23" s="407"/>
      <c r="S23" s="407"/>
    </row>
    <row r="24" spans="1:19">
      <c r="A24" s="158" t="s">
        <v>495</v>
      </c>
      <c r="B24" s="407"/>
      <c r="C24" s="407"/>
      <c r="D24" s="407"/>
      <c r="E24" s="407"/>
      <c r="F24" s="407"/>
      <c r="G24" s="407"/>
      <c r="H24" s="407"/>
      <c r="I24" s="407"/>
      <c r="J24" s="407"/>
      <c r="K24" s="407"/>
      <c r="L24" s="407"/>
      <c r="M24" s="407"/>
      <c r="N24" s="407"/>
      <c r="O24" s="407"/>
      <c r="P24" s="407"/>
      <c r="Q24" s="407"/>
      <c r="R24" s="407"/>
      <c r="S24" s="407"/>
    </row>
    <row r="25" spans="1:19">
      <c r="A25" s="159" t="s">
        <v>397</v>
      </c>
      <c r="B25" s="407"/>
      <c r="C25" s="407"/>
      <c r="D25" s="407"/>
      <c r="E25" s="407"/>
      <c r="F25" s="407"/>
      <c r="G25" s="407"/>
      <c r="H25" s="407"/>
      <c r="I25" s="407"/>
      <c r="J25" s="407"/>
      <c r="K25" s="407"/>
      <c r="L25" s="407"/>
      <c r="M25" s="407"/>
      <c r="N25" s="407"/>
      <c r="O25" s="407"/>
      <c r="P25" s="407"/>
      <c r="Q25" s="407"/>
      <c r="R25" s="407"/>
      <c r="S25" s="407"/>
    </row>
    <row r="26" spans="1:19">
      <c r="A26" s="159" t="s">
        <v>473</v>
      </c>
      <c r="B26" s="407"/>
      <c r="C26" s="407"/>
      <c r="D26" s="407"/>
      <c r="E26" s="407"/>
      <c r="F26" s="407"/>
      <c r="G26" s="407"/>
      <c r="H26" s="407"/>
      <c r="I26" s="407"/>
      <c r="J26" s="407"/>
      <c r="K26" s="407"/>
      <c r="L26" s="407"/>
      <c r="M26" s="407"/>
      <c r="N26" s="407"/>
      <c r="O26" s="407"/>
      <c r="P26" s="407"/>
      <c r="Q26" s="407"/>
      <c r="R26" s="407"/>
      <c r="S26" s="407"/>
    </row>
    <row r="27" spans="1:19">
      <c r="A27" s="159" t="s">
        <v>474</v>
      </c>
      <c r="B27" s="407"/>
      <c r="C27" s="407"/>
      <c r="D27" s="407"/>
      <c r="E27" s="407"/>
      <c r="F27" s="407"/>
      <c r="G27" s="407"/>
      <c r="H27" s="407"/>
      <c r="I27" s="407"/>
      <c r="J27" s="407"/>
      <c r="K27" s="407"/>
      <c r="L27" s="407"/>
      <c r="M27" s="407"/>
      <c r="N27" s="407"/>
      <c r="O27" s="407"/>
      <c r="P27" s="407"/>
      <c r="Q27" s="407"/>
      <c r="R27" s="407"/>
      <c r="S27" s="407"/>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abSelected="1" topLeftCell="A3" zoomScale="80" zoomScaleNormal="80" workbookViewId="0">
      <selection activeCell="L25" sqref="L25"/>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9" t="s">
        <v>110</v>
      </c>
      <c r="J4" s="351"/>
      <c r="K4" s="351"/>
      <c r="L4" s="351"/>
      <c r="M4" s="351"/>
      <c r="N4" s="351"/>
      <c r="O4" s="41"/>
      <c r="P4" s="359" t="s">
        <v>111</v>
      </c>
      <c r="Q4" s="351"/>
      <c r="R4" s="351"/>
      <c r="S4" s="351"/>
      <c r="T4" s="351"/>
      <c r="U4" s="351"/>
      <c r="V4" s="41"/>
      <c r="W4" s="359" t="s">
        <v>112</v>
      </c>
      <c r="X4" s="351"/>
      <c r="Y4" s="351"/>
      <c r="Z4" s="351"/>
      <c r="AA4" s="351"/>
      <c r="AB4" s="351"/>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3" t="s">
        <v>114</v>
      </c>
      <c r="J6" s="364"/>
      <c r="K6" s="364"/>
      <c r="L6" s="364"/>
      <c r="M6" s="364"/>
      <c r="N6" s="365"/>
      <c r="O6" s="76"/>
      <c r="P6" s="363" t="s">
        <v>114</v>
      </c>
      <c r="Q6" s="364"/>
      <c r="R6" s="364"/>
      <c r="S6" s="364"/>
      <c r="T6" s="364"/>
      <c r="U6" s="365"/>
      <c r="V6" s="76"/>
      <c r="W6" s="363" t="s">
        <v>114</v>
      </c>
      <c r="X6" s="364"/>
      <c r="Y6" s="364"/>
      <c r="Z6" s="364"/>
      <c r="AA6" s="364"/>
      <c r="AB6" s="365"/>
      <c r="AC6" s="41"/>
      <c r="AD6" s="41"/>
      <c r="AG6" s="66"/>
    </row>
    <row r="7" spans="2:33" ht="33.75" customHeight="1">
      <c r="B7" s="64"/>
      <c r="C7" s="69" t="s">
        <v>115</v>
      </c>
      <c r="D7" s="69" t="s">
        <v>116</v>
      </c>
      <c r="E7" s="70" t="s">
        <v>117</v>
      </c>
      <c r="F7" s="360" t="s">
        <v>118</v>
      </c>
      <c r="G7" s="362"/>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T2B Non-mandatory Repex Baseline</v>
      </c>
      <c r="E9" s="37" t="str" cm="1">
        <f t="array" aca="1" ref="E9" ca="1">INDIRECT("'" &amp; $C9 &amp;"'!" &amp; "B7")</f>
        <v>N</v>
      </c>
      <c r="F9" s="37">
        <f ca="1">SUM(INDIRECT("'" &amp; $C9 &amp;"'!" &amp; "B26:F26"))</f>
        <v>0</v>
      </c>
      <c r="G9" s="37">
        <f ca="1">SUM(INDIRECT("'" &amp; $C9 &amp;"'!" &amp; "B27:F27"))</f>
        <v>-13.882791540651985</v>
      </c>
      <c r="H9" s="37" t="str" cm="1">
        <f t="array" aca="1" ref="H9" ca="1">INDIRECT("'" &amp; $C9 &amp;"'!" &amp; "B8")</f>
        <v>CV6.03, CV6.08</v>
      </c>
      <c r="I9" s="37" cm="1">
        <f t="array" aca="1" ref="I9" ca="1">INDIRECT("'" &amp; $C9 &amp;"'!" &amp; "B13")</f>
        <v>-360.69147931486793</v>
      </c>
      <c r="J9" s="37" cm="1">
        <f t="array" aca="1" ref="J9" ca="1">INDIRECT("'" &amp; $C9 &amp;"'!" &amp; "B14")</f>
        <v>-552.25024784244886</v>
      </c>
      <c r="K9" s="37" cm="1">
        <f t="array" aca="1" ref="K9" ca="1">INDIRECT("'" &amp; $C9 &amp;"'!" &amp; "B15")</f>
        <v>-738.82760534442218</v>
      </c>
      <c r="L9" s="37" cm="1">
        <f t="array" aca="1" ref="L9" ca="1">INDIRECT("'" &amp; $C9 &amp;"'!" &amp; "B16")</f>
        <v>-921.27216415229009</v>
      </c>
      <c r="M9" s="277" cm="1">
        <f t="array" aca="1" ref="M9" ca="1">INDIRECT("'" &amp; $C9 &amp;"'!" &amp; "B17")</f>
        <v>-1277.750661686362</v>
      </c>
      <c r="N9" s="277" cm="1">
        <f t="array" aca="1" ref="N9" ca="1">INDIRECT("'" &amp; $C9 &amp;"'!" &amp; "B18")</f>
        <v>-1638.550008232794</v>
      </c>
      <c r="O9" s="76"/>
      <c r="P9" s="37" cm="1">
        <f t="array" aca="1" ref="P9" ca="1">INDIRECT("'" &amp; $C9 &amp;"'!" &amp; "D13")</f>
        <v>-289.6396734803489</v>
      </c>
      <c r="Q9" s="37" cm="1">
        <f t="array" aca="1" ref="Q9" ca="1">INDIRECT("'" &amp; $C9 &amp;"'!" &amp; "D14")</f>
        <v>-443.11118016360308</v>
      </c>
      <c r="R9" s="37" cm="1">
        <f t="array" aca="1" ref="R9" ca="1">INDIRECT("'" &amp; $C9 &amp;"'!" &amp; "D15")</f>
        <v>-592.36196617560518</v>
      </c>
      <c r="S9" s="37" cm="1">
        <f t="array" aca="1" ref="S9" ca="1">INDIRECT("'" &amp; $C9 &amp;"'!" &amp; "D16")</f>
        <v>-738.2073982207877</v>
      </c>
      <c r="T9" s="277" cm="1">
        <f t="array" aca="1" ref="T9" ca="1">INDIRECT("'" &amp; $C9 &amp;"'!" &amp; "D17")</f>
        <v>-1023.2393202317475</v>
      </c>
      <c r="U9" s="277" cm="1">
        <f t="array" aca="1" ref="U9" ca="1">INDIRECT("'" &amp; $C9 &amp;"'!" &amp; "D18")</f>
        <v>-1312.7595542689967</v>
      </c>
      <c r="V9" s="76"/>
      <c r="W9" s="37" cm="1">
        <f t="array" aca="1" ref="W9" ca="1">INDIRECT("'" &amp; $C9 &amp;"'!" &amp; "F13")</f>
        <v>-431.74144292907727</v>
      </c>
      <c r="X9" s="37" cm="1">
        <f t="array" aca="1" ref="X9" ca="1">INDIRECT("'" &amp; $C9 &amp;"'!" &amp; "F14")</f>
        <v>-661.4939811959232</v>
      </c>
      <c r="Y9" s="37" cm="1">
        <f t="array" aca="1" ref="Y9" ca="1">INDIRECT("'" &amp; $C9 &amp;"'!" &amp; "F15")</f>
        <v>-885.34527652050372</v>
      </c>
      <c r="Z9" s="37" cm="1">
        <f t="array" aca="1" ref="Z9" ca="1">INDIRECT("'" &amp; $C9 &amp;"'!" &amp; "F16")</f>
        <v>-1104.3002175945344</v>
      </c>
      <c r="AA9" s="277" cm="1">
        <f t="array" aca="1" ref="AA9" ca="1">INDIRECT("'" &amp; $C9 &amp;"'!" &amp; "F17")</f>
        <v>-1531.560805097293</v>
      </c>
      <c r="AB9" s="277" cm="1">
        <f t="array" aca="1" ref="AB9" ca="1">INDIRECT("'" &amp; $C9 &amp;"'!" &amp; "F18")</f>
        <v>-1962.4141155532634</v>
      </c>
      <c r="AC9" s="41"/>
      <c r="AD9" s="84" t="s">
        <v>126</v>
      </c>
      <c r="AE9" s="84" t="s">
        <v>127</v>
      </c>
      <c r="AF9" s="84" t="s">
        <v>128</v>
      </c>
      <c r="AG9" s="66"/>
    </row>
    <row r="10" spans="2:33">
      <c r="B10" s="64"/>
      <c r="C10" s="72" t="s">
        <v>129</v>
      </c>
      <c r="D10" s="37" t="str" cm="1">
        <f t="array" aca="1" ref="D10" ca="1">INDIRECT("'" &amp; $C10 &amp;"'!" &amp; "B4")</f>
        <v>T2B Non-mandatory Repex Preferred</v>
      </c>
      <c r="E10" s="37" t="str" cm="1">
        <f t="array" aca="1" ref="E10" ca="1">IF(ISTEXT($D10),INDIRECT("'" &amp; $C10 &amp;"'!" &amp; "B7"),"")</f>
        <v>Y</v>
      </c>
      <c r="F10" s="37">
        <f t="shared" ref="F10:F19" ca="1" si="0">IF(ISTEXT($D10),SUM(INDIRECT("'" &amp; $C10 &amp;"'!" &amp; "B26:f26")),"")</f>
        <v>-61.66863484294511</v>
      </c>
      <c r="G10" s="37">
        <f t="shared" ref="G10:G19" ca="1" si="1">IF(ISTEXT($D10),SUM(INDIRECT("'" &amp; $C10 &amp;"'!" &amp; "B27:f27")),"")</f>
        <v>-13.403920360543689</v>
      </c>
      <c r="H10" s="37" t="str" cm="1">
        <f t="array" aca="1" ref="H10" ca="1">IF(ISTEXT($D10),INDIRECT("'" &amp; $C10 &amp;"'!" &amp; "B8"),"")</f>
        <v>CV6.03, CV6.08</v>
      </c>
      <c r="I10" s="37" cm="1">
        <f t="array" aca="1" ref="I10" ca="1">IF(ISTEXT($D10),INDIRECT("'" &amp; $C10 &amp;"'!" &amp; "B13"),"")</f>
        <v>-349.41552234655387</v>
      </c>
      <c r="J10" s="37" cm="1">
        <f t="array" aca="1" ref="J10" ca="1">IF(ISTEXT($D10),INDIRECT("'" &amp; $C10 &amp;"'!" &amp; "B14"),"")</f>
        <v>-519.84753259083243</v>
      </c>
      <c r="K10" s="37" cm="1">
        <f t="array" aca="1" ref="K10" ca="1">IF(ISTEXT($D10),INDIRECT("'" &amp; $C10 &amp;"'!" &amp; "B15"),"")</f>
        <v>-678.08679851618228</v>
      </c>
      <c r="L10" s="37" cm="1">
        <f t="array" aca="1" ref="L10" ca="1">IF(ISTEXT($D10),INDIRECT("'" &amp; $C10 &amp;"'!" &amp; "B16"),"")</f>
        <v>-827.69432493218142</v>
      </c>
      <c r="M10" s="277" cm="1">
        <f t="array" aca="1" ref="M10" ca="1">IF(ISTEXT($D10),INDIRECT("'" &amp; $C10 &amp;"'!" &amp; "B17"),"")</f>
        <v>-1115.8462878890548</v>
      </c>
      <c r="N10" s="277" cm="1">
        <f t="array" aca="1" ref="N10" ca="1">IF(ISTEXT($D10),INDIRECT("'" &amp; $C10 &amp;"'!" &amp; "B18"),"")</f>
        <v>-1408.1410006187268</v>
      </c>
      <c r="O10" s="76"/>
      <c r="P10" s="37" cm="1">
        <f t="array" aca="1" ref="P10" ca="1">IF(ISTEXT($D10),INDIRECT("'" &amp; $C10 &amp;"'!" &amp; "D13"),"")</f>
        <v>-296.456376743715</v>
      </c>
      <c r="Q10" s="37" cm="1">
        <f t="array" aca="1" ref="Q10" ca="1">IF(ISTEXT($D10),INDIRECT("'" &amp; $C10 &amp;"'!" &amp; "D14"),"")</f>
        <v>-443.46115056390249</v>
      </c>
      <c r="R10" s="37" cm="1">
        <f t="array" aca="1" ref="R10" ca="1">IF(ISTEXT($D10),INDIRECT("'" &amp; $C10 &amp;"'!" &amp; "D15"),"")</f>
        <v>-578.73553842000365</v>
      </c>
      <c r="S10" s="37" cm="1">
        <f t="array" aca="1" ref="S10" ca="1">IF(ISTEXT($D10),INDIRECT("'" &amp; $C10 &amp;"'!" &amp; "D16"),"")</f>
        <v>-705.82874245404628</v>
      </c>
      <c r="T10" s="277" cm="1">
        <f t="array" aca="1" ref="T10" ca="1">IF(ISTEXT($D10),INDIRECT("'" &amp; $C10 &amp;"'!" &amp; "D17"),"")</f>
        <v>-950.00842638550967</v>
      </c>
      <c r="U10" s="277" cm="1">
        <f t="array" aca="1" ref="U10" ca="1">IF(ISTEXT($D10),INDIRECT("'" &amp; $C10 &amp;"'!" &amp; "D18"),"")</f>
        <v>-1198.4105015881034</v>
      </c>
      <c r="V10" s="76"/>
      <c r="W10" s="37" cm="1">
        <f t="array" aca="1" ref="W10" ca="1">IF(ISTEXT($D10),INDIRECT("'" &amp; $C10 &amp;"'!" &amp; "F13"),"")</f>
        <v>-430.55541263660416</v>
      </c>
      <c r="X10" s="37" cm="1">
        <f t="array" aca="1" ref="X10" ca="1">IF(ISTEXT($D10),INDIRECT("'" &amp; $C10 &amp;"'!" &amp; "F14"),"")</f>
        <v>-647.34894668674463</v>
      </c>
      <c r="Y10" s="37" cm="1">
        <f t="array" aca="1" ref="Y10" ca="1">IF(ISTEXT($D10),INDIRECT("'" &amp; $C10 &amp;"'!" &amp; "F15"),"")</f>
        <v>-850.87184866471785</v>
      </c>
      <c r="Z10" s="37" cm="1">
        <f t="array" aca="1" ref="Z10" ca="1">IF(ISTEXT($D10),INDIRECT("'" &amp; $C10 &amp;"'!" &amp; "F16"),"")</f>
        <v>-1044.8469634737946</v>
      </c>
      <c r="AA10" s="277" cm="1">
        <f t="array" aca="1" ref="AA10" ca="1">IF(ISTEXT($D10),INDIRECT("'" &amp; $C10 &amp;"'!" &amp; "F17"),"")</f>
        <v>-1419.133128553708</v>
      </c>
      <c r="AB10" s="277" cm="1">
        <f t="array" aca="1" ref="AB10" ca="1">IF(ISTEXT($D10),INDIRECT("'" &amp; $C10 &amp;"'!" &amp; "F18"),"")</f>
        <v>-1796.8141766260512</v>
      </c>
      <c r="AC10" s="41"/>
      <c r="AD10" s="84" t="s">
        <v>130</v>
      </c>
      <c r="AE10" s="84" t="s">
        <v>131</v>
      </c>
      <c r="AF10" s="84" t="s">
        <v>132</v>
      </c>
      <c r="AG10" s="66"/>
    </row>
    <row r="11" spans="2:33">
      <c r="B11" s="64"/>
      <c r="C11" s="72" t="s">
        <v>133</v>
      </c>
      <c r="D11" s="37" t="str" cm="1">
        <f t="array" aca="1" ref="D11" ca="1">INDIRECT("'" &amp; $C11 &amp;"'!" &amp; "B4")</f>
        <v>T2B Non-mandatory Repex Do 10% More</v>
      </c>
      <c r="E11" s="37" t="str" cm="1">
        <f t="array" aca="1" ref="E11" ca="1">IF(ISTEXT($D11),INDIRECT("'" &amp; $C11 &amp;"'!" &amp; "B7"),"")</f>
        <v>N</v>
      </c>
      <c r="F11" s="37">
        <f t="shared" ca="1" si="0"/>
        <v>-67.8357115793509</v>
      </c>
      <c r="G11" s="37">
        <f t="shared" ca="1" si="1"/>
        <v>-13.35603324275824</v>
      </c>
      <c r="H11" s="37" t="str" cm="1">
        <f t="array" aca="1" ref="H11" ca="1">IF(ISTEXT($D11),INDIRECT("'" &amp; $C11 &amp;"'!" &amp; "B8"),"")</f>
        <v>CV6.03, CV6.08</v>
      </c>
      <c r="I11" s="37" cm="1">
        <f t="array" aca="1" ref="I11" ca="1">IF(ISTEXT($D11),INDIRECT("'" &amp; $C11 &amp;"'!" &amp; "B13"),"")</f>
        <v>-348.26893933314381</v>
      </c>
      <c r="J11" s="37" cm="1">
        <f t="array" aca="1" ref="J11" ca="1">IF(ISTEXT($D11),INDIRECT("'" &amp; $C11 &amp;"'!" &amp; "B14"),"")</f>
        <v>-516.56931447232284</v>
      </c>
      <c r="K11" s="37" cm="1">
        <f t="array" aca="1" ref="K11" ca="1">IF(ISTEXT($D11),INDIRECT("'" &amp; $C11 &amp;"'!" &amp; "B15"),"")</f>
        <v>-671.9553126377009</v>
      </c>
      <c r="L11" s="37" cm="1">
        <f t="array" aca="1" ref="L11" ca="1">IF(ISTEXT($D11),INDIRECT("'" &amp; $C11 &amp;"'!" &amp; "B16"),"")</f>
        <v>-818.25906542636915</v>
      </c>
      <c r="M11" s="277" cm="1">
        <f t="array" aca="1" ref="M11" ca="1">IF(ISTEXT($D11),INDIRECT("'" &amp; $C11 &amp;"'!" &amp; "B17"),"")</f>
        <v>-1099.5357672010796</v>
      </c>
      <c r="N11" s="277" cm="1">
        <f t="array" aca="1" ref="N11" ca="1">IF(ISTEXT($D11),INDIRECT("'" &amp; $C11 &amp;"'!" &amp; "B18"),"")</f>
        <v>-1384.9317476746064</v>
      </c>
      <c r="O11" s="76"/>
      <c r="P11" s="37" cm="1">
        <f t="array" aca="1" ref="P11" ca="1">IF(ISTEXT($D11),INDIRECT("'" &amp; $C11 &amp;"'!" &amp; "D13"),"")</f>
        <v>-297.1190597415935</v>
      </c>
      <c r="Q11" s="37" cm="1">
        <f t="array" aca="1" ref="Q11" ca="1">IF(ISTEXT($D11),INDIRECT("'" &amp; $C11 &amp;"'!" &amp; "D14"),"")</f>
        <v>-443.45820099374367</v>
      </c>
      <c r="R11" s="37" cm="1">
        <f t="array" aca="1" ref="R11" ca="1">IF(ISTEXT($D11),INDIRECT("'" &amp; $C11 &amp;"'!" &amp; "D15"),"")</f>
        <v>-577.3154904305627</v>
      </c>
      <c r="S11" s="37" cm="1">
        <f t="array" aca="1" ref="S11" ca="1">IF(ISTEXT($D11),INDIRECT("'" &amp; $C11 &amp;"'!" &amp; "D16"),"")</f>
        <v>-702.51340127698597</v>
      </c>
      <c r="T11" s="277" cm="1">
        <f t="array" aca="1" ref="T11" ca="1">IF(ISTEXT($D11),INDIRECT("'" &amp; $C11 &amp;"'!" &amp; "D17"),"")</f>
        <v>-942.56525367720712</v>
      </c>
      <c r="U11" s="277" cm="1">
        <f t="array" aca="1" ref="U11" ca="1">IF(ISTEXT($D11),INDIRECT("'" &amp; $C11 &amp;"'!" &amp; "D18"),"")</f>
        <v>-1186.8072441142378</v>
      </c>
      <c r="V11" s="76"/>
      <c r="W11" s="37" cm="1">
        <f t="array" aca="1" ref="W11" ca="1">IF(ISTEXT($D11),INDIRECT("'" &amp; $C11 &amp;"'!" &amp; "F13"),"")</f>
        <v>-430.41782228414803</v>
      </c>
      <c r="X11" s="37" cm="1">
        <f t="array" aca="1" ref="X11" ca="1">IF(ISTEXT($D11),INDIRECT("'" &amp; $C11 &amp;"'!" &amp; "F14"),"")</f>
        <v>-645.89649663307659</v>
      </c>
      <c r="Y11" s="37" cm="1">
        <f t="array" aca="1" ref="Y11" ca="1">IF(ISTEXT($D11),INDIRECT("'" &amp; $C11 &amp;"'!" &amp; "F15"),"")</f>
        <v>-847.3671006733108</v>
      </c>
      <c r="Z11" s="37" cm="1">
        <f t="array" aca="1" ref="Z11" ca="1">IF(ISTEXT($D11),INDIRECT("'" &amp; $C11 &amp;"'!" &amp; "F16"),"")</f>
        <v>-1038.8241624686616</v>
      </c>
      <c r="AA11" s="277" cm="1">
        <f t="array" aca="1" ref="AA11" ca="1">IF(ISTEXT($D11),INDIRECT("'" &amp; $C11 &amp;"'!" &amp; "F17"),"")</f>
        <v>-1407.7702775824903</v>
      </c>
      <c r="AB11" s="277" cm="1">
        <f t="array" aca="1" ref="AB11" ca="1">IF(ISTEXT($D11),INDIRECT("'" &amp; $C11 &amp;"'!" &amp; "F18"),"")</f>
        <v>-1780.0858305377324</v>
      </c>
      <c r="AC11" s="41"/>
      <c r="AD11" s="84" t="s">
        <v>134</v>
      </c>
      <c r="AE11" s="84" t="s">
        <v>135</v>
      </c>
      <c r="AF11" s="84" t="s">
        <v>136</v>
      </c>
      <c r="AG11" s="66"/>
    </row>
    <row r="12" spans="2:33">
      <c r="B12" s="64"/>
      <c r="C12" s="72" t="s">
        <v>137</v>
      </c>
      <c r="D12" s="37" t="str" cm="1">
        <f t="array" aca="1" ref="D12" ca="1">INDIRECT("'" &amp; $C12 &amp;"'!" &amp; "B4")</f>
        <v>T2B Non-mandatory Repex Do 10% Less</v>
      </c>
      <c r="E12" s="37" t="str" cm="1">
        <f t="array" aca="1" ref="E12" ca="1">IF(ISTEXT($D12),INDIRECT("'" &amp; $C12 &amp;"'!" &amp; "B7"),"")</f>
        <v>N</v>
      </c>
      <c r="F12" s="37">
        <f t="shared" ca="1" si="0"/>
        <v>-63.665307689926465</v>
      </c>
      <c r="G12" s="37">
        <f t="shared" ca="1" si="1"/>
        <v>-13.451807478329133</v>
      </c>
      <c r="H12" s="37" t="str" cm="1">
        <f t="array" aca="1" ref="H12" ca="1">IF(ISTEXT($D12),INDIRECT("'" &amp; $C12 &amp;"'!" &amp; "B8"),"")</f>
        <v>CV6.03, CV6.08</v>
      </c>
      <c r="I12" s="37" cm="1">
        <f t="array" aca="1" ref="I12" ca="1">IF(ISTEXT($D12),INDIRECT("'" &amp; $C12 &amp;"'!" &amp; "B13"),"")</f>
        <v>-355.03445432713391</v>
      </c>
      <c r="J12" s="37" cm="1">
        <f t="array" aca="1" ref="J12" ca="1">IF(ISTEXT($D12),INDIRECT("'" &amp; $C12 &amp;"'!" &amp; "B14"),"")</f>
        <v>-529.63489662889071</v>
      </c>
      <c r="K12" s="37" cm="1">
        <f t="array" aca="1" ref="K12" ca="1">IF(ISTEXT($D12),INDIRECT("'" &amp; $C12 &amp;"'!" &amp; "B15"),"")</f>
        <v>-691.70455966339</v>
      </c>
      <c r="L12" s="37" cm="1">
        <f t="array" aca="1" ref="L12" ca="1">IF(ISTEXT($D12),INDIRECT("'" &amp; $C12 &amp;"'!" &amp; "B16"),"")</f>
        <v>-844.90204304763267</v>
      </c>
      <c r="M12" s="277" cm="1">
        <f t="array" aca="1" ref="M12" ca="1">IF(ISTEXT($D12),INDIRECT("'" &amp; $C12 &amp;"'!" &amp; "B17"),"")</f>
        <v>-1139.9206355260728</v>
      </c>
      <c r="N12" s="277" cm="1">
        <f t="array" aca="1" ref="N12" ca="1">IF(ISTEXT($D12),INDIRECT("'" &amp; $C12 &amp;"'!" &amp; "B18"),"")</f>
        <v>-1439.1041843180931</v>
      </c>
      <c r="O12" s="76"/>
      <c r="P12" s="37" cm="1">
        <f t="array" aca="1" ref="P12" ca="1">IF(ISTEXT($D12),INDIRECT("'" &amp; $C12 &amp;"'!" &amp; "D13"),"")</f>
        <v>-300.26604269543918</v>
      </c>
      <c r="Q12" s="37" cm="1">
        <f t="array" aca="1" ref="Q12" ca="1">IF(ISTEXT($D12),INDIRECT("'" &amp; $C12 &amp;"'!" &amp; "D14"),"")</f>
        <v>-449.97324602782038</v>
      </c>
      <c r="R12" s="37" cm="1">
        <f t="array" aca="1" ref="R12" ca="1">IF(ISTEXT($D12),INDIRECT("'" &amp; $C12 &amp;"'!" &amp; "D15"),"")</f>
        <v>-587.6418616453783</v>
      </c>
      <c r="S12" s="37" cm="1">
        <f t="array" aca="1" ref="S12" ca="1">IF(ISTEXT($D12),INDIRECT("'" &amp; $C12 &amp;"'!" &amp; "D16"),"")</f>
        <v>-716.91654221430395</v>
      </c>
      <c r="T12" s="277" cm="1">
        <f t="array" aca="1" ref="T12" ca="1">IF(ISTEXT($D12),INDIRECT("'" &amp; $C12 &amp;"'!" &amp; "D17"),"")</f>
        <v>-965.21542602203101</v>
      </c>
      <c r="U12" s="277" cm="1">
        <f t="array" aca="1" ref="U12" ca="1">IF(ISTEXT($D12),INDIRECT("'" &amp; $C12 &amp;"'!" &amp; "D18"),"")</f>
        <v>-1217.7676897863487</v>
      </c>
      <c r="V12" s="76"/>
      <c r="W12" s="37" cm="1">
        <f t="array" aca="1" ref="W12" ca="1">IF(ISTEXT($D12),INDIRECT("'" &amp; $C12 &amp;"'!" &amp; "F13"),"")</f>
        <v>-435.1653519464279</v>
      </c>
      <c r="X12" s="37" cm="1">
        <f t="array" aca="1" ref="X12" ca="1">IF(ISTEXT($D12),INDIRECT("'" &amp; $C12 &amp;"'!" &amp; "F14"),"")</f>
        <v>-655.31054264557145</v>
      </c>
      <c r="Y12" s="37" cm="1">
        <f t="array" aca="1" ref="Y12" ca="1">IF(ISTEXT($D12),INDIRECT("'" &amp; $C12 &amp;"'!" &amp; "F15"),"")</f>
        <v>-861.8628719065606</v>
      </c>
      <c r="Z12" s="37" cm="1">
        <f t="array" aca="1" ref="Z12" ca="1">IF(ISTEXT($D12),INDIRECT("'" &amp; $C12 &amp;"'!" &amp; "F16"),"")</f>
        <v>-1058.6422230738162</v>
      </c>
      <c r="AA12" s="277" cm="1">
        <f t="array" aca="1" ref="AA12" ca="1">IF(ISTEXT($D12),INDIRECT("'" &amp; $C12 &amp;"'!" &amp; "F17"),"")</f>
        <v>-1438.2598064623578</v>
      </c>
      <c r="AB12" s="277" cm="1">
        <f t="array" aca="1" ref="AB12" ca="1">IF(ISTEXT($D12),INDIRECT("'" &amp; $C12 &amp;"'!" &amp; "F18"),"")</f>
        <v>-1821.296453452384</v>
      </c>
      <c r="AC12" s="41"/>
      <c r="AD12" s="84" t="s">
        <v>138</v>
      </c>
      <c r="AE12" s="84" t="s">
        <v>139</v>
      </c>
      <c r="AF12" s="84" t="s">
        <v>140</v>
      </c>
      <c r="AG12" s="66"/>
    </row>
    <row r="13" spans="2:33">
      <c r="B13" s="64"/>
      <c r="C13" s="72" t="s">
        <v>141</v>
      </c>
      <c r="D13" s="37" t="str" cm="1">
        <f t="array" aca="1" ref="D13" ca="1">INDIRECT("'" &amp; $C13 &amp;"'!" &amp; "B4")</f>
        <v>T2B Non-mandatory Repex Extra T3; Less &gt;2ST</v>
      </c>
      <c r="E13" s="37" t="str" cm="1">
        <f t="array" aca="1" ref="E13" ca="1">IF(ISTEXT($D13),INDIRECT("'" &amp; $C13 &amp;"'!" &amp; "B7"),"")</f>
        <v>N</v>
      </c>
      <c r="F13" s="37">
        <f t="shared" ca="1" si="0"/>
        <v>-61.66863484294511</v>
      </c>
      <c r="G13" s="37">
        <f t="shared" ca="1" si="1"/>
        <v>-13.403920360543689</v>
      </c>
      <c r="H13" s="37" t="str" cm="1">
        <f t="array" aca="1" ref="H13" ca="1">IF(ISTEXT($D13),INDIRECT("'" &amp; $C13 &amp;"'!" &amp; "B8"),"")</f>
        <v>CV6.03, CV6.08</v>
      </c>
      <c r="I13" s="37" cm="1">
        <f t="array" aca="1" ref="I13" ca="1">IF(ISTEXT($D13),INDIRECT("'" &amp; $C13 &amp;"'!" &amp; "B13"),"")</f>
        <v>-349.41552234655387</v>
      </c>
      <c r="J13" s="37" cm="1">
        <f t="array" aca="1" ref="J13" ca="1">IF(ISTEXT($D13),INDIRECT("'" &amp; $C13 &amp;"'!" &amp; "B14"),"")</f>
        <v>-519.84753259083243</v>
      </c>
      <c r="K13" s="37" cm="1">
        <f t="array" aca="1" ref="K13" ca="1">IF(ISTEXT($D13),INDIRECT("'" &amp; $C13 &amp;"'!" &amp; "B15"),"")</f>
        <v>-678.08679851618228</v>
      </c>
      <c r="L13" s="37" cm="1">
        <f t="array" aca="1" ref="L13" ca="1">IF(ISTEXT($D13),INDIRECT("'" &amp; $C13 &amp;"'!" &amp; "B16"),"")</f>
        <v>-827.69432493218142</v>
      </c>
      <c r="M13" s="277" cm="1">
        <f t="array" aca="1" ref="M13" ca="1">IF(ISTEXT($D13),INDIRECT("'" &amp; $C13 &amp;"'!" &amp; "B17"),"")</f>
        <v>-1115.8462878890548</v>
      </c>
      <c r="N13" s="277" cm="1">
        <f t="array" aca="1" ref="N13" ca="1">IF(ISTEXT($D13),INDIRECT("'" &amp; $C13 &amp;"'!" &amp; "B18"),"")</f>
        <v>-1408.1410006187268</v>
      </c>
      <c r="O13" s="76"/>
      <c r="P13" s="37" cm="1">
        <f t="array" aca="1" ref="P13" ca="1">IF(ISTEXT($D13),INDIRECT("'" &amp; $C13 &amp;"'!" &amp; "D13"),"")</f>
        <v>-296.456376743715</v>
      </c>
      <c r="Q13" s="37" cm="1">
        <f t="array" aca="1" ref="Q13" ca="1">IF(ISTEXT($D13),INDIRECT("'" &amp; $C13 &amp;"'!" &amp; "D14"),"")</f>
        <v>-443.46115056390249</v>
      </c>
      <c r="R13" s="37" cm="1">
        <f t="array" aca="1" ref="R13" ca="1">IF(ISTEXT($D13),INDIRECT("'" &amp; $C13 &amp;"'!" &amp; "D15"),"")</f>
        <v>-578.73553842000365</v>
      </c>
      <c r="S13" s="37" cm="1">
        <f t="array" aca="1" ref="S13" ca="1">IF(ISTEXT($D13),INDIRECT("'" &amp; $C13 &amp;"'!" &amp; "D16"),"")</f>
        <v>-705.82874245404628</v>
      </c>
      <c r="T13" s="277" cm="1">
        <f t="array" aca="1" ref="T13" ca="1">IF(ISTEXT($D13),INDIRECT("'" &amp; $C13 &amp;"'!" &amp; "D17"),"")</f>
        <v>-950.00842638550967</v>
      </c>
      <c r="U13" s="277" cm="1">
        <f t="array" aca="1" ref="U13" ca="1">IF(ISTEXT($D13),INDIRECT("'" &amp; $C13 &amp;"'!" &amp; "D18"),"")</f>
        <v>-1198.4105015881034</v>
      </c>
      <c r="V13" s="76"/>
      <c r="W13" s="37" cm="1">
        <f t="array" aca="1" ref="W13" ca="1">IF(ISTEXT($D13),INDIRECT("'" &amp; $C13 &amp;"'!" &amp; "F13"),"")</f>
        <v>-430.55541263660416</v>
      </c>
      <c r="X13" s="37" cm="1">
        <f t="array" aca="1" ref="X13" ca="1">IF(ISTEXT($D13),INDIRECT("'" &amp; $C13 &amp;"'!" &amp; "F14"),"")</f>
        <v>-647.34894668674463</v>
      </c>
      <c r="Y13" s="37" cm="1">
        <f t="array" aca="1" ref="Y13" ca="1">IF(ISTEXT($D13),INDIRECT("'" &amp; $C13 &amp;"'!" &amp; "F15"),"")</f>
        <v>-850.87184866471785</v>
      </c>
      <c r="Z13" s="37" cm="1">
        <f t="array" aca="1" ref="Z13" ca="1">IF(ISTEXT($D13),INDIRECT("'" &amp; $C13 &amp;"'!" &amp; "F16"),"")</f>
        <v>-1044.8469634737946</v>
      </c>
      <c r="AA13" s="277" cm="1">
        <f t="array" aca="1" ref="AA13" ca="1">IF(ISTEXT($D13),INDIRECT("'" &amp; $C13 &amp;"'!" &amp; "F17"),"")</f>
        <v>-1419.133128553708</v>
      </c>
      <c r="AB13" s="277" cm="1">
        <f t="array" aca="1" ref="AB13" ca="1">IF(ISTEXT($D13),INDIRECT("'" &amp; $C13 &amp;"'!" &amp; "F18"),"")</f>
        <v>-1796.8141766260512</v>
      </c>
      <c r="AC13" s="41"/>
      <c r="AD13" s="84" t="s">
        <v>142</v>
      </c>
      <c r="AE13" s="84" t="s">
        <v>143</v>
      </c>
      <c r="AF13" s="84" t="s">
        <v>144</v>
      </c>
      <c r="AG13" s="66"/>
    </row>
    <row r="14" spans="2:33">
      <c r="B14" s="64"/>
      <c r="C14" s="72" t="s">
        <v>145</v>
      </c>
      <c r="D14" s="37" t="str" cm="1">
        <f t="array" aca="1" ref="D14" ca="1">INDIRECT("'" &amp; $C14 &amp;"'!" &amp; "B4")</f>
        <v>T2B Non-mandatory Repex Defer</v>
      </c>
      <c r="E14" s="37" t="str" cm="1">
        <f t="array" aca="1" ref="E14" ca="1">IF(ISTEXT($D14),INDIRECT("'" &amp; $C14 &amp;"'!" &amp; "B7"),"")</f>
        <v>N</v>
      </c>
      <c r="F14" s="37">
        <f t="shared" ca="1" si="0"/>
        <v>0</v>
      </c>
      <c r="G14" s="37">
        <f t="shared" ca="1" si="1"/>
        <v>-13.882791540651985</v>
      </c>
      <c r="H14" s="37" t="str" cm="1">
        <f t="array" aca="1" ref="H14" ca="1">IF(ISTEXT($D14),INDIRECT("'" &amp; $C14 &amp;"'!" &amp; "B8"),"")</f>
        <v>CV6.03, CV6.08</v>
      </c>
      <c r="I14" s="37" cm="1">
        <f t="array" aca="1" ref="I14" ca="1">IF(ISTEXT($D14),INDIRECT("'" &amp; $C14 &amp;"'!" &amp; "B13"),"")</f>
        <v>-361.28973501081396</v>
      </c>
      <c r="J14" s="37" cm="1">
        <f t="array" aca="1" ref="J14" ca="1">IF(ISTEXT($D14),INDIRECT("'" &amp; $C14 &amp;"'!" &amp; "B14"),"")</f>
        <v>-544.63524787190045</v>
      </c>
      <c r="K14" s="37" cm="1">
        <f t="array" aca="1" ref="K14" ca="1">IF(ISTEXT($D14),INDIRECT("'" &amp; $C14 &amp;"'!" &amp; "B15"),"")</f>
        <v>-707.55231882753685</v>
      </c>
      <c r="L14" s="37" cm="1">
        <f t="array" aca="1" ref="L14" ca="1">IF(ISTEXT($D14),INDIRECT("'" &amp; $C14 &amp;"'!" &amp; "B16"),"")</f>
        <v>-856.29284936416934</v>
      </c>
      <c r="M14" s="277" cm="1">
        <f t="array" aca="1" ref="M14" ca="1">IF(ISTEXT($D14),INDIRECT("'" &amp; $C14 &amp;"'!" &amp; "B17"),"")</f>
        <v>-1138.1534075158868</v>
      </c>
      <c r="N14" s="277" cm="1">
        <f t="array" aca="1" ref="N14" ca="1">IF(ISTEXT($D14),INDIRECT("'" &amp; $C14 &amp;"'!" &amp; "B18"),"")</f>
        <v>-1424.1352874677236</v>
      </c>
      <c r="O14" s="76"/>
      <c r="P14" s="37" cm="1">
        <f t="array" aca="1" ref="P14" ca="1">IF(ISTEXT($D14),INDIRECT("'" &amp; $C14 &amp;"'!" &amp; "D13"),"")</f>
        <v>-294.15036345501358</v>
      </c>
      <c r="Q14" s="37" cm="1">
        <f t="array" aca="1" ref="Q14" ca="1">IF(ISTEXT($D14),INDIRECT("'" &amp; $C14 &amp;"'!" &amp; "D14"),"")</f>
        <v>-454.76492136776812</v>
      </c>
      <c r="R14" s="37" cm="1">
        <f t="array" aca="1" ref="R14" ca="1">IF(ISTEXT($D14),INDIRECT("'" &amp; $C14 &amp;"'!" &amp; "D15"),"")</f>
        <v>-596.03139369241649</v>
      </c>
      <c r="S14" s="37" cm="1">
        <f t="array" aca="1" ref="S14" ca="1">IF(ISTEXT($D14),INDIRECT("'" &amp; $C14 &amp;"'!" &amp; "D16"),"")</f>
        <v>-723.54654239240597</v>
      </c>
      <c r="T14" s="277" cm="1">
        <f t="array" aca="1" ref="T14" ca="1">IF(ISTEXT($D14),INDIRECT("'" &amp; $C14 &amp;"'!" &amp; "D17"),"")</f>
        <v>-963.94907259581328</v>
      </c>
      <c r="U14" s="277" cm="1">
        <f t="array" aca="1" ref="U14" ca="1">IF(ISTEXT($D14),INDIRECT("'" &amp; $C14 &amp;"'!" &amp; "D18"),"")</f>
        <v>-1208.5445292978386</v>
      </c>
      <c r="V14" s="76"/>
      <c r="W14" s="37" cm="1">
        <f t="array" aca="1" ref="W14" ca="1">IF(ISTEXT($D14),INDIRECT("'" &amp; $C14 &amp;"'!" &amp; "F13"),"")</f>
        <v>-434.52238720450566</v>
      </c>
      <c r="X14" s="37" cm="1">
        <f t="array" aca="1" ref="X14" ca="1">IF(ISTEXT($D14),INDIRECT("'" &amp; $C14 &amp;"'!" &amp; "F14"),"")</f>
        <v>-664.61760093358441</v>
      </c>
      <c r="Y14" s="37" cm="1">
        <f t="array" aca="1" ref="Y14" ca="1">IF(ISTEXT($D14),INDIRECT("'" &amp; $C14 &amp;"'!" &amp; "F15"),"")</f>
        <v>-873.55129822244464</v>
      </c>
      <c r="Z14" s="37" cm="1">
        <f t="array" aca="1" ref="Z14" ca="1">IF(ISTEXT($D14),INDIRECT("'" &amp; $C14 &amp;"'!" &amp; "F16"),"")</f>
        <v>-1067.3784524526184</v>
      </c>
      <c r="AA14" s="277" cm="1">
        <f t="array" aca="1" ref="AA14" ca="1">IF(ISTEXT($D14),INDIRECT("'" &amp; $C14 &amp;"'!" &amp; "F17"),"")</f>
        <v>-1436.7781282098567</v>
      </c>
      <c r="AB14" s="277" cm="1">
        <f t="array" aca="1" ref="AB14" ca="1">IF(ISTEXT($D14),INDIRECT("'" &amp; $C14 &amp;"'!" &amp; "F18"),"")</f>
        <v>-1809.5494524555977</v>
      </c>
      <c r="AC14" s="41"/>
      <c r="AD14" s="84" t="s">
        <v>146</v>
      </c>
      <c r="AE14" s="84" t="s">
        <v>147</v>
      </c>
      <c r="AF14" s="84" t="s">
        <v>148</v>
      </c>
      <c r="AG14" s="66"/>
    </row>
    <row r="15" spans="2:33">
      <c r="B15" s="64"/>
      <c r="C15" s="72" t="s">
        <v>149</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150</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151</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152</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153</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154</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3" t="s">
        <v>155</v>
      </c>
      <c r="J22" s="364"/>
      <c r="K22" s="364"/>
      <c r="L22" s="364"/>
      <c r="M22" s="364"/>
      <c r="N22" s="365"/>
      <c r="O22" s="76"/>
      <c r="P22" s="363" t="s">
        <v>155</v>
      </c>
      <c r="Q22" s="364"/>
      <c r="R22" s="364"/>
      <c r="S22" s="364"/>
      <c r="T22" s="364"/>
      <c r="U22" s="365"/>
      <c r="V22" s="76"/>
      <c r="W22" s="363" t="s">
        <v>155</v>
      </c>
      <c r="X22" s="364"/>
      <c r="Y22" s="364"/>
      <c r="Z22" s="364"/>
      <c r="AA22" s="364"/>
      <c r="AB22" s="365"/>
      <c r="AC22" s="41"/>
      <c r="AD22" s="76"/>
      <c r="AE22" s="76"/>
      <c r="AF22" s="76"/>
      <c r="AG22" s="66"/>
    </row>
    <row r="23" spans="2:33" ht="33.75" customHeight="1">
      <c r="B23" s="64"/>
      <c r="C23" s="69" t="s">
        <v>115</v>
      </c>
      <c r="D23" s="69" t="s">
        <v>116</v>
      </c>
      <c r="E23" s="70" t="s">
        <v>117</v>
      </c>
      <c r="F23" s="360" t="s">
        <v>118</v>
      </c>
      <c r="G23" s="361"/>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T2B Non-mandatory Repex Preferred</v>
      </c>
      <c r="E25" s="37" t="str">
        <f ca="1">E10</f>
        <v>Y</v>
      </c>
      <c r="F25" s="59">
        <f ca="1">IF(ISNUMBER(F10-F$9),F10-F$9,"")</f>
        <v>-61.66863484294511</v>
      </c>
      <c r="G25" s="59">
        <f ca="1">IF(ISNUMBER(G10-G$9),G10-G$9,"")</f>
        <v>0.4788711801082961</v>
      </c>
      <c r="H25" s="87" t="str">
        <f ca="1">H10</f>
        <v>CV6.03, CV6.08</v>
      </c>
      <c r="I25" s="59">
        <f t="shared" ref="I25:N34" ca="1" si="2">IF(ISNUMBER(I10-I$9),I10-I$9,"")</f>
        <v>11.275956968314063</v>
      </c>
      <c r="J25" s="59">
        <f t="shared" ca="1" si="2"/>
        <v>32.402715251616428</v>
      </c>
      <c r="K25" s="59">
        <f t="shared" ca="1" si="2"/>
        <v>60.740806828239897</v>
      </c>
      <c r="L25" s="59">
        <f t="shared" ca="1" si="2"/>
        <v>93.577839220108672</v>
      </c>
      <c r="M25" s="59">
        <f t="shared" ca="1" si="2"/>
        <v>161.90437379730724</v>
      </c>
      <c r="N25" s="59">
        <f t="shared" ca="1" si="2"/>
        <v>230.40900761406715</v>
      </c>
      <c r="O25" s="76"/>
      <c r="P25" s="59">
        <f t="shared" ref="P25:U34" ca="1" si="3">IF(ISNUMBER(P10-P$9),P10-P$9,"")</f>
        <v>-6.8167032633660938</v>
      </c>
      <c r="Q25" s="59">
        <f t="shared" ca="1" si="3"/>
        <v>-0.34997040029941218</v>
      </c>
      <c r="R25" s="59">
        <f t="shared" ca="1" si="3"/>
        <v>13.626427755601526</v>
      </c>
      <c r="S25" s="59">
        <f t="shared" ca="1" si="3"/>
        <v>32.378655766741417</v>
      </c>
      <c r="T25" s="59">
        <f t="shared" ca="1" si="3"/>
        <v>73.230893846237791</v>
      </c>
      <c r="U25" s="59">
        <f t="shared" ca="1" si="3"/>
        <v>114.34905268089324</v>
      </c>
      <c r="V25" s="76"/>
      <c r="W25" s="59">
        <f t="shared" ref="W25:AB34" ca="1" si="4">IF(ISNUMBER(W10-W$9),W10-W$9,"")</f>
        <v>1.1860302924731059</v>
      </c>
      <c r="X25" s="59">
        <f t="shared" ca="1" si="4"/>
        <v>14.145034509178572</v>
      </c>
      <c r="Y25" s="59">
        <f t="shared" ca="1" si="4"/>
        <v>34.473427855785872</v>
      </c>
      <c r="Z25" s="59">
        <f t="shared" ca="1" si="4"/>
        <v>59.453254120739757</v>
      </c>
      <c r="AA25" s="59">
        <f t="shared" ca="1" si="4"/>
        <v>112.42767654358499</v>
      </c>
      <c r="AB25" s="59">
        <f t="shared" ca="1" si="4"/>
        <v>165.59993892721218</v>
      </c>
      <c r="AC25" s="41"/>
      <c r="AD25" s="76"/>
      <c r="AE25" s="76"/>
      <c r="AF25" s="76"/>
      <c r="AG25" s="66"/>
    </row>
    <row r="26" spans="2:33">
      <c r="B26" s="64"/>
      <c r="C26" s="72" t="s">
        <v>133</v>
      </c>
      <c r="D26" s="87" t="str">
        <f t="shared" ref="D26:E34" ca="1" si="5">D11</f>
        <v>T2B Non-mandatory Repex Do 10% More</v>
      </c>
      <c r="E26" s="37" t="str">
        <f t="shared" ca="1" si="5"/>
        <v>N</v>
      </c>
      <c r="F26" s="59">
        <f t="shared" ref="F26:G34" ca="1" si="6">IF(ISNUMBER(F11-F$9),F11-F$9,"")</f>
        <v>-67.8357115793509</v>
      </c>
      <c r="G26" s="59">
        <f t="shared" ca="1" si="6"/>
        <v>0.5267582978937444</v>
      </c>
      <c r="H26" s="87" t="str">
        <f t="shared" ref="H26:H34" ca="1" si="7">H11</f>
        <v>CV6.03, CV6.08</v>
      </c>
      <c r="I26" s="59">
        <f t="shared" ca="1" si="2"/>
        <v>12.422539981724128</v>
      </c>
      <c r="J26" s="59">
        <f t="shared" ca="1" si="2"/>
        <v>35.680933370126013</v>
      </c>
      <c r="K26" s="59">
        <f t="shared" ca="1" si="2"/>
        <v>66.872292706721282</v>
      </c>
      <c r="L26" s="59">
        <f t="shared" ca="1" si="2"/>
        <v>103.01309872592094</v>
      </c>
      <c r="M26" s="59">
        <f t="shared" ca="1" si="2"/>
        <v>178.21489448528246</v>
      </c>
      <c r="N26" s="59">
        <f t="shared" ca="1" si="2"/>
        <v>253.61826055818756</v>
      </c>
      <c r="O26" s="76"/>
      <c r="P26" s="59">
        <f t="shared" ca="1" si="3"/>
        <v>-7.4793862612445992</v>
      </c>
      <c r="Q26" s="59">
        <f t="shared" ca="1" si="3"/>
        <v>-0.34702083014059326</v>
      </c>
      <c r="R26" s="59">
        <f t="shared" ca="1" si="3"/>
        <v>15.046475745042471</v>
      </c>
      <c r="S26" s="59">
        <f t="shared" ca="1" si="3"/>
        <v>35.693996943801721</v>
      </c>
      <c r="T26" s="59">
        <f t="shared" ca="1" si="3"/>
        <v>80.674066554540332</v>
      </c>
      <c r="U26" s="59">
        <f t="shared" ca="1" si="3"/>
        <v>125.95231015475883</v>
      </c>
      <c r="V26" s="76"/>
      <c r="W26" s="59">
        <f t="shared" ca="1" si="4"/>
        <v>1.3236206449292354</v>
      </c>
      <c r="X26" s="59">
        <f t="shared" ca="1" si="4"/>
        <v>15.597484562846603</v>
      </c>
      <c r="Y26" s="59">
        <f t="shared" ca="1" si="4"/>
        <v>37.978175847192915</v>
      </c>
      <c r="Z26" s="59">
        <f t="shared" ca="1" si="4"/>
        <v>65.47605512587279</v>
      </c>
      <c r="AA26" s="59">
        <f t="shared" ca="1" si="4"/>
        <v>123.79052751480276</v>
      </c>
      <c r="AB26" s="59">
        <f t="shared" ca="1" si="4"/>
        <v>182.32828501553104</v>
      </c>
      <c r="AC26" s="41"/>
      <c r="AD26" s="76"/>
      <c r="AE26" s="76"/>
      <c r="AF26" s="76"/>
      <c r="AG26" s="66"/>
    </row>
    <row r="27" spans="2:33">
      <c r="B27" s="64"/>
      <c r="C27" s="72" t="s">
        <v>137</v>
      </c>
      <c r="D27" s="87" t="str">
        <f t="shared" ca="1" si="5"/>
        <v>T2B Non-mandatory Repex Do 10% Less</v>
      </c>
      <c r="E27" s="37" t="str">
        <f t="shared" ca="1" si="5"/>
        <v>N</v>
      </c>
      <c r="F27" s="59">
        <f t="shared" ca="1" si="6"/>
        <v>-63.665307689926465</v>
      </c>
      <c r="G27" s="59">
        <f t="shared" ca="1" si="6"/>
        <v>0.43098406232285136</v>
      </c>
      <c r="H27" s="87" t="str">
        <f t="shared" ca="1" si="7"/>
        <v>CV6.03, CV6.08</v>
      </c>
      <c r="I27" s="59">
        <f t="shared" ca="1" si="2"/>
        <v>5.6570249877340189</v>
      </c>
      <c r="J27" s="59">
        <f t="shared" ca="1" si="2"/>
        <v>22.615351213558142</v>
      </c>
      <c r="K27" s="59">
        <f t="shared" ca="1" si="2"/>
        <v>47.123045681032181</v>
      </c>
      <c r="L27" s="59">
        <f t="shared" ca="1" si="2"/>
        <v>76.370121104657414</v>
      </c>
      <c r="M27" s="59">
        <f t="shared" ca="1" si="2"/>
        <v>137.83002616028921</v>
      </c>
      <c r="N27" s="59">
        <f t="shared" ca="1" si="2"/>
        <v>199.4458239147009</v>
      </c>
      <c r="O27" s="76"/>
      <c r="P27" s="59">
        <f t="shared" ca="1" si="3"/>
        <v>-10.626369215090278</v>
      </c>
      <c r="Q27" s="59">
        <f t="shared" ca="1" si="3"/>
        <v>-6.8620658642172998</v>
      </c>
      <c r="R27" s="59">
        <f t="shared" ca="1" si="3"/>
        <v>4.7201045302268767</v>
      </c>
      <c r="S27" s="59">
        <f t="shared" ca="1" si="3"/>
        <v>21.29085600648375</v>
      </c>
      <c r="T27" s="59">
        <f t="shared" ca="1" si="3"/>
        <v>58.023894209716445</v>
      </c>
      <c r="U27" s="59">
        <f t="shared" ca="1" si="3"/>
        <v>94.991864482647998</v>
      </c>
      <c r="V27" s="76"/>
      <c r="W27" s="59">
        <f t="shared" ca="1" si="4"/>
        <v>-3.4239090173506384</v>
      </c>
      <c r="X27" s="59">
        <f t="shared" ca="1" si="4"/>
        <v>6.1834385503517524</v>
      </c>
      <c r="Y27" s="59">
        <f t="shared" ca="1" si="4"/>
        <v>23.482404613943118</v>
      </c>
      <c r="Z27" s="59">
        <f t="shared" ca="1" si="4"/>
        <v>45.657994520718148</v>
      </c>
      <c r="AA27" s="59">
        <f t="shared" ca="1" si="4"/>
        <v>93.30099863493524</v>
      </c>
      <c r="AB27" s="59">
        <f t="shared" ca="1" si="4"/>
        <v>141.11766210087944</v>
      </c>
      <c r="AC27" s="41"/>
      <c r="AD27" s="76"/>
      <c r="AE27" s="76"/>
      <c r="AF27" s="76"/>
      <c r="AG27" s="66"/>
    </row>
    <row r="28" spans="2:33">
      <c r="B28" s="64"/>
      <c r="C28" s="72" t="s">
        <v>141</v>
      </c>
      <c r="D28" s="87" t="str">
        <f t="shared" ca="1" si="5"/>
        <v>T2B Non-mandatory Repex Extra T3; Less &gt;2ST</v>
      </c>
      <c r="E28" s="37" t="str">
        <f t="shared" ca="1" si="5"/>
        <v>N</v>
      </c>
      <c r="F28" s="59">
        <f t="shared" ca="1" si="6"/>
        <v>-61.66863484294511</v>
      </c>
      <c r="G28" s="59">
        <f t="shared" ca="1" si="6"/>
        <v>0.4788711801082961</v>
      </c>
      <c r="H28" s="87" t="str">
        <f t="shared" ca="1" si="7"/>
        <v>CV6.03, CV6.08</v>
      </c>
      <c r="I28" s="59">
        <f t="shared" ca="1" si="2"/>
        <v>11.275956968314063</v>
      </c>
      <c r="J28" s="59">
        <f t="shared" ca="1" si="2"/>
        <v>32.402715251616428</v>
      </c>
      <c r="K28" s="59">
        <f t="shared" ca="1" si="2"/>
        <v>60.740806828239897</v>
      </c>
      <c r="L28" s="59">
        <f t="shared" ca="1" si="2"/>
        <v>93.577839220108672</v>
      </c>
      <c r="M28" s="59">
        <f t="shared" ca="1" si="2"/>
        <v>161.90437379730724</v>
      </c>
      <c r="N28" s="59">
        <f t="shared" ca="1" si="2"/>
        <v>230.40900761406715</v>
      </c>
      <c r="O28" s="76"/>
      <c r="P28" s="59">
        <f t="shared" ca="1" si="3"/>
        <v>-6.8167032633660938</v>
      </c>
      <c r="Q28" s="59">
        <f t="shared" ca="1" si="3"/>
        <v>-0.34997040029941218</v>
      </c>
      <c r="R28" s="59">
        <f t="shared" ca="1" si="3"/>
        <v>13.626427755601526</v>
      </c>
      <c r="S28" s="59">
        <f t="shared" ca="1" si="3"/>
        <v>32.378655766741417</v>
      </c>
      <c r="T28" s="59">
        <f t="shared" ca="1" si="3"/>
        <v>73.230893846237791</v>
      </c>
      <c r="U28" s="59">
        <f t="shared" ca="1" si="3"/>
        <v>114.34905268089324</v>
      </c>
      <c r="V28" s="76"/>
      <c r="W28" s="59">
        <f t="shared" ca="1" si="4"/>
        <v>1.1860302924731059</v>
      </c>
      <c r="X28" s="59">
        <f t="shared" ca="1" si="4"/>
        <v>14.145034509178572</v>
      </c>
      <c r="Y28" s="59">
        <f t="shared" ca="1" si="4"/>
        <v>34.473427855785872</v>
      </c>
      <c r="Z28" s="59">
        <f t="shared" ca="1" si="4"/>
        <v>59.453254120739757</v>
      </c>
      <c r="AA28" s="59">
        <f t="shared" ca="1" si="4"/>
        <v>112.42767654358499</v>
      </c>
      <c r="AB28" s="59">
        <f t="shared" ca="1" si="4"/>
        <v>165.59993892721218</v>
      </c>
      <c r="AC28" s="41"/>
      <c r="AD28" s="76"/>
      <c r="AE28" s="76"/>
      <c r="AF28" s="76"/>
      <c r="AG28" s="66"/>
    </row>
    <row r="29" spans="2:33">
      <c r="B29" s="64"/>
      <c r="C29" s="72" t="s">
        <v>145</v>
      </c>
      <c r="D29" s="87" t="str">
        <f t="shared" ca="1" si="5"/>
        <v>T2B Non-mandatory Repex Defer</v>
      </c>
      <c r="E29" s="37" t="str">
        <f t="shared" ca="1" si="5"/>
        <v>N</v>
      </c>
      <c r="F29" s="59">
        <f t="shared" ca="1" si="6"/>
        <v>0</v>
      </c>
      <c r="G29" s="59">
        <f t="shared" ca="1" si="6"/>
        <v>0</v>
      </c>
      <c r="H29" s="87" t="str">
        <f t="shared" ca="1" si="7"/>
        <v>CV6.03, CV6.08</v>
      </c>
      <c r="I29" s="59">
        <f t="shared" ca="1" si="2"/>
        <v>-0.59825569594602257</v>
      </c>
      <c r="J29" s="59">
        <f t="shared" ca="1" si="2"/>
        <v>7.6149999705484106</v>
      </c>
      <c r="K29" s="59">
        <f t="shared" ca="1" si="2"/>
        <v>31.27528651688533</v>
      </c>
      <c r="L29" s="59">
        <f t="shared" ca="1" si="2"/>
        <v>64.979314788120746</v>
      </c>
      <c r="M29" s="59">
        <f t="shared" ca="1" si="2"/>
        <v>139.59725417047525</v>
      </c>
      <c r="N29" s="59">
        <f t="shared" ca="1" si="2"/>
        <v>214.41472076507034</v>
      </c>
      <c r="O29" s="76"/>
      <c r="P29" s="59">
        <f t="shared" ca="1" si="3"/>
        <v>-4.5106899746646718</v>
      </c>
      <c r="Q29" s="59">
        <f t="shared" ca="1" si="3"/>
        <v>-11.653741204165044</v>
      </c>
      <c r="R29" s="59">
        <f t="shared" ca="1" si="3"/>
        <v>-3.6694275168113109</v>
      </c>
      <c r="S29" s="59">
        <f t="shared" ca="1" si="3"/>
        <v>14.660855828381727</v>
      </c>
      <c r="T29" s="59">
        <f t="shared" ca="1" si="3"/>
        <v>59.290247635934179</v>
      </c>
      <c r="U29" s="59">
        <f t="shared" ca="1" si="3"/>
        <v>104.21502497115807</v>
      </c>
      <c r="V29" s="76"/>
      <c r="W29" s="59">
        <f t="shared" ca="1" si="4"/>
        <v>-2.7809442754283964</v>
      </c>
      <c r="X29" s="59">
        <f t="shared" ca="1" si="4"/>
        <v>-3.1236197376612154</v>
      </c>
      <c r="Y29" s="59">
        <f t="shared" ca="1" si="4"/>
        <v>11.793978298059073</v>
      </c>
      <c r="Z29" s="59">
        <f t="shared" ca="1" si="4"/>
        <v>36.921765141916012</v>
      </c>
      <c r="AA29" s="59">
        <f t="shared" ca="1" si="4"/>
        <v>94.78267688743631</v>
      </c>
      <c r="AB29" s="59">
        <f t="shared" ca="1" si="4"/>
        <v>152.8646630976657</v>
      </c>
      <c r="AC29" s="41"/>
      <c r="AD29" s="76"/>
      <c r="AE29" s="76"/>
      <c r="AF29" s="76"/>
      <c r="AG29" s="66"/>
    </row>
    <row r="30" spans="2:33">
      <c r="B30" s="64"/>
      <c r="C30" s="72" t="s">
        <v>149</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150</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151</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152</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153</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6"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E14" zoomScale="90" zoomScaleNormal="90" workbookViewId="0">
      <selection activeCell="J15" sqref="J15:L15"/>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6" customFormat="1" ht="56.9" customHeight="1"/>
    <row r="2" spans="1:12">
      <c r="A2" s="1"/>
    </row>
    <row r="3" spans="1:12">
      <c r="A3" s="44" t="s">
        <v>156</v>
      </c>
      <c r="B3" s="45"/>
      <c r="C3" s="45"/>
    </row>
    <row r="4" spans="1:12" ht="12.75" customHeight="1">
      <c r="A4" s="373" t="s">
        <v>157</v>
      </c>
      <c r="B4" s="374"/>
      <c r="C4" s="374"/>
      <c r="D4" s="374"/>
      <c r="E4" s="374"/>
      <c r="F4" s="374"/>
      <c r="G4" s="374"/>
      <c r="H4" s="374"/>
      <c r="I4" s="374"/>
      <c r="J4" s="374"/>
      <c r="K4" s="374"/>
      <c r="L4" s="375"/>
    </row>
    <row r="5" spans="1:12" ht="12.75" customHeight="1">
      <c r="A5" s="376"/>
      <c r="B5" s="377"/>
      <c r="C5" s="377"/>
      <c r="D5" s="377"/>
      <c r="E5" s="377"/>
      <c r="F5" s="377"/>
      <c r="G5" s="377"/>
      <c r="H5" s="377"/>
      <c r="I5" s="377"/>
      <c r="J5" s="377"/>
      <c r="K5" s="377"/>
      <c r="L5" s="378"/>
    </row>
    <row r="6" spans="1:12">
      <c r="A6" s="44" t="s">
        <v>158</v>
      </c>
      <c r="B6" s="46"/>
      <c r="C6" s="46"/>
    </row>
    <row r="7" spans="1:12">
      <c r="A7" s="379" t="s">
        <v>159</v>
      </c>
      <c r="B7" s="380"/>
      <c r="C7" s="380"/>
      <c r="D7" s="380"/>
      <c r="E7" s="380"/>
      <c r="F7" s="380"/>
      <c r="G7" s="380"/>
      <c r="H7" s="380"/>
      <c r="I7" s="380"/>
      <c r="J7" s="380"/>
      <c r="K7" s="380"/>
      <c r="L7" s="381"/>
    </row>
    <row r="8" spans="1:12">
      <c r="A8" s="46"/>
      <c r="B8" s="46"/>
      <c r="C8" s="46"/>
    </row>
    <row r="9" spans="1:12">
      <c r="A9" s="44" t="s">
        <v>160</v>
      </c>
      <c r="B9" s="45"/>
      <c r="C9" s="45"/>
    </row>
    <row r="10" spans="1:12" s="38" customFormat="1" ht="23">
      <c r="A10" s="47" t="s">
        <v>115</v>
      </c>
      <c r="B10" s="48" t="s">
        <v>161</v>
      </c>
      <c r="C10" s="47" t="s">
        <v>162</v>
      </c>
      <c r="D10" s="370" t="s">
        <v>163</v>
      </c>
      <c r="E10" s="371"/>
      <c r="F10" s="372"/>
      <c r="G10" s="370" t="s">
        <v>164</v>
      </c>
      <c r="H10" s="371"/>
      <c r="I10" s="372"/>
      <c r="J10" s="370" t="s">
        <v>165</v>
      </c>
      <c r="K10" s="371"/>
      <c r="L10" s="372"/>
    </row>
    <row r="11" spans="1:12" ht="133" customHeight="1">
      <c r="A11" s="49">
        <v>1</v>
      </c>
      <c r="B11" s="50" t="s">
        <v>166</v>
      </c>
      <c r="C11" s="51" t="s">
        <v>125</v>
      </c>
      <c r="D11" s="367" t="s">
        <v>125</v>
      </c>
      <c r="E11" s="368"/>
      <c r="F11" s="369"/>
      <c r="G11" s="367" t="s">
        <v>167</v>
      </c>
      <c r="H11" s="368"/>
      <c r="I11" s="369"/>
      <c r="J11" s="367" t="s">
        <v>168</v>
      </c>
      <c r="K11" s="368"/>
      <c r="L11" s="369"/>
    </row>
    <row r="12" spans="1:12" ht="151.5" customHeight="1">
      <c r="A12" s="49">
        <v>2</v>
      </c>
      <c r="B12" s="50" t="s">
        <v>166</v>
      </c>
      <c r="C12" s="51" t="s">
        <v>129</v>
      </c>
      <c r="D12" s="367" t="s">
        <v>169</v>
      </c>
      <c r="E12" s="368"/>
      <c r="F12" s="369"/>
      <c r="G12" s="367" t="s">
        <v>170</v>
      </c>
      <c r="H12" s="368"/>
      <c r="I12" s="369"/>
      <c r="J12" s="367" t="s">
        <v>171</v>
      </c>
      <c r="K12" s="368"/>
      <c r="L12" s="369"/>
    </row>
    <row r="13" spans="1:12" ht="159.65" customHeight="1">
      <c r="A13" s="49">
        <v>3</v>
      </c>
      <c r="B13" s="50" t="s">
        <v>166</v>
      </c>
      <c r="C13" s="51" t="s">
        <v>133</v>
      </c>
      <c r="D13" s="367" t="s">
        <v>172</v>
      </c>
      <c r="E13" s="368"/>
      <c r="F13" s="369"/>
      <c r="G13" s="367" t="s">
        <v>173</v>
      </c>
      <c r="H13" s="368"/>
      <c r="I13" s="369"/>
      <c r="J13" s="367" t="s">
        <v>174</v>
      </c>
      <c r="K13" s="368"/>
      <c r="L13" s="369"/>
    </row>
    <row r="14" spans="1:12" ht="199.5" customHeight="1">
      <c r="A14" s="49">
        <v>4</v>
      </c>
      <c r="B14" s="50" t="s">
        <v>166</v>
      </c>
      <c r="C14" s="51" t="s">
        <v>137</v>
      </c>
      <c r="D14" s="367" t="s">
        <v>175</v>
      </c>
      <c r="E14" s="368"/>
      <c r="F14" s="369"/>
      <c r="G14" s="367" t="s">
        <v>176</v>
      </c>
      <c r="H14" s="368"/>
      <c r="I14" s="369"/>
      <c r="J14" s="367" t="s">
        <v>177</v>
      </c>
      <c r="K14" s="368"/>
      <c r="L14" s="369"/>
    </row>
    <row r="15" spans="1:12" ht="177" customHeight="1">
      <c r="A15" s="49">
        <v>5</v>
      </c>
      <c r="B15" s="50" t="s">
        <v>166</v>
      </c>
      <c r="C15" s="51" t="s">
        <v>141</v>
      </c>
      <c r="D15" s="367" t="s">
        <v>178</v>
      </c>
      <c r="E15" s="368"/>
      <c r="F15" s="369"/>
      <c r="G15" s="367" t="s">
        <v>179</v>
      </c>
      <c r="H15" s="368"/>
      <c r="I15" s="369"/>
      <c r="J15" s="367" t="s">
        <v>180</v>
      </c>
      <c r="K15" s="368"/>
      <c r="L15" s="369"/>
    </row>
    <row r="16" spans="1:12" ht="98.15" customHeight="1">
      <c r="A16" s="49">
        <v>6</v>
      </c>
      <c r="B16" s="50" t="s">
        <v>166</v>
      </c>
      <c r="C16" s="51" t="s">
        <v>145</v>
      </c>
      <c r="D16" s="367" t="s">
        <v>181</v>
      </c>
      <c r="E16" s="368"/>
      <c r="F16" s="369"/>
      <c r="G16" s="367" t="s">
        <v>182</v>
      </c>
      <c r="H16" s="368"/>
      <c r="I16" s="369"/>
      <c r="J16" s="367" t="s">
        <v>183</v>
      </c>
      <c r="K16" s="368"/>
      <c r="L16" s="369"/>
    </row>
    <row r="17" spans="1:12">
      <c r="A17" s="49">
        <v>7</v>
      </c>
      <c r="B17" s="50"/>
      <c r="C17" s="51"/>
      <c r="D17" s="367"/>
      <c r="E17" s="368"/>
      <c r="F17" s="369"/>
      <c r="G17" s="367"/>
      <c r="H17" s="368"/>
      <c r="I17" s="369"/>
      <c r="J17" s="367"/>
      <c r="K17" s="368"/>
      <c r="L17" s="369"/>
    </row>
    <row r="18" spans="1:12">
      <c r="A18" s="49">
        <v>8</v>
      </c>
      <c r="B18" s="50"/>
      <c r="C18" s="51"/>
      <c r="D18" s="367"/>
      <c r="E18" s="368"/>
      <c r="F18" s="369"/>
      <c r="G18" s="367"/>
      <c r="H18" s="368"/>
      <c r="I18" s="369"/>
      <c r="J18" s="367"/>
      <c r="K18" s="368"/>
      <c r="L18" s="369"/>
    </row>
    <row r="19" spans="1:12">
      <c r="A19" s="49">
        <v>9</v>
      </c>
      <c r="B19" s="50"/>
      <c r="C19" s="51"/>
      <c r="D19" s="367"/>
      <c r="E19" s="368"/>
      <c r="F19" s="369"/>
      <c r="G19" s="367"/>
      <c r="H19" s="368"/>
      <c r="I19" s="369"/>
      <c r="J19" s="367"/>
      <c r="K19" s="368"/>
      <c r="L19" s="369"/>
    </row>
    <row r="20" spans="1:12">
      <c r="A20" s="49">
        <v>10</v>
      </c>
      <c r="B20" s="50"/>
      <c r="C20" s="51"/>
      <c r="D20" s="367"/>
      <c r="E20" s="368"/>
      <c r="F20" s="369"/>
      <c r="G20" s="367"/>
      <c r="H20" s="368"/>
      <c r="I20" s="369"/>
      <c r="J20" s="367"/>
      <c r="K20" s="368"/>
      <c r="L20" s="369"/>
    </row>
    <row r="21" spans="1:12">
      <c r="A21" s="49">
        <v>11</v>
      </c>
      <c r="B21" s="50"/>
      <c r="C21" s="51"/>
      <c r="D21" s="367"/>
      <c r="E21" s="368"/>
      <c r="F21" s="369"/>
      <c r="G21" s="367"/>
      <c r="H21" s="368"/>
      <c r="I21" s="369"/>
      <c r="J21" s="367"/>
      <c r="K21" s="368"/>
      <c r="L21" s="369"/>
    </row>
    <row r="22" spans="1:12">
      <c r="A22" s="49">
        <v>12</v>
      </c>
      <c r="B22" s="50"/>
      <c r="C22" s="51"/>
      <c r="D22" s="367"/>
      <c r="E22" s="368"/>
      <c r="F22" s="369"/>
      <c r="G22" s="367"/>
      <c r="H22" s="368"/>
      <c r="I22" s="369"/>
      <c r="J22" s="367"/>
      <c r="K22" s="368"/>
      <c r="L22" s="369"/>
    </row>
    <row r="23" spans="1:12">
      <c r="A23" s="49">
        <v>13</v>
      </c>
      <c r="B23" s="50"/>
      <c r="C23" s="51"/>
      <c r="D23" s="367"/>
      <c r="E23" s="368"/>
      <c r="F23" s="369"/>
      <c r="G23" s="367"/>
      <c r="H23" s="368"/>
      <c r="I23" s="369"/>
      <c r="J23" s="367"/>
      <c r="K23" s="368"/>
      <c r="L23" s="369"/>
    </row>
    <row r="24" spans="1:12">
      <c r="A24" s="49">
        <v>14</v>
      </c>
      <c r="B24" s="50"/>
      <c r="C24" s="51"/>
      <c r="D24" s="367"/>
      <c r="E24" s="368"/>
      <c r="F24" s="369"/>
      <c r="G24" s="367"/>
      <c r="H24" s="368"/>
      <c r="I24" s="369"/>
      <c r="J24" s="367"/>
      <c r="K24" s="368"/>
      <c r="L24" s="369"/>
    </row>
    <row r="25" spans="1:12">
      <c r="A25" s="49">
        <v>15</v>
      </c>
      <c r="B25" s="50"/>
      <c r="C25" s="51"/>
      <c r="D25" s="367"/>
      <c r="E25" s="368"/>
      <c r="F25" s="369"/>
      <c r="G25" s="367"/>
      <c r="H25" s="368"/>
      <c r="I25" s="369"/>
      <c r="J25" s="367"/>
      <c r="K25" s="368"/>
      <c r="L25" s="369"/>
    </row>
    <row r="26" spans="1:12">
      <c r="A26" s="49">
        <v>16</v>
      </c>
      <c r="B26" s="50"/>
      <c r="C26" s="51"/>
      <c r="D26" s="367"/>
      <c r="E26" s="368"/>
      <c r="F26" s="369"/>
      <c r="G26" s="367"/>
      <c r="H26" s="368"/>
      <c r="I26" s="369"/>
      <c r="J26" s="367"/>
      <c r="K26" s="368"/>
      <c r="L26" s="369"/>
    </row>
    <row r="27" spans="1:12">
      <c r="A27" s="49">
        <v>17</v>
      </c>
      <c r="B27" s="50"/>
      <c r="C27" s="51"/>
      <c r="D27" s="367"/>
      <c r="E27" s="368"/>
      <c r="F27" s="369"/>
      <c r="G27" s="367"/>
      <c r="H27" s="368"/>
      <c r="I27" s="369"/>
      <c r="J27" s="367"/>
      <c r="K27" s="368"/>
      <c r="L27" s="369"/>
    </row>
    <row r="28" spans="1:12">
      <c r="A28" s="49">
        <v>18</v>
      </c>
      <c r="B28" s="50"/>
      <c r="C28" s="51"/>
      <c r="D28" s="367"/>
      <c r="E28" s="368"/>
      <c r="F28" s="369"/>
      <c r="G28" s="367"/>
      <c r="H28" s="368"/>
      <c r="I28" s="369"/>
      <c r="J28" s="367"/>
      <c r="K28" s="368"/>
      <c r="L28" s="369"/>
    </row>
    <row r="29" spans="1:12">
      <c r="A29" s="49">
        <v>19</v>
      </c>
      <c r="B29" s="50"/>
      <c r="C29" s="51"/>
      <c r="D29" s="367"/>
      <c r="E29" s="368"/>
      <c r="F29" s="369"/>
      <c r="G29" s="367"/>
      <c r="H29" s="368"/>
      <c r="I29" s="369"/>
      <c r="J29" s="367"/>
      <c r="K29" s="368"/>
      <c r="L29" s="369"/>
    </row>
    <row r="30" spans="1:12">
      <c r="A30" s="49">
        <v>20</v>
      </c>
      <c r="B30" s="50"/>
      <c r="C30" s="51"/>
      <c r="D30" s="367"/>
      <c r="E30" s="368"/>
      <c r="F30" s="369"/>
      <c r="G30" s="367"/>
      <c r="H30" s="368"/>
      <c r="I30" s="369"/>
      <c r="J30" s="367"/>
      <c r="K30" s="368"/>
      <c r="L30" s="369"/>
    </row>
    <row r="31" spans="1:12">
      <c r="A31" s="49">
        <v>21</v>
      </c>
      <c r="B31" s="50"/>
      <c r="C31" s="51"/>
      <c r="D31" s="367"/>
      <c r="E31" s="368"/>
      <c r="F31" s="369"/>
      <c r="G31" s="367"/>
      <c r="H31" s="368"/>
      <c r="I31" s="369"/>
      <c r="J31" s="367"/>
      <c r="K31" s="368"/>
      <c r="L31" s="369"/>
    </row>
    <row r="32" spans="1:12">
      <c r="A32" s="49">
        <v>22</v>
      </c>
      <c r="B32" s="50"/>
      <c r="C32" s="51"/>
      <c r="D32" s="367"/>
      <c r="E32" s="368"/>
      <c r="F32" s="369"/>
      <c r="G32" s="367"/>
      <c r="H32" s="368"/>
      <c r="I32" s="369"/>
      <c r="J32" s="367"/>
      <c r="K32" s="368"/>
      <c r="L32" s="369"/>
    </row>
    <row r="33" spans="1:12">
      <c r="A33" s="49">
        <v>23</v>
      </c>
      <c r="B33" s="50"/>
      <c r="C33" s="51"/>
      <c r="D33" s="367"/>
      <c r="E33" s="368"/>
      <c r="F33" s="369"/>
      <c r="G33" s="367"/>
      <c r="H33" s="368"/>
      <c r="I33" s="369"/>
      <c r="J33" s="367"/>
      <c r="K33" s="368"/>
      <c r="L33" s="369"/>
    </row>
    <row r="34" spans="1:12">
      <c r="A34" s="49">
        <v>24</v>
      </c>
      <c r="B34" s="50"/>
      <c r="C34" s="51"/>
      <c r="D34" s="367"/>
      <c r="E34" s="368"/>
      <c r="F34" s="369"/>
      <c r="G34" s="367"/>
      <c r="H34" s="368"/>
      <c r="I34" s="369"/>
      <c r="J34" s="367"/>
      <c r="K34" s="368"/>
      <c r="L34" s="369"/>
    </row>
    <row r="35" spans="1:12">
      <c r="A35" s="49">
        <v>25</v>
      </c>
      <c r="B35" s="50"/>
      <c r="C35" s="51"/>
      <c r="D35" s="367"/>
      <c r="E35" s="368"/>
      <c r="F35" s="369"/>
      <c r="G35" s="367"/>
      <c r="H35" s="368"/>
      <c r="I35" s="369"/>
      <c r="J35" s="367"/>
      <c r="K35" s="368"/>
      <c r="L35" s="369"/>
    </row>
    <row r="36" spans="1:12">
      <c r="A36" s="49">
        <v>26</v>
      </c>
      <c r="B36" s="50"/>
      <c r="C36" s="51"/>
      <c r="D36" s="367"/>
      <c r="E36" s="368"/>
      <c r="F36" s="369"/>
      <c r="G36" s="367"/>
      <c r="H36" s="368"/>
      <c r="I36" s="369"/>
      <c r="J36" s="367"/>
      <c r="K36" s="368"/>
      <c r="L36" s="369"/>
    </row>
    <row r="37" spans="1:12">
      <c r="A37" s="49">
        <v>27</v>
      </c>
      <c r="B37" s="50"/>
      <c r="C37" s="51"/>
      <c r="D37" s="367"/>
      <c r="E37" s="368"/>
      <c r="F37" s="369"/>
      <c r="G37" s="367"/>
      <c r="H37" s="368"/>
      <c r="I37" s="369"/>
      <c r="J37" s="367"/>
      <c r="K37" s="368"/>
      <c r="L37" s="369"/>
    </row>
    <row r="38" spans="1:12">
      <c r="A38" s="49">
        <v>28</v>
      </c>
      <c r="B38" s="50"/>
      <c r="C38" s="51"/>
      <c r="D38" s="367"/>
      <c r="E38" s="368"/>
      <c r="F38" s="369"/>
      <c r="G38" s="367"/>
      <c r="H38" s="368"/>
      <c r="I38" s="369"/>
      <c r="J38" s="367"/>
      <c r="K38" s="368"/>
      <c r="L38" s="369"/>
    </row>
    <row r="39" spans="1:12">
      <c r="A39" s="49">
        <v>29</v>
      </c>
      <c r="B39" s="50"/>
      <c r="C39" s="51"/>
      <c r="D39" s="367"/>
      <c r="E39" s="368"/>
      <c r="F39" s="369"/>
      <c r="G39" s="367"/>
      <c r="H39" s="368"/>
      <c r="I39" s="369"/>
      <c r="J39" s="367"/>
      <c r="K39" s="368"/>
      <c r="L39" s="369"/>
    </row>
    <row r="40" spans="1:12">
      <c r="A40" s="49">
        <v>30</v>
      </c>
      <c r="B40" s="50"/>
      <c r="C40" s="51"/>
      <c r="D40" s="367"/>
      <c r="E40" s="368"/>
      <c r="F40" s="369"/>
      <c r="G40" s="367"/>
      <c r="H40" s="368"/>
      <c r="I40" s="369"/>
      <c r="J40" s="367"/>
      <c r="K40" s="368"/>
      <c r="L40" s="369"/>
    </row>
    <row r="41" spans="1:12">
      <c r="A41" s="49">
        <v>31</v>
      </c>
      <c r="B41" s="50"/>
      <c r="C41" s="51"/>
      <c r="D41" s="367"/>
      <c r="E41" s="368"/>
      <c r="F41" s="369"/>
      <c r="G41" s="367"/>
      <c r="H41" s="368"/>
      <c r="I41" s="369"/>
      <c r="J41" s="367"/>
      <c r="K41" s="368"/>
      <c r="L41" s="369"/>
    </row>
    <row r="42" spans="1:12">
      <c r="A42" s="49">
        <v>32</v>
      </c>
      <c r="B42" s="50"/>
      <c r="C42" s="51"/>
      <c r="D42" s="367"/>
      <c r="E42" s="368"/>
      <c r="F42" s="369"/>
      <c r="G42" s="367"/>
      <c r="H42" s="368"/>
      <c r="I42" s="369"/>
      <c r="J42" s="367"/>
      <c r="K42" s="368"/>
      <c r="L42" s="369"/>
    </row>
    <row r="43" spans="1:12">
      <c r="A43" s="49">
        <v>33</v>
      </c>
      <c r="B43" s="50"/>
      <c r="C43" s="51"/>
      <c r="D43" s="367"/>
      <c r="E43" s="368"/>
      <c r="F43" s="369"/>
      <c r="G43" s="367"/>
      <c r="H43" s="368"/>
      <c r="I43" s="369"/>
      <c r="J43" s="367"/>
      <c r="K43" s="368"/>
      <c r="L43" s="369"/>
    </row>
    <row r="44" spans="1:12">
      <c r="A44" s="49">
        <v>34</v>
      </c>
      <c r="B44" s="50"/>
      <c r="C44" s="51"/>
      <c r="D44" s="367"/>
      <c r="E44" s="368"/>
      <c r="F44" s="369"/>
      <c r="G44" s="367"/>
      <c r="H44" s="368"/>
      <c r="I44" s="369"/>
      <c r="J44" s="367"/>
      <c r="K44" s="368"/>
      <c r="L44" s="369"/>
    </row>
    <row r="45" spans="1:12">
      <c r="A45" s="49">
        <v>35</v>
      </c>
      <c r="B45" s="50"/>
      <c r="C45" s="51"/>
      <c r="D45" s="367"/>
      <c r="E45" s="368"/>
      <c r="F45" s="369"/>
      <c r="G45" s="367"/>
      <c r="H45" s="368"/>
      <c r="I45" s="369"/>
      <c r="J45" s="367"/>
      <c r="K45" s="368"/>
      <c r="L45" s="369"/>
    </row>
    <row r="46" spans="1:12">
      <c r="A46" s="49">
        <v>36</v>
      </c>
      <c r="B46" s="50"/>
      <c r="C46" s="51"/>
      <c r="D46" s="367"/>
      <c r="E46" s="368"/>
      <c r="F46" s="369"/>
      <c r="G46" s="367"/>
      <c r="H46" s="368"/>
      <c r="I46" s="369"/>
      <c r="J46" s="367"/>
      <c r="K46" s="368"/>
      <c r="L46" s="369"/>
    </row>
    <row r="47" spans="1:12">
      <c r="A47" s="49">
        <v>37</v>
      </c>
      <c r="B47" s="50"/>
      <c r="C47" s="51"/>
      <c r="D47" s="367"/>
      <c r="E47" s="368"/>
      <c r="F47" s="369"/>
      <c r="G47" s="367"/>
      <c r="H47" s="368"/>
      <c r="I47" s="369"/>
      <c r="J47" s="367"/>
      <c r="K47" s="368"/>
      <c r="L47" s="369"/>
    </row>
    <row r="48" spans="1:12">
      <c r="A48" s="49">
        <v>38</v>
      </c>
      <c r="B48" s="50"/>
      <c r="C48" s="51"/>
      <c r="D48" s="367"/>
      <c r="E48" s="368"/>
      <c r="F48" s="369"/>
      <c r="G48" s="367"/>
      <c r="H48" s="368"/>
      <c r="I48" s="369"/>
      <c r="J48" s="367"/>
      <c r="K48" s="368"/>
      <c r="L48" s="369"/>
    </row>
    <row r="49" spans="1:12">
      <c r="A49" s="49">
        <v>39</v>
      </c>
      <c r="B49" s="50"/>
      <c r="C49" s="51"/>
      <c r="D49" s="367"/>
      <c r="E49" s="368"/>
      <c r="F49" s="369"/>
      <c r="G49" s="367"/>
      <c r="H49" s="368"/>
      <c r="I49" s="369"/>
      <c r="J49" s="367"/>
      <c r="K49" s="368"/>
      <c r="L49" s="369"/>
    </row>
    <row r="50" spans="1:12">
      <c r="A50" s="49">
        <v>40</v>
      </c>
      <c r="B50" s="50"/>
      <c r="C50" s="51"/>
      <c r="D50" s="367"/>
      <c r="E50" s="368"/>
      <c r="F50" s="369"/>
      <c r="G50" s="367"/>
      <c r="H50" s="368"/>
      <c r="I50" s="369"/>
      <c r="J50" s="367"/>
      <c r="K50" s="368"/>
      <c r="L50" s="369"/>
    </row>
    <row r="51" spans="1:12">
      <c r="A51" s="49">
        <v>41</v>
      </c>
      <c r="B51" s="50"/>
      <c r="C51" s="51"/>
      <c r="D51" s="367"/>
      <c r="E51" s="368"/>
      <c r="F51" s="369"/>
      <c r="G51" s="367"/>
      <c r="H51" s="368"/>
      <c r="I51" s="369"/>
      <c r="J51" s="367"/>
      <c r="K51" s="368"/>
      <c r="L51" s="369"/>
    </row>
    <row r="52" spans="1:12">
      <c r="A52" s="49">
        <v>42</v>
      </c>
      <c r="B52" s="50"/>
      <c r="C52" s="51"/>
      <c r="D52" s="367"/>
      <c r="E52" s="368"/>
      <c r="F52" s="369"/>
      <c r="G52" s="367"/>
      <c r="H52" s="368"/>
      <c r="I52" s="369"/>
      <c r="J52" s="367"/>
      <c r="K52" s="368"/>
      <c r="L52" s="369"/>
    </row>
    <row r="53" spans="1:12">
      <c r="A53" s="49">
        <v>43</v>
      </c>
      <c r="B53" s="50"/>
      <c r="C53" s="51"/>
      <c r="D53" s="367"/>
      <c r="E53" s="368"/>
      <c r="F53" s="369"/>
      <c r="G53" s="367"/>
      <c r="H53" s="368"/>
      <c r="I53" s="369"/>
      <c r="J53" s="367"/>
      <c r="K53" s="368"/>
      <c r="L53" s="369"/>
    </row>
    <row r="54" spans="1:12">
      <c r="A54" s="49">
        <v>44</v>
      </c>
      <c r="B54" s="50"/>
      <c r="C54" s="51"/>
      <c r="D54" s="367"/>
      <c r="E54" s="368"/>
      <c r="F54" s="369"/>
      <c r="G54" s="367"/>
      <c r="H54" s="368"/>
      <c r="I54" s="369"/>
      <c r="J54" s="367"/>
      <c r="K54" s="368"/>
      <c r="L54" s="369"/>
    </row>
    <row r="55" spans="1:12">
      <c r="A55" s="49">
        <v>45</v>
      </c>
      <c r="B55" s="50"/>
      <c r="C55" s="51"/>
      <c r="D55" s="367"/>
      <c r="E55" s="368"/>
      <c r="F55" s="369"/>
      <c r="G55" s="367"/>
      <c r="H55" s="368"/>
      <c r="I55" s="369"/>
      <c r="J55" s="367"/>
      <c r="K55" s="368"/>
      <c r="L55" s="369"/>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02" t="s">
        <v>184</v>
      </c>
      <c r="B6" s="186" t="s">
        <v>185</v>
      </c>
      <c r="C6" s="403" t="s">
        <v>186</v>
      </c>
      <c r="D6" s="401" t="s">
        <v>187</v>
      </c>
      <c r="E6" s="402" t="s">
        <v>188</v>
      </c>
      <c r="F6" s="402"/>
      <c r="G6" s="402"/>
      <c r="H6" s="402" t="s">
        <v>189</v>
      </c>
      <c r="I6" s="402"/>
      <c r="J6" s="402"/>
      <c r="K6" s="188"/>
    </row>
    <row r="7" spans="1:53" s="113" customFormat="1" ht="16.5" customHeight="1">
      <c r="A7" s="402"/>
      <c r="B7" s="187" t="s">
        <v>190</v>
      </c>
      <c r="C7" s="403"/>
      <c r="D7" s="401"/>
      <c r="E7" s="402"/>
      <c r="F7" s="402"/>
      <c r="G7" s="402"/>
      <c r="H7" s="402"/>
      <c r="I7" s="402"/>
      <c r="J7" s="402"/>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191</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192</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193</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194</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195</v>
      </c>
      <c r="B13" s="114">
        <v>3.5000000000000003E-2</v>
      </c>
      <c r="C13" s="163">
        <v>3.5000000000000003E-2</v>
      </c>
      <c r="D13" s="163" t="s">
        <v>196</v>
      </c>
      <c r="E13" s="396" t="s">
        <v>197</v>
      </c>
      <c r="F13" s="396"/>
      <c r="G13" s="396"/>
      <c r="H13" s="383" t="s">
        <v>198</v>
      </c>
      <c r="I13" s="384"/>
      <c r="J13" s="385"/>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199</v>
      </c>
      <c r="B14" s="114">
        <v>0.03</v>
      </c>
      <c r="C14" s="163">
        <v>0.03</v>
      </c>
      <c r="D14" s="163" t="s">
        <v>196</v>
      </c>
      <c r="E14" s="396" t="s">
        <v>197</v>
      </c>
      <c r="F14" s="396"/>
      <c r="G14" s="396"/>
      <c r="H14" s="383" t="s">
        <v>198</v>
      </c>
      <c r="I14" s="384"/>
      <c r="J14" s="385"/>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200</v>
      </c>
      <c r="B15" s="114">
        <v>1.4999999999999999E-2</v>
      </c>
      <c r="C15" s="163">
        <v>1.4999999999999999E-2</v>
      </c>
      <c r="D15" s="163" t="s">
        <v>196</v>
      </c>
      <c r="E15" s="396" t="s">
        <v>197</v>
      </c>
      <c r="F15" s="396"/>
      <c r="G15" s="396"/>
      <c r="H15" s="383" t="s">
        <v>198</v>
      </c>
      <c r="I15" s="384"/>
      <c r="J15" s="385"/>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201</v>
      </c>
      <c r="B16" s="114">
        <v>1.286E-2</v>
      </c>
      <c r="C16" s="163">
        <v>1.286E-2</v>
      </c>
      <c r="D16" s="163" t="s">
        <v>196</v>
      </c>
      <c r="E16" s="396" t="s">
        <v>197</v>
      </c>
      <c r="F16" s="396"/>
      <c r="G16" s="396"/>
      <c r="H16" s="383" t="s">
        <v>198</v>
      </c>
      <c r="I16" s="384"/>
      <c r="J16" s="385"/>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2"/>
      <c r="F17" s="382"/>
      <c r="G17" s="382"/>
      <c r="H17" s="383"/>
      <c r="I17" s="384"/>
      <c r="J17" s="385"/>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202</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202</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203</v>
      </c>
      <c r="B20" s="116">
        <f>C20*_xlfn.XLOOKUP($D20,$B$32:$AD$32,$B$33:$AD$33,,0)</f>
        <v>2.2401506466810659</v>
      </c>
      <c r="C20" s="163">
        <v>1.9512195121951219</v>
      </c>
      <c r="D20" s="163" t="s">
        <v>204</v>
      </c>
      <c r="E20" s="391" t="s">
        <v>205</v>
      </c>
      <c r="F20" s="392"/>
      <c r="G20" s="167" t="s">
        <v>206</v>
      </c>
      <c r="H20" s="383" t="s">
        <v>207</v>
      </c>
      <c r="I20" s="384"/>
      <c r="J20" s="385"/>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208</v>
      </c>
      <c r="B21" s="116">
        <f>C21*_xlfn.XLOOKUP($D21,$B$32:$AD$32,$B$33:$AD$33,,0)</f>
        <v>1.5067243337405847E-2</v>
      </c>
      <c r="C21" s="163">
        <v>1.3123893805309735E-2</v>
      </c>
      <c r="D21" s="163" t="s">
        <v>204</v>
      </c>
      <c r="E21" s="391" t="s">
        <v>209</v>
      </c>
      <c r="F21" s="392"/>
      <c r="G21" s="167" t="s">
        <v>210</v>
      </c>
      <c r="H21" s="393" t="s">
        <v>211</v>
      </c>
      <c r="I21" s="394"/>
      <c r="J21" s="395"/>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212</v>
      </c>
      <c r="B22" s="115">
        <v>10</v>
      </c>
      <c r="C22" s="163">
        <v>10</v>
      </c>
      <c r="D22" s="163" t="s">
        <v>213</v>
      </c>
      <c r="E22" s="281" t="s">
        <v>214</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215</v>
      </c>
      <c r="B23" s="132">
        <v>28</v>
      </c>
      <c r="C23" s="163">
        <v>28</v>
      </c>
      <c r="D23" s="163">
        <v>2014</v>
      </c>
      <c r="E23" s="164" t="s">
        <v>216</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217</v>
      </c>
      <c r="B24" s="120">
        <v>6.5600000000000001E-4</v>
      </c>
      <c r="C24" s="163"/>
      <c r="D24" s="163"/>
      <c r="E24" s="280" t="s">
        <v>218</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219</v>
      </c>
      <c r="B25" s="131">
        <v>90909.1</v>
      </c>
      <c r="C25" s="163"/>
      <c r="D25" s="163"/>
      <c r="E25" s="280" t="s">
        <v>218</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220</v>
      </c>
      <c r="B26" s="116">
        <v>4.32</v>
      </c>
      <c r="C26" s="163"/>
      <c r="D26" s="163"/>
      <c r="E26" s="280" t="s">
        <v>218</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221</v>
      </c>
      <c r="B27" s="278">
        <f>C27*Y31</f>
        <v>6.8298167477239984</v>
      </c>
      <c r="C27" s="163">
        <v>6.01</v>
      </c>
      <c r="D27" s="163" t="s">
        <v>222</v>
      </c>
      <c r="E27" s="166" t="s">
        <v>223</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224</v>
      </c>
      <c r="B29" s="170" t="s">
        <v>225</v>
      </c>
      <c r="C29" s="206" t="s">
        <v>226</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227</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228</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229</v>
      </c>
      <c r="B32" s="176" t="s">
        <v>230</v>
      </c>
      <c r="C32" s="176" t="s">
        <v>231</v>
      </c>
      <c r="D32" s="176" t="s">
        <v>232</v>
      </c>
      <c r="E32" s="176" t="s">
        <v>233</v>
      </c>
      <c r="F32" s="176" t="s">
        <v>234</v>
      </c>
      <c r="G32" s="176" t="s">
        <v>235</v>
      </c>
      <c r="H32" s="176" t="s">
        <v>236</v>
      </c>
      <c r="I32" s="176" t="s">
        <v>237</v>
      </c>
      <c r="J32" s="176" t="s">
        <v>238</v>
      </c>
      <c r="K32" s="176" t="s">
        <v>239</v>
      </c>
      <c r="L32" s="176" t="s">
        <v>240</v>
      </c>
      <c r="M32" s="176" t="s">
        <v>241</v>
      </c>
      <c r="N32" s="176" t="s">
        <v>242</v>
      </c>
      <c r="O32" s="176" t="s">
        <v>243</v>
      </c>
      <c r="P32" s="176" t="s">
        <v>244</v>
      </c>
      <c r="Q32" s="176" t="s">
        <v>245</v>
      </c>
      <c r="R32" s="176" t="s">
        <v>246</v>
      </c>
      <c r="S32" s="176" t="s">
        <v>247</v>
      </c>
      <c r="T32" s="176" t="s">
        <v>248</v>
      </c>
      <c r="U32" s="176" t="s">
        <v>249</v>
      </c>
      <c r="V32" s="176" t="s">
        <v>250</v>
      </c>
      <c r="W32" s="176" t="s">
        <v>213</v>
      </c>
      <c r="X32" s="176" t="s">
        <v>204</v>
      </c>
      <c r="Y32" s="176" t="s">
        <v>251</v>
      </c>
      <c r="Z32" s="176" t="s">
        <v>196</v>
      </c>
      <c r="AA32" s="176" t="s">
        <v>252</v>
      </c>
      <c r="AB32" s="176" t="s">
        <v>253</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254</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255</v>
      </c>
      <c r="B38" s="388" t="s">
        <v>256</v>
      </c>
      <c r="C38" s="388"/>
      <c r="D38" s="214" t="s">
        <v>257</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258</v>
      </c>
      <c r="B39" s="389" t="s">
        <v>259</v>
      </c>
      <c r="C39" s="390"/>
      <c r="D39" s="177" t="s">
        <v>196</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260</v>
      </c>
      <c r="B40" s="399" t="s">
        <v>261</v>
      </c>
      <c r="C40" s="399"/>
      <c r="D40" s="177" t="s">
        <v>196</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262</v>
      </c>
      <c r="B41" s="400" t="s">
        <v>263</v>
      </c>
      <c r="C41" s="400"/>
      <c r="D41" s="177" t="s">
        <v>251</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264</v>
      </c>
      <c r="B42" s="386" t="s">
        <v>265</v>
      </c>
      <c r="C42" s="387"/>
      <c r="D42" s="180" t="s">
        <v>196</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266</v>
      </c>
      <c r="B43" s="400" t="s">
        <v>267</v>
      </c>
      <c r="C43" s="400"/>
      <c r="D43" s="177" t="s">
        <v>251</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268</v>
      </c>
      <c r="B44" s="386" t="s">
        <v>265</v>
      </c>
      <c r="C44" s="387"/>
      <c r="D44" s="180" t="s">
        <v>196</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269</v>
      </c>
      <c r="B45" s="400" t="s">
        <v>270</v>
      </c>
      <c r="C45" s="400"/>
      <c r="D45" s="177" t="s">
        <v>251</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271</v>
      </c>
      <c r="B46" s="386" t="s">
        <v>265</v>
      </c>
      <c r="C46" s="387"/>
      <c r="D46" s="180" t="s">
        <v>196</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272</v>
      </c>
      <c r="B47" s="397" t="s">
        <v>273</v>
      </c>
      <c r="C47" s="398"/>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274</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275</v>
      </c>
      <c r="B50" s="117" t="s">
        <v>276</v>
      </c>
      <c r="C50" s="117"/>
      <c r="D50" s="117"/>
      <c r="E50" s="117"/>
      <c r="F50" s="184"/>
      <c r="G50" s="161" t="s">
        <v>277</v>
      </c>
      <c r="L50" s="161" t="s">
        <v>278</v>
      </c>
      <c r="Q50" s="161" t="s">
        <v>279</v>
      </c>
      <c r="V50" s="161" t="s">
        <v>280</v>
      </c>
    </row>
    <row r="51" spans="1:74">
      <c r="A51" s="301" t="s">
        <v>281</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282</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283</v>
      </c>
      <c r="B54" s="25"/>
      <c r="C54" s="264" t="s">
        <v>284</v>
      </c>
      <c r="D54" s="25"/>
      <c r="E54" s="265" t="s">
        <v>285</v>
      </c>
    </row>
    <row r="55" spans="1:74">
      <c r="A55" s="147" t="s">
        <v>286</v>
      </c>
      <c r="B55"/>
      <c r="C55" s="148" t="s">
        <v>287</v>
      </c>
      <c r="D55"/>
      <c r="E55" s="128" t="s">
        <v>288</v>
      </c>
    </row>
    <row r="56" spans="1:74">
      <c r="A56" s="147" t="s">
        <v>289</v>
      </c>
      <c r="B56"/>
      <c r="C56" s="148" t="s">
        <v>290</v>
      </c>
      <c r="D56"/>
      <c r="E56" s="128" t="s">
        <v>291</v>
      </c>
    </row>
    <row r="57" spans="1:74">
      <c r="A57" s="147" t="s">
        <v>292</v>
      </c>
      <c r="B57"/>
      <c r="C57" s="148" t="s">
        <v>293</v>
      </c>
      <c r="D57"/>
      <c r="E57" s="128" t="s">
        <v>294</v>
      </c>
    </row>
    <row r="58" spans="1:74">
      <c r="A58" s="147" t="s">
        <v>295</v>
      </c>
      <c r="B58"/>
      <c r="C58" s="148" t="s">
        <v>296</v>
      </c>
      <c r="D58"/>
      <c r="E58" s="128" t="s">
        <v>297</v>
      </c>
    </row>
    <row r="59" spans="1:74">
      <c r="A59" s="147" t="s">
        <v>298</v>
      </c>
      <c r="B59"/>
      <c r="C59" s="148" t="s">
        <v>299</v>
      </c>
      <c r="D59"/>
      <c r="E59" s="128"/>
    </row>
    <row r="60" spans="1:74">
      <c r="A60" s="147" t="s">
        <v>300</v>
      </c>
      <c r="B60"/>
      <c r="C60" s="148" t="s">
        <v>301</v>
      </c>
      <c r="D60"/>
      <c r="E60" s="128"/>
    </row>
    <row r="61" spans="1:74">
      <c r="A61" s="147" t="s">
        <v>302</v>
      </c>
      <c r="B61"/>
      <c r="C61" s="148" t="s">
        <v>303</v>
      </c>
      <c r="D61"/>
      <c r="E61" s="128"/>
    </row>
    <row r="62" spans="1:74">
      <c r="A62" s="147" t="s">
        <v>304</v>
      </c>
      <c r="B62"/>
      <c r="D62"/>
      <c r="E62" s="128"/>
    </row>
    <row r="63" spans="1:74">
      <c r="A63" s="147" t="s">
        <v>305</v>
      </c>
      <c r="B63"/>
      <c r="C63" s="4" t="s">
        <v>306</v>
      </c>
      <c r="D63"/>
      <c r="E63" s="128"/>
    </row>
    <row r="64" spans="1:74">
      <c r="A64" s="147" t="s">
        <v>307</v>
      </c>
      <c r="B64"/>
      <c r="C64" s="148" t="s">
        <v>308</v>
      </c>
      <c r="D64"/>
      <c r="E64" s="128"/>
    </row>
    <row r="65" spans="1:5">
      <c r="A65" s="147" t="s">
        <v>309</v>
      </c>
      <c r="B65"/>
      <c r="C65" s="148" t="s">
        <v>310</v>
      </c>
      <c r="D65"/>
      <c r="E65" s="128"/>
    </row>
    <row r="66" spans="1:5">
      <c r="A66" s="147" t="s">
        <v>311</v>
      </c>
      <c r="B66"/>
      <c r="C66"/>
      <c r="D66"/>
      <c r="E66" s="128"/>
    </row>
    <row r="67" spans="1:5">
      <c r="A67" s="147" t="s">
        <v>312</v>
      </c>
      <c r="B67"/>
      <c r="C67"/>
      <c r="D67"/>
      <c r="E67" s="128"/>
    </row>
    <row r="68" spans="1:5">
      <c r="A68" s="147" t="s">
        <v>313</v>
      </c>
      <c r="B68"/>
      <c r="C68"/>
      <c r="D68"/>
      <c r="E68" s="128"/>
    </row>
    <row r="69" spans="1:5">
      <c r="A69" s="147" t="s">
        <v>314</v>
      </c>
      <c r="B69"/>
      <c r="C69"/>
      <c r="D69"/>
      <c r="E69" s="128"/>
    </row>
    <row r="70" spans="1:5">
      <c r="A70" s="147" t="s">
        <v>315</v>
      </c>
      <c r="B70"/>
      <c r="C70"/>
      <c r="D70"/>
      <c r="E70" s="128"/>
    </row>
    <row r="71" spans="1:5">
      <c r="A71" s="147" t="s">
        <v>316</v>
      </c>
      <c r="B71"/>
      <c r="C71"/>
      <c r="D71"/>
      <c r="E71" s="128"/>
    </row>
    <row r="72" spans="1:5">
      <c r="A72" s="147" t="s">
        <v>317</v>
      </c>
      <c r="B72"/>
      <c r="C72"/>
      <c r="D72"/>
      <c r="E72" s="128"/>
    </row>
    <row r="73" spans="1:5">
      <c r="A73" s="147" t="s">
        <v>318</v>
      </c>
      <c r="B73"/>
      <c r="C73"/>
      <c r="D73"/>
      <c r="E73" s="128"/>
    </row>
    <row r="74" spans="1:5">
      <c r="A74" s="147" t="s">
        <v>319</v>
      </c>
      <c r="B74"/>
      <c r="C74"/>
      <c r="D74"/>
      <c r="E74" s="128"/>
    </row>
    <row r="75" spans="1:5">
      <c r="A75" s="147" t="s">
        <v>320</v>
      </c>
      <c r="B75"/>
      <c r="C75"/>
      <c r="D75"/>
      <c r="E75" s="128"/>
    </row>
    <row r="76" spans="1:5">
      <c r="A76" s="147" t="s">
        <v>321</v>
      </c>
      <c r="B76"/>
      <c r="C76"/>
      <c r="D76"/>
      <c r="E76" s="128"/>
    </row>
    <row r="77" spans="1:5">
      <c r="A77" s="147" t="s">
        <v>322</v>
      </c>
      <c r="B77"/>
      <c r="C77"/>
      <c r="D77"/>
      <c r="E77" s="128"/>
    </row>
    <row r="78" spans="1:5" ht="14" thickBot="1">
      <c r="A78" s="149" t="s">
        <v>323</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topLeftCell="B10" zoomScale="80" zoomScaleNormal="80" workbookViewId="0">
      <selection activeCell="A9" sqref="A9:G11"/>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6" customFormat="1" ht="56.9" customHeight="1"/>
    <row r="2" spans="1:7">
      <c r="A2" s="1"/>
    </row>
    <row r="3" spans="1:7">
      <c r="A3" s="407" t="s">
        <v>324</v>
      </c>
      <c r="B3" s="407"/>
      <c r="C3" s="407"/>
      <c r="D3" s="407"/>
      <c r="E3" s="407"/>
      <c r="F3" s="407"/>
      <c r="G3" s="407"/>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325</v>
      </c>
      <c r="B8" s="5" t="s">
        <v>326</v>
      </c>
      <c r="C8" s="5" t="s">
        <v>327</v>
      </c>
      <c r="D8" s="5" t="s">
        <v>328</v>
      </c>
      <c r="E8" s="408" t="s">
        <v>329</v>
      </c>
      <c r="F8" s="408"/>
      <c r="G8" s="408"/>
    </row>
    <row r="9" spans="1:7" ht="216">
      <c r="A9" s="60" t="s">
        <v>330</v>
      </c>
      <c r="B9" s="60" t="s">
        <v>331</v>
      </c>
      <c r="C9" s="328" t="s">
        <v>332</v>
      </c>
      <c r="D9" s="60" t="s">
        <v>333</v>
      </c>
      <c r="E9" s="404" t="s">
        <v>334</v>
      </c>
      <c r="F9" s="405"/>
      <c r="G9" s="406"/>
    </row>
    <row r="10" spans="1:7" ht="181" customHeight="1">
      <c r="A10" s="60" t="s">
        <v>335</v>
      </c>
      <c r="B10" s="60" t="s">
        <v>331</v>
      </c>
      <c r="C10" s="328" t="s">
        <v>332</v>
      </c>
      <c r="D10" s="60" t="s">
        <v>336</v>
      </c>
      <c r="E10" s="404" t="s">
        <v>337</v>
      </c>
      <c r="F10" s="405"/>
      <c r="G10" s="406"/>
    </row>
    <row r="11" spans="1:7" ht="98.15" customHeight="1">
      <c r="A11" s="60" t="s">
        <v>338</v>
      </c>
      <c r="B11" s="329" t="s">
        <v>339</v>
      </c>
      <c r="C11" s="328" t="s">
        <v>340</v>
      </c>
      <c r="D11" s="60" t="s">
        <v>341</v>
      </c>
      <c r="E11" s="404" t="s">
        <v>342</v>
      </c>
      <c r="F11" s="405"/>
      <c r="G11" s="406"/>
    </row>
    <row r="12" spans="1:7">
      <c r="A12" s="60"/>
      <c r="B12" s="60"/>
      <c r="C12" s="60"/>
      <c r="D12" s="60"/>
      <c r="E12" s="404"/>
      <c r="F12" s="405"/>
      <c r="G12" s="406"/>
    </row>
    <row r="13" spans="1:7">
      <c r="A13" s="60"/>
      <c r="B13" s="60"/>
      <c r="C13" s="60"/>
      <c r="D13" s="60"/>
      <c r="E13" s="404"/>
      <c r="F13" s="405"/>
      <c r="G13" s="406"/>
    </row>
    <row r="14" spans="1:7">
      <c r="A14" s="60"/>
      <c r="B14" s="60"/>
      <c r="C14" s="60"/>
      <c r="D14" s="60"/>
      <c r="E14" s="404"/>
      <c r="F14" s="405"/>
      <c r="G14" s="406"/>
    </row>
    <row r="15" spans="1:7">
      <c r="A15" s="60"/>
      <c r="B15" s="60"/>
      <c r="C15" s="60"/>
      <c r="D15" s="60"/>
      <c r="E15" s="404"/>
      <c r="F15" s="405"/>
      <c r="G15" s="406"/>
    </row>
    <row r="16" spans="1:7">
      <c r="A16" s="60"/>
      <c r="B16" s="60"/>
      <c r="C16" s="60"/>
      <c r="D16" s="60"/>
      <c r="E16" s="404"/>
      <c r="F16" s="405"/>
      <c r="G16" s="406"/>
    </row>
    <row r="17" spans="1:7">
      <c r="A17" s="60"/>
      <c r="B17" s="60"/>
      <c r="C17" s="60"/>
      <c r="D17" s="60"/>
      <c r="E17" s="404"/>
      <c r="F17" s="405"/>
      <c r="G17" s="406"/>
    </row>
    <row r="18" spans="1:7">
      <c r="A18" s="60"/>
      <c r="B18" s="60"/>
      <c r="C18" s="60"/>
      <c r="D18" s="60"/>
      <c r="E18" s="404"/>
      <c r="F18" s="405"/>
      <c r="G18" s="406"/>
    </row>
    <row r="19" spans="1:7">
      <c r="A19" s="60"/>
      <c r="B19" s="60"/>
      <c r="C19" s="60"/>
      <c r="D19" s="60"/>
      <c r="E19" s="404"/>
      <c r="F19" s="405"/>
      <c r="G19" s="406"/>
    </row>
    <row r="20" spans="1:7">
      <c r="A20" s="60"/>
      <c r="B20" s="60"/>
      <c r="C20" s="60"/>
      <c r="D20" s="60"/>
      <c r="E20" s="404"/>
      <c r="F20" s="405"/>
      <c r="G20" s="406"/>
    </row>
    <row r="21" spans="1:7">
      <c r="A21" s="60"/>
      <c r="B21" s="60"/>
      <c r="C21" s="60"/>
      <c r="D21" s="60"/>
      <c r="E21" s="404"/>
      <c r="F21" s="405"/>
      <c r="G21" s="406"/>
    </row>
    <row r="22" spans="1:7">
      <c r="A22" s="60"/>
      <c r="B22" s="60"/>
      <c r="C22" s="60"/>
      <c r="D22" s="60"/>
      <c r="E22" s="404"/>
      <c r="F22" s="405"/>
      <c r="G22" s="406"/>
    </row>
    <row r="23" spans="1:7">
      <c r="A23" s="60"/>
      <c r="B23" s="60"/>
      <c r="C23" s="60"/>
      <c r="D23" s="60"/>
      <c r="E23" s="404"/>
      <c r="F23" s="405"/>
      <c r="G23" s="406"/>
    </row>
    <row r="24" spans="1:7">
      <c r="A24" s="60"/>
      <c r="B24" s="60"/>
      <c r="C24" s="60"/>
      <c r="D24" s="60"/>
      <c r="E24" s="404"/>
      <c r="F24" s="405"/>
      <c r="G24" s="406"/>
    </row>
    <row r="25" spans="1:7">
      <c r="A25" s="60"/>
      <c r="B25" s="60"/>
      <c r="C25" s="60"/>
      <c r="D25" s="60"/>
      <c r="E25" s="404"/>
      <c r="F25" s="405"/>
      <c r="G25" s="406"/>
    </row>
    <row r="26" spans="1:7">
      <c r="A26" s="60"/>
      <c r="B26" s="60"/>
      <c r="C26" s="60"/>
      <c r="D26" s="60"/>
      <c r="E26" s="404"/>
      <c r="F26" s="405"/>
      <c r="G26" s="406"/>
    </row>
    <row r="27" spans="1:7">
      <c r="A27" s="60"/>
      <c r="B27" s="60"/>
      <c r="C27" s="60"/>
      <c r="D27" s="60"/>
      <c r="E27" s="404"/>
      <c r="F27" s="405"/>
      <c r="G27" s="406"/>
    </row>
    <row r="28" spans="1:7">
      <c r="A28" s="60"/>
      <c r="B28" s="60"/>
      <c r="C28" s="60"/>
      <c r="D28" s="60"/>
      <c r="E28" s="404"/>
      <c r="F28" s="405"/>
      <c r="G28" s="406"/>
    </row>
    <row r="29" spans="1:7">
      <c r="A29" s="60"/>
      <c r="B29" s="60"/>
      <c r="C29" s="60"/>
      <c r="D29" s="60"/>
      <c r="E29" s="404"/>
      <c r="F29" s="405"/>
      <c r="G29" s="406"/>
    </row>
    <row r="30" spans="1:7">
      <c r="A30" s="60"/>
      <c r="B30" s="60"/>
      <c r="C30" s="60"/>
      <c r="D30" s="60"/>
      <c r="E30" s="404"/>
      <c r="F30" s="405"/>
      <c r="G30" s="406"/>
    </row>
    <row r="31" spans="1:7">
      <c r="A31" s="60"/>
      <c r="B31" s="60"/>
      <c r="C31" s="60"/>
      <c r="D31" s="60"/>
      <c r="E31" s="404"/>
      <c r="F31" s="405"/>
      <c r="G31" s="406"/>
    </row>
    <row r="32" spans="1:7">
      <c r="A32" s="60"/>
      <c r="B32" s="60"/>
      <c r="C32" s="60"/>
      <c r="D32" s="60"/>
      <c r="E32" s="404"/>
      <c r="F32" s="405"/>
      <c r="G32" s="406"/>
    </row>
    <row r="33" spans="1:7">
      <c r="A33" s="60"/>
      <c r="B33" s="60"/>
      <c r="C33" s="60"/>
      <c r="D33" s="60"/>
      <c r="E33" s="404"/>
      <c r="F33" s="405"/>
      <c r="G33" s="406"/>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opLeftCell="A25" zoomScale="70" zoomScaleNormal="70" workbookViewId="0">
      <selection activeCell="A46" sqref="A46"/>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41" t="s">
        <v>343</v>
      </c>
      <c r="J2" s="442"/>
      <c r="K2" s="442"/>
      <c r="L2" s="442"/>
      <c r="M2" s="442"/>
      <c r="N2" s="442"/>
      <c r="O2" s="442"/>
      <c r="P2" s="442"/>
      <c r="Q2" s="442"/>
      <c r="R2" s="442"/>
      <c r="S2" s="442"/>
      <c r="T2" s="442"/>
      <c r="U2" s="443"/>
    </row>
    <row r="3" spans="1:21" ht="13.5" customHeight="1" outlineLevel="1" thickBot="1">
      <c r="A3" s="3"/>
      <c r="B3" s="7"/>
      <c r="F3" s="24"/>
      <c r="G3" s="10"/>
      <c r="I3" s="444" t="s">
        <v>344</v>
      </c>
      <c r="J3" s="445"/>
      <c r="K3" s="445"/>
      <c r="L3" s="445"/>
      <c r="M3" s="445"/>
      <c r="N3" s="446"/>
      <c r="O3" s="1"/>
      <c r="P3" s="450" t="s">
        <v>345</v>
      </c>
      <c r="Q3" s="451"/>
      <c r="R3" s="451"/>
      <c r="S3" s="451"/>
      <c r="T3" s="451"/>
      <c r="U3" s="452"/>
    </row>
    <row r="4" spans="1:21" ht="56.25" customHeight="1" outlineLevel="1">
      <c r="A4" s="31" t="s">
        <v>163</v>
      </c>
      <c r="B4" s="326" t="s">
        <v>346</v>
      </c>
      <c r="E4" s="53" t="s">
        <v>347</v>
      </c>
      <c r="F4" s="91">
        <v>45632</v>
      </c>
      <c r="G4" s="28"/>
      <c r="H4" s="10"/>
      <c r="I4" s="447"/>
      <c r="J4" s="448"/>
      <c r="K4" s="448"/>
      <c r="L4" s="448"/>
      <c r="M4" s="448"/>
      <c r="N4" s="449"/>
      <c r="P4" s="453"/>
      <c r="Q4" s="454"/>
      <c r="R4" s="454"/>
      <c r="S4" s="454"/>
      <c r="T4" s="454"/>
      <c r="U4" s="455"/>
    </row>
    <row r="5" spans="1:21" outlineLevel="1">
      <c r="A5" s="13" t="s">
        <v>348</v>
      </c>
      <c r="B5" s="88" t="s">
        <v>349</v>
      </c>
      <c r="E5" s="14"/>
      <c r="H5" s="10"/>
      <c r="I5" s="456" t="s">
        <v>167</v>
      </c>
      <c r="J5" s="457"/>
      <c r="K5" s="457"/>
      <c r="L5" s="457"/>
      <c r="M5" s="457"/>
      <c r="N5" s="458"/>
      <c r="P5" s="456" t="s">
        <v>350</v>
      </c>
      <c r="Q5" s="468"/>
      <c r="R5" s="468"/>
      <c r="S5" s="468"/>
      <c r="T5" s="468"/>
      <c r="U5" s="469"/>
    </row>
    <row r="6" spans="1:21" outlineLevel="1">
      <c r="A6" s="13" t="s">
        <v>351</v>
      </c>
      <c r="B6" s="88" t="s">
        <v>352</v>
      </c>
      <c r="E6" s="53" t="s">
        <v>353</v>
      </c>
      <c r="F6" s="90" t="s">
        <v>354</v>
      </c>
      <c r="H6" s="10"/>
      <c r="I6" s="459"/>
      <c r="J6" s="460"/>
      <c r="K6" s="460"/>
      <c r="L6" s="460"/>
      <c r="M6" s="460"/>
      <c r="N6" s="461"/>
      <c r="P6" s="470"/>
      <c r="Q6" s="471"/>
      <c r="R6" s="471"/>
      <c r="S6" s="471"/>
      <c r="T6" s="471"/>
      <c r="U6" s="472"/>
    </row>
    <row r="7" spans="1:21" outlineLevel="1">
      <c r="A7" s="13" t="s">
        <v>355</v>
      </c>
      <c r="B7" s="88" t="s">
        <v>356</v>
      </c>
      <c r="E7" s="14"/>
      <c r="H7" s="10"/>
      <c r="I7" s="459"/>
      <c r="J7" s="460"/>
      <c r="K7" s="460"/>
      <c r="L7" s="460"/>
      <c r="M7" s="460"/>
      <c r="N7" s="461"/>
      <c r="P7" s="470"/>
      <c r="Q7" s="471"/>
      <c r="R7" s="471"/>
      <c r="S7" s="471"/>
      <c r="T7" s="471"/>
      <c r="U7" s="472"/>
    </row>
    <row r="8" spans="1:21" ht="41" outlineLevel="1" thickBot="1">
      <c r="A8" s="34" t="s">
        <v>357</v>
      </c>
      <c r="B8" s="89" t="s">
        <v>358</v>
      </c>
      <c r="E8" s="14"/>
      <c r="H8" s="10"/>
      <c r="I8" s="459"/>
      <c r="J8" s="460"/>
      <c r="K8" s="460"/>
      <c r="L8" s="460"/>
      <c r="M8" s="460"/>
      <c r="N8" s="461"/>
      <c r="P8" s="470"/>
      <c r="Q8" s="471"/>
      <c r="R8" s="471"/>
      <c r="S8" s="471"/>
      <c r="T8" s="471"/>
      <c r="U8" s="472"/>
    </row>
    <row r="9" spans="1:21" outlineLevel="1">
      <c r="E9" s="14"/>
      <c r="H9" s="10"/>
      <c r="I9" s="459"/>
      <c r="J9" s="460"/>
      <c r="K9" s="460"/>
      <c r="L9" s="460"/>
      <c r="M9" s="460"/>
      <c r="N9" s="461"/>
      <c r="P9" s="470"/>
      <c r="Q9" s="471"/>
      <c r="R9" s="471"/>
      <c r="S9" s="471"/>
      <c r="T9" s="471"/>
      <c r="U9" s="472"/>
    </row>
    <row r="10" spans="1:21" ht="14" outlineLevel="1" thickBot="1">
      <c r="A10" s="32" t="s">
        <v>359</v>
      </c>
      <c r="B10" s="35">
        <v>2027</v>
      </c>
      <c r="E10" s="14"/>
      <c r="H10" s="10"/>
      <c r="I10" s="459"/>
      <c r="J10" s="460"/>
      <c r="K10" s="460"/>
      <c r="L10" s="460"/>
      <c r="M10" s="460"/>
      <c r="N10" s="461"/>
      <c r="P10" s="470"/>
      <c r="Q10" s="471"/>
      <c r="R10" s="471"/>
      <c r="S10" s="471"/>
      <c r="T10" s="471"/>
      <c r="U10" s="472"/>
    </row>
    <row r="11" spans="1:21" outlineLevel="1">
      <c r="A11" s="16"/>
      <c r="H11" s="10"/>
      <c r="I11" s="459"/>
      <c r="J11" s="460"/>
      <c r="K11" s="460"/>
      <c r="L11" s="460"/>
      <c r="M11" s="460"/>
      <c r="N11" s="461"/>
      <c r="P11" s="470"/>
      <c r="Q11" s="471"/>
      <c r="R11" s="471"/>
      <c r="S11" s="471"/>
      <c r="T11" s="471"/>
      <c r="U11" s="472"/>
    </row>
    <row r="12" spans="1:21" ht="40.5" outlineLevel="1">
      <c r="A12" s="26" t="s">
        <v>360</v>
      </c>
      <c r="B12" s="26" t="s">
        <v>361</v>
      </c>
      <c r="C12" s="26" t="s">
        <v>362</v>
      </c>
      <c r="D12" s="26" t="s">
        <v>363</v>
      </c>
      <c r="E12" s="26" t="s">
        <v>364</v>
      </c>
      <c r="F12" s="26" t="s">
        <v>365</v>
      </c>
      <c r="G12" s="26" t="s">
        <v>366</v>
      </c>
      <c r="I12" s="459"/>
      <c r="J12" s="460"/>
      <c r="K12" s="460"/>
      <c r="L12" s="460"/>
      <c r="M12" s="460"/>
      <c r="N12" s="461"/>
      <c r="P12" s="470"/>
      <c r="Q12" s="471"/>
      <c r="R12" s="471"/>
      <c r="S12" s="471"/>
      <c r="T12" s="471"/>
      <c r="U12" s="472"/>
    </row>
    <row r="13" spans="1:21" outlineLevel="1">
      <c r="A13" s="58">
        <v>2035</v>
      </c>
      <c r="B13" s="21">
        <f t="shared" ref="B13:B18" si="0">INDEX($E$204:$AW$204,1,MATCH($A13,$E$53:$BB$53,0))</f>
        <v>-360.69147931486793</v>
      </c>
      <c r="C13" s="21">
        <f>B13-Baseline!B13</f>
        <v>0</v>
      </c>
      <c r="D13" s="21">
        <f t="shared" ref="D13:D18" si="1">INDEX($E$205:$AW$205,1,MATCH($A13,$E$53:$BB$53,0))</f>
        <v>-289.6396734803489</v>
      </c>
      <c r="E13" s="21">
        <f>D13-Baseline!D13</f>
        <v>0</v>
      </c>
      <c r="F13" s="21">
        <f t="shared" ref="F13:F18" si="2">INDEX($E$206:$AW$206,1,MATCH($A13,$E$53:$BB$53,0))</f>
        <v>-431.74144292907727</v>
      </c>
      <c r="G13" s="21">
        <f>F13-Baseline!F13</f>
        <v>0</v>
      </c>
      <c r="H13" s="298"/>
      <c r="I13" s="459"/>
      <c r="J13" s="460"/>
      <c r="K13" s="460"/>
      <c r="L13" s="460"/>
      <c r="M13" s="460"/>
      <c r="N13" s="461"/>
      <c r="P13" s="470"/>
      <c r="Q13" s="471"/>
      <c r="R13" s="471"/>
      <c r="S13" s="471"/>
      <c r="T13" s="471"/>
      <c r="U13" s="472"/>
    </row>
    <row r="14" spans="1:21" outlineLevel="1">
      <c r="A14" s="58">
        <v>2040</v>
      </c>
      <c r="B14" s="21">
        <f t="shared" si="0"/>
        <v>-552.25024784244886</v>
      </c>
      <c r="C14" s="21">
        <f>B14-Baseline!B14</f>
        <v>0</v>
      </c>
      <c r="D14" s="21">
        <f t="shared" si="1"/>
        <v>-443.11118016360308</v>
      </c>
      <c r="E14" s="21">
        <f>D14-Baseline!D14</f>
        <v>0</v>
      </c>
      <c r="F14" s="21">
        <f t="shared" si="2"/>
        <v>-661.4939811959232</v>
      </c>
      <c r="G14" s="21">
        <f>F14-Baseline!F14</f>
        <v>0</v>
      </c>
      <c r="I14" s="459"/>
      <c r="J14" s="460"/>
      <c r="K14" s="460"/>
      <c r="L14" s="460"/>
      <c r="M14" s="460"/>
      <c r="N14" s="461"/>
      <c r="P14" s="470"/>
      <c r="Q14" s="471"/>
      <c r="R14" s="471"/>
      <c r="S14" s="471"/>
      <c r="T14" s="471"/>
      <c r="U14" s="472"/>
    </row>
    <row r="15" spans="1:21" outlineLevel="1">
      <c r="A15" s="58">
        <v>2045</v>
      </c>
      <c r="B15" s="21">
        <f t="shared" si="0"/>
        <v>-738.82760534442218</v>
      </c>
      <c r="C15" s="21">
        <f>B15-Baseline!B15</f>
        <v>0</v>
      </c>
      <c r="D15" s="21">
        <f t="shared" si="1"/>
        <v>-592.36196617560518</v>
      </c>
      <c r="E15" s="21">
        <f>D15-Baseline!D15</f>
        <v>0</v>
      </c>
      <c r="F15" s="21">
        <f t="shared" si="2"/>
        <v>-885.34527652050372</v>
      </c>
      <c r="G15" s="21">
        <f>F15-Baseline!F15</f>
        <v>0</v>
      </c>
      <c r="I15" s="459"/>
      <c r="J15" s="460"/>
      <c r="K15" s="460"/>
      <c r="L15" s="460"/>
      <c r="M15" s="460"/>
      <c r="N15" s="461"/>
      <c r="P15" s="470"/>
      <c r="Q15" s="471"/>
      <c r="R15" s="471"/>
      <c r="S15" s="471"/>
      <c r="T15" s="471"/>
      <c r="U15" s="472"/>
    </row>
    <row r="16" spans="1:21" outlineLevel="1">
      <c r="A16" s="58">
        <v>2050</v>
      </c>
      <c r="B16" s="21">
        <f t="shared" si="0"/>
        <v>-921.27216415229009</v>
      </c>
      <c r="C16" s="21">
        <f>B16-Baseline!B16</f>
        <v>0</v>
      </c>
      <c r="D16" s="21">
        <f t="shared" si="1"/>
        <v>-738.2073982207877</v>
      </c>
      <c r="E16" s="21">
        <f>D16-Baseline!D16</f>
        <v>0</v>
      </c>
      <c r="F16" s="21">
        <f t="shared" si="2"/>
        <v>-1104.3002175945344</v>
      </c>
      <c r="G16" s="21">
        <f>F16-Baseline!F16</f>
        <v>0</v>
      </c>
      <c r="I16" s="459"/>
      <c r="J16" s="460"/>
      <c r="K16" s="460"/>
      <c r="L16" s="460"/>
      <c r="M16" s="460"/>
      <c r="N16" s="461"/>
      <c r="P16" s="470"/>
      <c r="Q16" s="471"/>
      <c r="R16" s="471"/>
      <c r="S16" s="471"/>
      <c r="T16" s="471"/>
      <c r="U16" s="472"/>
    </row>
    <row r="17" spans="1:21" outlineLevel="1">
      <c r="A17" s="58">
        <v>2060</v>
      </c>
      <c r="B17" s="21">
        <f t="shared" si="0"/>
        <v>-1277.750661686362</v>
      </c>
      <c r="C17" s="21">
        <f>B17-Baseline!B17</f>
        <v>0</v>
      </c>
      <c r="D17" s="21">
        <f t="shared" si="1"/>
        <v>-1023.2393202317475</v>
      </c>
      <c r="E17" s="21">
        <f>D17-Baseline!D17</f>
        <v>0</v>
      </c>
      <c r="F17" s="21">
        <f t="shared" si="2"/>
        <v>-1531.560805097293</v>
      </c>
      <c r="G17" s="21">
        <f>F17-Baseline!F17</f>
        <v>0</v>
      </c>
      <c r="I17" s="459"/>
      <c r="J17" s="460"/>
      <c r="K17" s="460"/>
      <c r="L17" s="460"/>
      <c r="M17" s="460"/>
      <c r="N17" s="461"/>
      <c r="P17" s="470"/>
      <c r="Q17" s="471"/>
      <c r="R17" s="471"/>
      <c r="S17" s="471"/>
      <c r="T17" s="471"/>
      <c r="U17" s="472"/>
    </row>
    <row r="18" spans="1:21" outlineLevel="1">
      <c r="A18" s="58">
        <v>2070</v>
      </c>
      <c r="B18" s="21">
        <f t="shared" si="0"/>
        <v>-1638.550008232794</v>
      </c>
      <c r="C18" s="21">
        <f>B18-Baseline!B18</f>
        <v>0</v>
      </c>
      <c r="D18" s="21">
        <f t="shared" si="1"/>
        <v>-1312.7595542689967</v>
      </c>
      <c r="E18" s="21">
        <f>D18-Baseline!D18</f>
        <v>0</v>
      </c>
      <c r="F18" s="21">
        <f t="shared" si="2"/>
        <v>-1962.4141155532634</v>
      </c>
      <c r="G18" s="21">
        <f>F18-Baseline!F18</f>
        <v>0</v>
      </c>
      <c r="I18" s="462"/>
      <c r="J18" s="463"/>
      <c r="K18" s="463"/>
      <c r="L18" s="463"/>
      <c r="M18" s="463"/>
      <c r="N18" s="464"/>
      <c r="P18" s="473"/>
      <c r="Q18" s="474"/>
      <c r="R18" s="474"/>
      <c r="S18" s="474"/>
      <c r="T18" s="474"/>
      <c r="U18" s="475"/>
    </row>
    <row r="19" spans="1:21" ht="14" outlineLevel="1" thickBot="1">
      <c r="A19" s="428"/>
      <c r="B19" s="428"/>
      <c r="I19" s="250"/>
      <c r="J19" s="251"/>
      <c r="K19" s="251"/>
      <c r="L19" s="251"/>
      <c r="M19" s="251"/>
      <c r="N19" s="251"/>
      <c r="P19" s="249"/>
      <c r="Q19" s="249"/>
      <c r="R19" s="249"/>
      <c r="S19" s="249"/>
      <c r="T19" s="249"/>
      <c r="U19" s="232"/>
    </row>
    <row r="20" spans="1:21" ht="26.25" customHeight="1" outlineLevel="1">
      <c r="A20" s="54" t="s">
        <v>367</v>
      </c>
      <c r="B20" s="55">
        <v>1</v>
      </c>
      <c r="E20" s="154"/>
      <c r="I20" s="465" t="s">
        <v>368</v>
      </c>
      <c r="J20" s="466"/>
      <c r="K20" s="466"/>
      <c r="L20" s="466"/>
      <c r="M20" s="466"/>
      <c r="N20" s="467"/>
      <c r="P20" s="465" t="s">
        <v>369</v>
      </c>
      <c r="Q20" s="466"/>
      <c r="R20" s="466"/>
      <c r="S20" s="466"/>
      <c r="T20" s="466"/>
      <c r="U20" s="467"/>
    </row>
    <row r="21" spans="1:21" ht="12.75" customHeight="1" outlineLevel="1">
      <c r="A21" s="154"/>
      <c r="B21" s="155"/>
      <c r="I21" s="456" t="s">
        <v>370</v>
      </c>
      <c r="J21" s="468"/>
      <c r="K21" s="468"/>
      <c r="L21" s="468"/>
      <c r="M21" s="468"/>
      <c r="N21" s="469"/>
      <c r="P21" s="456" t="s">
        <v>168</v>
      </c>
      <c r="Q21" s="457"/>
      <c r="R21" s="457"/>
      <c r="S21" s="457"/>
      <c r="T21" s="457"/>
      <c r="U21" s="458"/>
    </row>
    <row r="22" spans="1:21" ht="12.75" customHeight="1" outlineLevel="1">
      <c r="A22" s="154"/>
      <c r="B22" s="155"/>
      <c r="I22" s="470"/>
      <c r="J22" s="471"/>
      <c r="K22" s="471"/>
      <c r="L22" s="471"/>
      <c r="M22" s="471"/>
      <c r="N22" s="472"/>
      <c r="P22" s="459"/>
      <c r="Q22" s="460"/>
      <c r="R22" s="460"/>
      <c r="S22" s="460"/>
      <c r="T22" s="460"/>
      <c r="U22" s="461"/>
    </row>
    <row r="23" spans="1:21" outlineLevel="1">
      <c r="A23" s="154"/>
      <c r="B23" s="410" t="s">
        <v>371</v>
      </c>
      <c r="C23" s="411"/>
      <c r="D23" s="411"/>
      <c r="E23" s="411"/>
      <c r="F23" s="411"/>
      <c r="G23" s="412"/>
      <c r="I23" s="470"/>
      <c r="J23" s="471"/>
      <c r="K23" s="471"/>
      <c r="L23" s="471"/>
      <c r="M23" s="471"/>
      <c r="N23" s="472"/>
      <c r="P23" s="459"/>
      <c r="Q23" s="460"/>
      <c r="R23" s="460"/>
      <c r="S23" s="460"/>
      <c r="T23" s="460"/>
      <c r="U23" s="461"/>
    </row>
    <row r="24" spans="1:21" outlineLevel="1">
      <c r="B24" s="17">
        <v>2027</v>
      </c>
      <c r="C24" s="17">
        <v>2028</v>
      </c>
      <c r="D24" s="17">
        <v>2029</v>
      </c>
      <c r="E24" s="17">
        <v>2030</v>
      </c>
      <c r="F24" s="17">
        <v>2031</v>
      </c>
      <c r="G24" s="17" t="s">
        <v>372</v>
      </c>
      <c r="I24" s="470"/>
      <c r="J24" s="471"/>
      <c r="K24" s="471"/>
      <c r="L24" s="471"/>
      <c r="M24" s="471"/>
      <c r="N24" s="472"/>
      <c r="P24" s="459"/>
      <c r="Q24" s="460"/>
      <c r="R24" s="460"/>
      <c r="S24" s="460"/>
      <c r="T24" s="460"/>
      <c r="U24" s="461"/>
    </row>
    <row r="25" spans="1:21" ht="14" outlineLevel="1" thickBot="1">
      <c r="B25" s="30" t="s">
        <v>373</v>
      </c>
      <c r="C25" s="30" t="s">
        <v>373</v>
      </c>
      <c r="D25" s="30" t="s">
        <v>373</v>
      </c>
      <c r="E25" s="30" t="s">
        <v>373</v>
      </c>
      <c r="F25" s="30" t="s">
        <v>373</v>
      </c>
      <c r="G25" s="30" t="s">
        <v>373</v>
      </c>
      <c r="I25" s="470"/>
      <c r="J25" s="471"/>
      <c r="K25" s="471"/>
      <c r="L25" s="471"/>
      <c r="M25" s="471"/>
      <c r="N25" s="472"/>
      <c r="P25" s="459"/>
      <c r="Q25" s="460"/>
      <c r="R25" s="460"/>
      <c r="S25" s="460"/>
      <c r="T25" s="460"/>
      <c r="U25" s="461"/>
    </row>
    <row r="26" spans="1:21" outlineLevel="1">
      <c r="A26" s="54" t="s">
        <v>374</v>
      </c>
      <c r="B26" s="21">
        <f>E64</f>
        <v>0</v>
      </c>
      <c r="C26" s="21">
        <f>F64</f>
        <v>0</v>
      </c>
      <c r="D26" s="21">
        <f>G64</f>
        <v>0</v>
      </c>
      <c r="E26" s="21">
        <f>H64</f>
        <v>0</v>
      </c>
      <c r="F26" s="21">
        <f>I64</f>
        <v>0</v>
      </c>
      <c r="G26" s="21">
        <f>SUM(J64:BB64)</f>
        <v>0</v>
      </c>
      <c r="I26" s="470"/>
      <c r="J26" s="471"/>
      <c r="K26" s="471"/>
      <c r="L26" s="471"/>
      <c r="M26" s="471"/>
      <c r="N26" s="472"/>
      <c r="P26" s="459"/>
      <c r="Q26" s="460"/>
      <c r="R26" s="460"/>
      <c r="S26" s="460"/>
      <c r="T26" s="460"/>
      <c r="U26" s="461"/>
    </row>
    <row r="27" spans="1:21" outlineLevel="1">
      <c r="A27" s="54" t="s">
        <v>375</v>
      </c>
      <c r="B27" s="21">
        <f>E71+E77</f>
        <v>-2.6997677291592925</v>
      </c>
      <c r="C27" s="21">
        <f>F71+F77</f>
        <v>-2.7374159337234305</v>
      </c>
      <c r="D27" s="21">
        <f>G71+G77</f>
        <v>-2.7758009506602148</v>
      </c>
      <c r="E27" s="21">
        <f>H71+H77</f>
        <v>-2.8149431824742819</v>
      </c>
      <c r="F27" s="21">
        <f>I71+I77</f>
        <v>-2.854863744634764</v>
      </c>
      <c r="G27" s="21">
        <f>SUM(J71:BB71)+SUM(J77:BB77)</f>
        <v>-188.5095806876636</v>
      </c>
      <c r="I27" s="470"/>
      <c r="J27" s="471"/>
      <c r="K27" s="471"/>
      <c r="L27" s="471"/>
      <c r="M27" s="471"/>
      <c r="N27" s="472"/>
      <c r="P27" s="459"/>
      <c r="Q27" s="460"/>
      <c r="R27" s="460"/>
      <c r="S27" s="460"/>
      <c r="T27" s="460"/>
      <c r="U27" s="461"/>
    </row>
    <row r="28" spans="1:21" outlineLevel="1">
      <c r="A28" s="154"/>
      <c r="B28" s="248"/>
      <c r="C28" s="248"/>
      <c r="D28" s="248"/>
      <c r="E28" s="248"/>
      <c r="F28" s="248"/>
      <c r="G28" s="248"/>
      <c r="I28" s="470"/>
      <c r="J28" s="471"/>
      <c r="K28" s="471"/>
      <c r="L28" s="471"/>
      <c r="M28" s="471"/>
      <c r="N28" s="472"/>
      <c r="P28" s="459"/>
      <c r="Q28" s="460"/>
      <c r="R28" s="460"/>
      <c r="S28" s="460"/>
      <c r="T28" s="460"/>
      <c r="U28" s="461"/>
    </row>
    <row r="29" spans="1:21" ht="14" outlineLevel="1" thickBot="1">
      <c r="A29" s="154"/>
      <c r="B29" s="248"/>
      <c r="C29" s="248"/>
      <c r="D29" s="248"/>
      <c r="E29" s="248"/>
      <c r="F29" s="248"/>
      <c r="G29" s="248"/>
      <c r="I29" s="470"/>
      <c r="J29" s="471"/>
      <c r="K29" s="471"/>
      <c r="L29" s="471"/>
      <c r="M29" s="471"/>
      <c r="N29" s="472"/>
      <c r="P29" s="459"/>
      <c r="Q29" s="460"/>
      <c r="R29" s="460"/>
      <c r="S29" s="460"/>
      <c r="T29" s="460"/>
      <c r="U29" s="461"/>
    </row>
    <row r="30" spans="1:21" ht="14" outlineLevel="1" thickBot="1">
      <c r="A30" s="308"/>
      <c r="B30" s="309" t="s">
        <v>376</v>
      </c>
      <c r="C30" s="310" t="s">
        <v>377</v>
      </c>
      <c r="D30" s="414" t="s">
        <v>329</v>
      </c>
      <c r="E30" s="415"/>
      <c r="F30" s="415"/>
      <c r="G30" s="416"/>
      <c r="I30" s="470"/>
      <c r="J30" s="471"/>
      <c r="K30" s="471"/>
      <c r="L30" s="471"/>
      <c r="M30" s="471"/>
      <c r="N30" s="472"/>
      <c r="P30" s="459"/>
      <c r="Q30" s="460"/>
      <c r="R30" s="460"/>
      <c r="S30" s="460"/>
      <c r="T30" s="460"/>
      <c r="U30" s="461"/>
    </row>
    <row r="31" spans="1:21" outlineLevel="1">
      <c r="A31" s="434" t="s">
        <v>378</v>
      </c>
      <c r="B31" s="327" t="s">
        <v>379</v>
      </c>
      <c r="C31" s="307">
        <v>0</v>
      </c>
      <c r="D31" s="439" t="s">
        <v>380</v>
      </c>
      <c r="E31" s="439"/>
      <c r="F31" s="439"/>
      <c r="G31" s="440"/>
      <c r="I31" s="470"/>
      <c r="J31" s="471"/>
      <c r="K31" s="471"/>
      <c r="L31" s="471"/>
      <c r="M31" s="471"/>
      <c r="N31" s="472"/>
      <c r="P31" s="459"/>
      <c r="Q31" s="460"/>
      <c r="R31" s="460"/>
      <c r="S31" s="460"/>
      <c r="T31" s="460"/>
      <c r="U31" s="461"/>
    </row>
    <row r="32" spans="1:21" outlineLevel="1">
      <c r="A32" s="434"/>
      <c r="B32" s="312"/>
      <c r="C32" s="252"/>
      <c r="D32" s="436"/>
      <c r="E32" s="437"/>
      <c r="F32" s="437"/>
      <c r="G32" s="438"/>
      <c r="I32" s="470"/>
      <c r="J32" s="471"/>
      <c r="K32" s="471"/>
      <c r="L32" s="471"/>
      <c r="M32" s="471"/>
      <c r="N32" s="472"/>
      <c r="P32" s="459"/>
      <c r="Q32" s="460"/>
      <c r="R32" s="460"/>
      <c r="S32" s="460"/>
      <c r="T32" s="460"/>
      <c r="U32" s="461"/>
    </row>
    <row r="33" spans="1:21" outlineLevel="1">
      <c r="A33" s="434"/>
      <c r="B33" s="312"/>
      <c r="C33" s="252"/>
      <c r="D33" s="419"/>
      <c r="E33" s="419"/>
      <c r="F33" s="419"/>
      <c r="G33" s="420"/>
      <c r="I33" s="470"/>
      <c r="J33" s="471"/>
      <c r="K33" s="471"/>
      <c r="L33" s="471"/>
      <c r="M33" s="471"/>
      <c r="N33" s="472"/>
      <c r="P33" s="459"/>
      <c r="Q33" s="460"/>
      <c r="R33" s="460"/>
      <c r="S33" s="460"/>
      <c r="T33" s="460"/>
      <c r="U33" s="461"/>
    </row>
    <row r="34" spans="1:21" outlineLevel="1">
      <c r="A34" s="434"/>
      <c r="B34" s="312"/>
      <c r="C34" s="252"/>
      <c r="D34" s="419"/>
      <c r="E34" s="419"/>
      <c r="F34" s="419"/>
      <c r="G34" s="420"/>
      <c r="I34" s="470"/>
      <c r="J34" s="471"/>
      <c r="K34" s="471"/>
      <c r="L34" s="471"/>
      <c r="M34" s="471"/>
      <c r="N34" s="472"/>
      <c r="P34" s="459"/>
      <c r="Q34" s="460"/>
      <c r="R34" s="460"/>
      <c r="S34" s="460"/>
      <c r="T34" s="460"/>
      <c r="U34" s="461"/>
    </row>
    <row r="35" spans="1:21" outlineLevel="1">
      <c r="A35" s="434"/>
      <c r="B35" s="312"/>
      <c r="C35" s="252"/>
      <c r="D35" s="419"/>
      <c r="E35" s="419"/>
      <c r="F35" s="419"/>
      <c r="G35" s="420"/>
      <c r="I35" s="470"/>
      <c r="J35" s="471"/>
      <c r="K35" s="471"/>
      <c r="L35" s="471"/>
      <c r="M35" s="471"/>
      <c r="N35" s="472"/>
      <c r="P35" s="459"/>
      <c r="Q35" s="460"/>
      <c r="R35" s="460"/>
      <c r="S35" s="460"/>
      <c r="T35" s="460"/>
      <c r="U35" s="461"/>
    </row>
    <row r="36" spans="1:21" outlineLevel="1">
      <c r="A36" s="434"/>
      <c r="B36" s="312"/>
      <c r="C36" s="252"/>
      <c r="D36" s="419"/>
      <c r="E36" s="419"/>
      <c r="F36" s="419"/>
      <c r="G36" s="420"/>
      <c r="I36" s="470"/>
      <c r="J36" s="471"/>
      <c r="K36" s="471"/>
      <c r="L36" s="471"/>
      <c r="M36" s="471"/>
      <c r="N36" s="472"/>
      <c r="P36" s="459"/>
      <c r="Q36" s="460"/>
      <c r="R36" s="460"/>
      <c r="S36" s="460"/>
      <c r="T36" s="460"/>
      <c r="U36" s="461"/>
    </row>
    <row r="37" spans="1:21" outlineLevel="1">
      <c r="A37" s="434"/>
      <c r="B37" s="312"/>
      <c r="C37" s="252"/>
      <c r="D37" s="419"/>
      <c r="E37" s="419"/>
      <c r="F37" s="419"/>
      <c r="G37" s="420"/>
      <c r="I37" s="470"/>
      <c r="J37" s="471"/>
      <c r="K37" s="471"/>
      <c r="L37" s="471"/>
      <c r="M37" s="471"/>
      <c r="N37" s="472"/>
      <c r="P37" s="459"/>
      <c r="Q37" s="460"/>
      <c r="R37" s="460"/>
      <c r="S37" s="460"/>
      <c r="T37" s="460"/>
      <c r="U37" s="461"/>
    </row>
    <row r="38" spans="1:21" outlineLevel="1">
      <c r="A38" s="434"/>
      <c r="B38" s="312"/>
      <c r="C38" s="252"/>
      <c r="D38" s="419"/>
      <c r="E38" s="419"/>
      <c r="F38" s="419"/>
      <c r="G38" s="420"/>
      <c r="I38" s="470"/>
      <c r="J38" s="471"/>
      <c r="K38" s="471"/>
      <c r="L38" s="471"/>
      <c r="M38" s="471"/>
      <c r="N38" s="472"/>
      <c r="P38" s="459"/>
      <c r="Q38" s="460"/>
      <c r="R38" s="460"/>
      <c r="S38" s="460"/>
      <c r="T38" s="460"/>
      <c r="U38" s="461"/>
    </row>
    <row r="39" spans="1:21" outlineLevel="1">
      <c r="A39" s="434"/>
      <c r="B39" s="312"/>
      <c r="C39" s="252"/>
      <c r="D39" s="419"/>
      <c r="E39" s="419"/>
      <c r="F39" s="419"/>
      <c r="G39" s="420"/>
      <c r="I39" s="470"/>
      <c r="J39" s="471"/>
      <c r="K39" s="471"/>
      <c r="L39" s="471"/>
      <c r="M39" s="471"/>
      <c r="N39" s="472"/>
      <c r="P39" s="459"/>
      <c r="Q39" s="460"/>
      <c r="R39" s="460"/>
      <c r="S39" s="460"/>
      <c r="T39" s="460"/>
      <c r="U39" s="461"/>
    </row>
    <row r="40" spans="1:21" ht="14" outlineLevel="1" thickBot="1">
      <c r="A40" s="435"/>
      <c r="B40" s="313"/>
      <c r="C40" s="314"/>
      <c r="D40" s="417"/>
      <c r="E40" s="417"/>
      <c r="F40" s="417"/>
      <c r="G40" s="418"/>
      <c r="I40" s="470"/>
      <c r="J40" s="471"/>
      <c r="K40" s="471"/>
      <c r="L40" s="471"/>
      <c r="M40" s="471"/>
      <c r="N40" s="472"/>
      <c r="P40" s="459"/>
      <c r="Q40" s="460"/>
      <c r="R40" s="460"/>
      <c r="S40" s="460"/>
      <c r="T40" s="460"/>
      <c r="U40" s="461"/>
    </row>
    <row r="41" spans="1:21" outlineLevel="1">
      <c r="A41" s="154"/>
      <c r="B41" s="248"/>
      <c r="C41" s="248"/>
      <c r="D41" s="248"/>
      <c r="E41" s="248"/>
      <c r="F41" s="248"/>
      <c r="G41" s="248"/>
      <c r="I41" s="470"/>
      <c r="J41" s="471"/>
      <c r="K41" s="471"/>
      <c r="L41" s="471"/>
      <c r="M41" s="471"/>
      <c r="N41" s="472"/>
      <c r="P41" s="459"/>
      <c r="Q41" s="460"/>
      <c r="R41" s="460"/>
      <c r="S41" s="460"/>
      <c r="T41" s="460"/>
      <c r="U41" s="461"/>
    </row>
    <row r="42" spans="1:21" outlineLevel="1">
      <c r="A42" s="154"/>
      <c r="B42" s="248"/>
      <c r="C42" s="248"/>
      <c r="D42" s="248"/>
      <c r="E42" s="248"/>
      <c r="F42" s="248"/>
      <c r="G42" s="248"/>
      <c r="I42" s="470"/>
      <c r="J42" s="471"/>
      <c r="K42" s="471"/>
      <c r="L42" s="471"/>
      <c r="M42" s="471"/>
      <c r="N42" s="472"/>
      <c r="P42" s="459"/>
      <c r="Q42" s="460"/>
      <c r="R42" s="460"/>
      <c r="S42" s="460"/>
      <c r="T42" s="460"/>
      <c r="U42" s="461"/>
    </row>
    <row r="43" spans="1:21" outlineLevel="1">
      <c r="A43" s="154"/>
      <c r="B43" s="248"/>
      <c r="C43" s="248"/>
      <c r="D43" s="248"/>
      <c r="E43" s="248"/>
      <c r="F43" s="248"/>
      <c r="G43" s="248"/>
      <c r="I43" s="470"/>
      <c r="J43" s="471"/>
      <c r="K43" s="471"/>
      <c r="L43" s="471"/>
      <c r="M43" s="471"/>
      <c r="N43" s="472"/>
      <c r="P43" s="459"/>
      <c r="Q43" s="460"/>
      <c r="R43" s="460"/>
      <c r="S43" s="460"/>
      <c r="T43" s="460"/>
      <c r="U43" s="461"/>
    </row>
    <row r="44" spans="1:21" outlineLevel="1">
      <c r="A44" s="154"/>
      <c r="B44" s="248"/>
      <c r="C44" s="248"/>
      <c r="D44" s="248"/>
      <c r="E44" s="248"/>
      <c r="F44" s="248"/>
      <c r="G44" s="248"/>
      <c r="I44" s="470"/>
      <c r="J44" s="471"/>
      <c r="K44" s="471"/>
      <c r="L44" s="471"/>
      <c r="M44" s="471"/>
      <c r="N44" s="472"/>
      <c r="P44" s="459"/>
      <c r="Q44" s="460"/>
      <c r="R44" s="460"/>
      <c r="S44" s="460"/>
      <c r="T44" s="460"/>
      <c r="U44" s="461"/>
    </row>
    <row r="45" spans="1:21" outlineLevel="1">
      <c r="A45" s="154"/>
      <c r="B45" s="248"/>
      <c r="C45" s="248"/>
      <c r="D45" s="248"/>
      <c r="E45" s="248"/>
      <c r="F45" s="248"/>
      <c r="G45" s="248"/>
      <c r="I45" s="473"/>
      <c r="J45" s="474"/>
      <c r="K45" s="474"/>
      <c r="L45" s="474"/>
      <c r="M45" s="474"/>
      <c r="N45" s="475"/>
      <c r="P45" s="462"/>
      <c r="Q45" s="463"/>
      <c r="R45" s="463"/>
      <c r="S45" s="463"/>
      <c r="T45" s="463"/>
      <c r="U45" s="46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1" t="s">
        <v>276</v>
      </c>
      <c r="F51" s="409"/>
      <c r="G51" s="409"/>
      <c r="H51" s="409"/>
      <c r="I51" s="409"/>
      <c r="J51" s="409" t="s">
        <v>277</v>
      </c>
      <c r="K51" s="409"/>
      <c r="L51" s="409"/>
      <c r="M51" s="409"/>
      <c r="N51" s="409"/>
      <c r="O51" s="409" t="s">
        <v>278</v>
      </c>
      <c r="P51" s="409"/>
      <c r="Q51" s="409"/>
      <c r="R51" s="409"/>
      <c r="S51" s="409"/>
      <c r="T51" s="409" t="s">
        <v>279</v>
      </c>
      <c r="U51" s="409"/>
      <c r="V51" s="409"/>
      <c r="W51" s="409"/>
      <c r="X51" s="409"/>
      <c r="Y51" s="409" t="s">
        <v>383</v>
      </c>
      <c r="Z51" s="409"/>
      <c r="AA51" s="409"/>
      <c r="AB51" s="409"/>
      <c r="AC51" s="409"/>
      <c r="AD51" s="409" t="s">
        <v>384</v>
      </c>
      <c r="AE51" s="409"/>
      <c r="AF51" s="409"/>
      <c r="AG51" s="409"/>
      <c r="AH51" s="409"/>
      <c r="AI51" s="409" t="s">
        <v>385</v>
      </c>
      <c r="AJ51" s="409"/>
      <c r="AK51" s="409"/>
      <c r="AL51" s="409"/>
      <c r="AM51" s="409"/>
      <c r="AN51" s="409" t="s">
        <v>386</v>
      </c>
      <c r="AO51" s="409"/>
      <c r="AP51" s="409"/>
      <c r="AQ51" s="409"/>
      <c r="AR51" s="409"/>
      <c r="AS51" s="409" t="s">
        <v>387</v>
      </c>
      <c r="AT51" s="409"/>
      <c r="AU51" s="409"/>
      <c r="AV51" s="409"/>
      <c r="AW51" s="409"/>
      <c r="AX51" s="409" t="s">
        <v>388</v>
      </c>
      <c r="AY51" s="409"/>
      <c r="AZ51" s="409"/>
      <c r="BA51" s="409"/>
      <c r="BB51" s="413"/>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9"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0"/>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0"/>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0"/>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0"/>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0"/>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0"/>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0"/>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0"/>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0"/>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1"/>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2"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3"/>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3"/>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3"/>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3"/>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4"/>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2" t="s">
        <v>396</v>
      </c>
      <c r="B75" s="127" t="s">
        <v>397</v>
      </c>
      <c r="C75" s="274"/>
      <c r="D75" s="124" t="s">
        <v>391</v>
      </c>
      <c r="E75" s="275">
        <f>-E158*'Fixed Data'!$B$27/10^2</f>
        <v>-2.6997677291592925</v>
      </c>
      <c r="F75" s="275">
        <f>-F158*'Fixed Data'!$B$27/10^2</f>
        <v>-2.7374159337234305</v>
      </c>
      <c r="G75" s="275">
        <f>-G158*'Fixed Data'!$B$27/10^2</f>
        <v>-2.7758009506602148</v>
      </c>
      <c r="H75" s="275">
        <f>-H158*'Fixed Data'!$B$27/10^2</f>
        <v>-2.8149431824742819</v>
      </c>
      <c r="I75" s="275">
        <f>-I158*'Fixed Data'!$B$27/10^2</f>
        <v>-2.854863744634764</v>
      </c>
      <c r="J75" s="275">
        <f>-J158*'Fixed Data'!$B$27/10^2</f>
        <v>-2.8955845008854464</v>
      </c>
      <c r="K75" s="275">
        <f>-K158*'Fixed Data'!$B$27/10^2</f>
        <v>-2.9371280895395513</v>
      </c>
      <c r="L75" s="275">
        <f>-L158*'Fixed Data'!$B$27/10^2</f>
        <v>-2.9795179580386097</v>
      </c>
      <c r="M75" s="275">
        <f>-M158*'Fixed Data'!$B$27/10^2</f>
        <v>-3.0227783907498149</v>
      </c>
      <c r="N75" s="275">
        <f>-N158*'Fixed Data'!$B$27/10^2</f>
        <v>-3.066934551037686</v>
      </c>
      <c r="O75" s="275">
        <f>-O158*'Fixed Data'!$B$27/10^2</f>
        <v>-3.1120125090614228</v>
      </c>
      <c r="P75" s="275">
        <f>-P158*'Fixed Data'!$B$27/10^2</f>
        <v>-3.1580392861004083</v>
      </c>
      <c r="Q75" s="275">
        <f>-Q158*'Fixed Data'!$B$27/10^2</f>
        <v>-3.205042889113082</v>
      </c>
      <c r="R75" s="275">
        <f>-R158*'Fixed Data'!$B$27/10^2</f>
        <v>-3.253052353559883</v>
      </c>
      <c r="S75" s="275">
        <f>-S158*'Fixed Data'!$B$27/10^2</f>
        <v>-3.3020977862261991</v>
      </c>
      <c r="T75" s="275">
        <f>-T158*'Fixed Data'!$B$27/10^2</f>
        <v>-3.3522104102991528</v>
      </c>
      <c r="U75" s="275">
        <f>-U158*'Fixed Data'!$B$27/10^2</f>
        <v>-3.4034226104443843</v>
      </c>
      <c r="V75" s="275">
        <f>-V158*'Fixed Data'!$B$27/10^2</f>
        <v>-3.4557679831418007</v>
      </c>
      <c r="W75" s="275">
        <f>-W158*'Fixed Data'!$B$27/10^2</f>
        <v>-3.5092813877725946</v>
      </c>
      <c r="X75" s="275">
        <f>-X158*'Fixed Data'!$B$27/10^2</f>
        <v>-3.5639989984575551</v>
      </c>
      <c r="Y75" s="275">
        <f>-Y158*'Fixed Data'!$B$27/10^2</f>
        <v>-3.6199583619056024</v>
      </c>
      <c r="Z75" s="275">
        <f>-Z158*'Fixed Data'!$B$27/10^2</f>
        <v>-3.6771984530084949</v>
      </c>
      <c r="AA75" s="275">
        <f>-AA158*'Fixed Data'!$B$27/10^2</f>
        <v>-3.7357597402021696</v>
      </c>
      <c r="AB75" s="275">
        <f>-AB158*'Fixed Data'!$B$27/10^2</f>
        <v>-3.7956842425640009</v>
      </c>
      <c r="AC75" s="275">
        <f>-AC158*'Fixed Data'!$B$27/10^2</f>
        <v>-3.8570156041895003</v>
      </c>
      <c r="AD75" s="275">
        <f>-AD158*'Fixed Data'!$B$27/10^2</f>
        <v>-3.9197991565485357</v>
      </c>
      <c r="AE75" s="275">
        <f>-AE158*'Fixed Data'!$B$27/10^2</f>
        <v>-3.9840819981209883</v>
      </c>
      <c r="AF75" s="275">
        <f>-AF158*'Fixed Data'!$B$27/10^2</f>
        <v>-4.0499130642657697</v>
      </c>
      <c r="AG75" s="275">
        <f>-AG158*'Fixed Data'!$B$27/10^2</f>
        <v>-4.1173432121154345</v>
      </c>
      <c r="AH75" s="275">
        <f>-AH158*'Fixed Data'!$B$27/10^2</f>
        <v>-4.1864253017143982</v>
      </c>
      <c r="AI75" s="275">
        <f>-AI158*'Fixed Data'!$B$27/10^2</f>
        <v>-4.2572142824161068</v>
      </c>
      <c r="AJ75" s="275">
        <f>-AJ158*'Fixed Data'!$B$27/10^2</f>
        <v>-4.3297672867930119</v>
      </c>
      <c r="AK75" s="275">
        <f>-AK158*'Fixed Data'!$B$27/10^2</f>
        <v>-4.4041437252978159</v>
      </c>
      <c r="AL75" s="275">
        <f>-AL158*'Fixed Data'!$B$27/10^2</f>
        <v>-4.4804053831785691</v>
      </c>
      <c r="AM75" s="275">
        <f>-AM158*'Fixed Data'!$B$27/10^2</f>
        <v>-4.5586165309167868</v>
      </c>
      <c r="AN75" s="275">
        <f>-AN158*'Fixed Data'!$B$27/10^2</f>
        <v>-4.638844029406628</v>
      </c>
      <c r="AO75" s="275">
        <f>-AO158*'Fixed Data'!$B$27/10^2</f>
        <v>-4.7211574449006823</v>
      </c>
      <c r="AP75" s="275">
        <f>-AP158*'Fixed Data'!$B$27/10^2</f>
        <v>-4.8056291714685964</v>
      </c>
      <c r="AQ75" s="275">
        <f>-AQ158*'Fixed Data'!$B$27/10^2</f>
        <v>-4.8923345549582091</v>
      </c>
      <c r="AR75" s="275">
        <f>-AR158*'Fixed Data'!$B$27/10^2</f>
        <v>-4.9813520252208123</v>
      </c>
      <c r="AS75" s="275">
        <f>-AS158*'Fixed Data'!$B$27/10^2</f>
        <v>-5.0727632328440562</v>
      </c>
      <c r="AT75" s="275">
        <f>-AT158*'Fixed Data'!$B$27/10^2</f>
        <v>-5.1666531949002259</v>
      </c>
      <c r="AU75" s="275">
        <f>-AU158*'Fixed Data'!$B$27/10^2</f>
        <v>-5.2631104436996399</v>
      </c>
      <c r="AV75" s="275">
        <f>-AV158*'Fixed Data'!$B$27/10^2</f>
        <v>-5.3622271883157957</v>
      </c>
      <c r="AW75" s="275">
        <f>-AW158*'Fixed Data'!$B$27/10^2</f>
        <v>-5.4640994761105199</v>
      </c>
      <c r="AX75" s="275">
        <f>-AX158*'Fixed Data'!$B$27/10^2</f>
        <v>-5.5688273707872771</v>
      </c>
      <c r="AY75" s="275">
        <f>-AY158*'Fixed Data'!$B$27/10^2</f>
        <v>-5.676515128941908</v>
      </c>
      <c r="AZ75" s="275">
        <f>-AZ158*'Fixed Data'!$B$27/10^2</f>
        <v>-5.7872713961466555</v>
      </c>
      <c r="BA75" s="275">
        <f>-BA158*'Fixed Data'!$B$27/10^2</f>
        <v>-5.9012094007803446</v>
      </c>
      <c r="BB75" s="275">
        <f>-BB158*'Fixed Data'!$B$27/10^2</f>
        <v>-6.0173905815174633</v>
      </c>
    </row>
    <row r="76" spans="1:54" ht="19.5" customHeight="1" outlineLevel="2">
      <c r="A76" s="423"/>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4"/>
      <c r="B77" s="273" t="s">
        <v>398</v>
      </c>
      <c r="C77" s="271"/>
      <c r="D77" s="123" t="s">
        <v>391</v>
      </c>
      <c r="E77" s="23">
        <f t="shared" ref="E77:AJ77" si="5">SUM(E75:E76)</f>
        <v>-2.6997677291592925</v>
      </c>
      <c r="F77" s="23">
        <f t="shared" si="5"/>
        <v>-2.7374159337234305</v>
      </c>
      <c r="G77" s="23">
        <f t="shared" si="5"/>
        <v>-2.7758009506602148</v>
      </c>
      <c r="H77" s="23">
        <f t="shared" si="5"/>
        <v>-2.8149431824742819</v>
      </c>
      <c r="I77" s="23">
        <f t="shared" si="5"/>
        <v>-2.854863744634764</v>
      </c>
      <c r="J77" s="23">
        <f t="shared" si="5"/>
        <v>-2.8955845008854464</v>
      </c>
      <c r="K77" s="23">
        <f t="shared" si="5"/>
        <v>-2.9371280895395513</v>
      </c>
      <c r="L77" s="23">
        <f t="shared" si="5"/>
        <v>-2.9795179580386097</v>
      </c>
      <c r="M77" s="23">
        <f t="shared" si="5"/>
        <v>-3.0227783907498149</v>
      </c>
      <c r="N77" s="23">
        <f t="shared" si="5"/>
        <v>-3.066934551037686</v>
      </c>
      <c r="O77" s="23">
        <f t="shared" si="5"/>
        <v>-3.1120125090614228</v>
      </c>
      <c r="P77" s="23">
        <f t="shared" si="5"/>
        <v>-3.1580392861004083</v>
      </c>
      <c r="Q77" s="23">
        <f t="shared" si="5"/>
        <v>-3.205042889113082</v>
      </c>
      <c r="R77" s="23">
        <f t="shared" si="5"/>
        <v>-3.253052353559883</v>
      </c>
      <c r="S77" s="23">
        <f t="shared" si="5"/>
        <v>-3.3020977862261991</v>
      </c>
      <c r="T77" s="23">
        <f t="shared" si="5"/>
        <v>-3.3522104102991528</v>
      </c>
      <c r="U77" s="23">
        <f t="shared" si="5"/>
        <v>-3.4034226104443843</v>
      </c>
      <c r="V77" s="23">
        <f t="shared" si="5"/>
        <v>-3.4557679831418007</v>
      </c>
      <c r="W77" s="23">
        <f t="shared" si="5"/>
        <v>-3.5092813877725946</v>
      </c>
      <c r="X77" s="23">
        <f t="shared" si="5"/>
        <v>-3.5639989984575551</v>
      </c>
      <c r="Y77" s="23">
        <f t="shared" si="5"/>
        <v>-3.6199583619056024</v>
      </c>
      <c r="Z77" s="23">
        <f t="shared" si="5"/>
        <v>-3.6771984530084949</v>
      </c>
      <c r="AA77" s="23">
        <f t="shared" si="5"/>
        <v>-3.7357597402021696</v>
      </c>
      <c r="AB77" s="23">
        <f t="shared" si="5"/>
        <v>-3.7956842425640009</v>
      </c>
      <c r="AC77" s="23">
        <f t="shared" si="5"/>
        <v>-3.8570156041895003</v>
      </c>
      <c r="AD77" s="23">
        <f t="shared" si="5"/>
        <v>-3.9197991565485357</v>
      </c>
      <c r="AE77" s="23">
        <f t="shared" si="5"/>
        <v>-3.9840819981209883</v>
      </c>
      <c r="AF77" s="23">
        <f t="shared" si="5"/>
        <v>-4.0499130642657697</v>
      </c>
      <c r="AG77" s="23">
        <f t="shared" si="5"/>
        <v>-4.1173432121154345</v>
      </c>
      <c r="AH77" s="23">
        <f t="shared" si="5"/>
        <v>-4.1864253017143982</v>
      </c>
      <c r="AI77" s="23">
        <f t="shared" si="5"/>
        <v>-4.2572142824161068</v>
      </c>
      <c r="AJ77" s="23">
        <f t="shared" si="5"/>
        <v>-4.3297672867930119</v>
      </c>
      <c r="AK77" s="23">
        <f t="shared" ref="AK77:BB77" si="6">SUM(AK75:AK76)</f>
        <v>-4.4041437252978159</v>
      </c>
      <c r="AL77" s="23">
        <f t="shared" si="6"/>
        <v>-4.4804053831785691</v>
      </c>
      <c r="AM77" s="23">
        <f t="shared" si="6"/>
        <v>-4.5586165309167868</v>
      </c>
      <c r="AN77" s="23">
        <f t="shared" si="6"/>
        <v>-4.638844029406628</v>
      </c>
      <c r="AO77" s="23">
        <f t="shared" si="6"/>
        <v>-4.7211574449006823</v>
      </c>
      <c r="AP77" s="23">
        <f t="shared" si="6"/>
        <v>-4.8056291714685964</v>
      </c>
      <c r="AQ77" s="23">
        <f t="shared" si="6"/>
        <v>-4.8923345549582091</v>
      </c>
      <c r="AR77" s="23">
        <f t="shared" si="6"/>
        <v>-4.9813520252208123</v>
      </c>
      <c r="AS77" s="23">
        <f t="shared" si="6"/>
        <v>-5.0727632328440562</v>
      </c>
      <c r="AT77" s="23">
        <f t="shared" si="6"/>
        <v>-5.1666531949002259</v>
      </c>
      <c r="AU77" s="23">
        <f t="shared" si="6"/>
        <v>-5.2631104436996399</v>
      </c>
      <c r="AV77" s="23">
        <f t="shared" si="6"/>
        <v>-5.3622271883157957</v>
      </c>
      <c r="AW77" s="23">
        <f t="shared" si="6"/>
        <v>-5.4640994761105199</v>
      </c>
      <c r="AX77" s="23">
        <f t="shared" si="6"/>
        <v>-5.5688273707872771</v>
      </c>
      <c r="AY77" s="23">
        <f t="shared" si="6"/>
        <v>-5.676515128941908</v>
      </c>
      <c r="AZ77" s="23">
        <f t="shared" si="6"/>
        <v>-5.7872713961466555</v>
      </c>
      <c r="BA77" s="23">
        <f t="shared" si="6"/>
        <v>-5.9012094007803446</v>
      </c>
      <c r="BB77" s="255">
        <f t="shared" si="6"/>
        <v>-6.0173905815174633</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405</v>
      </c>
      <c r="C83" t="s">
        <v>406</v>
      </c>
      <c r="D83" t="s">
        <v>391</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467</v>
      </c>
      <c r="C134" s="143"/>
      <c r="D134" s="243"/>
      <c r="E134" s="245">
        <f t="shared" ref="E134:AJ134" si="17">E83+E77+E71</f>
        <v>-2.6997677291592925</v>
      </c>
      <c r="F134" s="245">
        <f t="shared" si="17"/>
        <v>-2.7374159337234305</v>
      </c>
      <c r="G134" s="245">
        <f t="shared" si="17"/>
        <v>-2.7758009506602148</v>
      </c>
      <c r="H134" s="245">
        <f t="shared" si="17"/>
        <v>-2.8149431824742819</v>
      </c>
      <c r="I134" s="245">
        <f t="shared" si="17"/>
        <v>-2.854863744634764</v>
      </c>
      <c r="J134" s="245">
        <f t="shared" si="17"/>
        <v>-2.8955845008854464</v>
      </c>
      <c r="K134" s="245">
        <f t="shared" si="17"/>
        <v>-2.9371280895395513</v>
      </c>
      <c r="L134" s="245">
        <f t="shared" si="17"/>
        <v>-2.9795179580386097</v>
      </c>
      <c r="M134" s="245">
        <f t="shared" si="17"/>
        <v>-3.0227783907498149</v>
      </c>
      <c r="N134" s="245">
        <f t="shared" si="17"/>
        <v>-3.066934551037686</v>
      </c>
      <c r="O134" s="245">
        <f t="shared" si="17"/>
        <v>-3.1120125090614228</v>
      </c>
      <c r="P134" s="245">
        <f t="shared" si="17"/>
        <v>-3.1580392861004083</v>
      </c>
      <c r="Q134" s="245">
        <f t="shared" si="17"/>
        <v>-3.205042889113082</v>
      </c>
      <c r="R134" s="245">
        <f t="shared" si="17"/>
        <v>-3.253052353559883</v>
      </c>
      <c r="S134" s="245">
        <f t="shared" si="17"/>
        <v>-3.3020977862261991</v>
      </c>
      <c r="T134" s="245">
        <f t="shared" si="17"/>
        <v>-3.3522104102991528</v>
      </c>
      <c r="U134" s="245">
        <f t="shared" si="17"/>
        <v>-3.4034226104443843</v>
      </c>
      <c r="V134" s="245">
        <f t="shared" si="17"/>
        <v>-3.4557679831418007</v>
      </c>
      <c r="W134" s="245">
        <f t="shared" si="17"/>
        <v>-3.5092813877725946</v>
      </c>
      <c r="X134" s="245">
        <f t="shared" si="17"/>
        <v>-3.5639989984575551</v>
      </c>
      <c r="Y134" s="245">
        <f t="shared" si="17"/>
        <v>-3.6199583619056024</v>
      </c>
      <c r="Z134" s="245">
        <f t="shared" si="17"/>
        <v>-3.6771984530084949</v>
      </c>
      <c r="AA134" s="245">
        <f t="shared" si="17"/>
        <v>-3.7357597402021696</v>
      </c>
      <c r="AB134" s="245">
        <f t="shared" si="17"/>
        <v>-3.7956842425640009</v>
      </c>
      <c r="AC134" s="245">
        <f t="shared" si="17"/>
        <v>-3.8570156041895003</v>
      </c>
      <c r="AD134" s="245">
        <f t="shared" si="17"/>
        <v>-3.9197991565485357</v>
      </c>
      <c r="AE134" s="245">
        <f t="shared" si="17"/>
        <v>-3.9840819981209883</v>
      </c>
      <c r="AF134" s="245">
        <f t="shared" si="17"/>
        <v>-4.0499130642657697</v>
      </c>
      <c r="AG134" s="245">
        <f t="shared" si="17"/>
        <v>-4.1173432121154345</v>
      </c>
      <c r="AH134" s="245">
        <f t="shared" si="17"/>
        <v>-4.1864253017143982</v>
      </c>
      <c r="AI134" s="245">
        <f t="shared" si="17"/>
        <v>-4.2572142824161068</v>
      </c>
      <c r="AJ134" s="245">
        <f t="shared" si="17"/>
        <v>-4.3297672867930119</v>
      </c>
      <c r="AK134" s="245">
        <f t="shared" ref="AK134:BB134" si="18">AK83+AK77+AK71</f>
        <v>-4.4041437252978159</v>
      </c>
      <c r="AL134" s="245">
        <f t="shared" si="18"/>
        <v>-4.4804053831785691</v>
      </c>
      <c r="AM134" s="245">
        <f t="shared" si="18"/>
        <v>-4.5586165309167868</v>
      </c>
      <c r="AN134" s="245">
        <f t="shared" si="18"/>
        <v>-4.638844029406628</v>
      </c>
      <c r="AO134" s="245">
        <f t="shared" si="18"/>
        <v>-4.7211574449006823</v>
      </c>
      <c r="AP134" s="245">
        <f t="shared" si="18"/>
        <v>-4.8056291714685964</v>
      </c>
      <c r="AQ134" s="245">
        <f t="shared" si="18"/>
        <v>-4.8923345549582091</v>
      </c>
      <c r="AR134" s="245">
        <f t="shared" si="18"/>
        <v>-4.9813520252208123</v>
      </c>
      <c r="AS134" s="245">
        <f t="shared" si="18"/>
        <v>-5.0727632328440562</v>
      </c>
      <c r="AT134" s="245">
        <f t="shared" si="18"/>
        <v>-5.1666531949002259</v>
      </c>
      <c r="AU134" s="245">
        <f t="shared" si="18"/>
        <v>-5.2631104436996399</v>
      </c>
      <c r="AV134" s="245">
        <f t="shared" si="18"/>
        <v>-5.3622271883157957</v>
      </c>
      <c r="AW134" s="245">
        <f t="shared" si="18"/>
        <v>-5.4640994761105199</v>
      </c>
      <c r="AX134" s="245">
        <f t="shared" si="18"/>
        <v>-5.5688273707872771</v>
      </c>
      <c r="AY134" s="245">
        <f t="shared" si="18"/>
        <v>-5.676515128941908</v>
      </c>
      <c r="AZ134" s="245">
        <f t="shared" si="18"/>
        <v>-5.7872713961466555</v>
      </c>
      <c r="BA134" s="245">
        <f t="shared" si="18"/>
        <v>-5.9012094007803446</v>
      </c>
      <c r="BB134" s="245">
        <f t="shared" si="18"/>
        <v>-6.0173905815174633</v>
      </c>
    </row>
    <row r="135" spans="1:54" ht="14" outlineLevel="2" thickBot="1">
      <c r="A135" s="138"/>
      <c r="B135" s="140" t="s">
        <v>468</v>
      </c>
      <c r="C135" s="141"/>
      <c r="D135" s="244"/>
      <c r="E135" s="245">
        <f>E133+E134</f>
        <v>-2.6997677291592925</v>
      </c>
      <c r="F135" s="245">
        <f t="shared" ref="F135:AW135" si="19">F133+F134</f>
        <v>-2.7374159337234305</v>
      </c>
      <c r="G135" s="245">
        <f t="shared" si="19"/>
        <v>-2.7758009506602148</v>
      </c>
      <c r="H135" s="245">
        <f t="shared" si="19"/>
        <v>-2.8149431824742819</v>
      </c>
      <c r="I135" s="245">
        <f t="shared" si="19"/>
        <v>-2.854863744634764</v>
      </c>
      <c r="J135" s="245">
        <f t="shared" si="19"/>
        <v>-2.8955845008854464</v>
      </c>
      <c r="K135" s="245">
        <f t="shared" si="19"/>
        <v>-2.9371280895395513</v>
      </c>
      <c r="L135" s="245">
        <f t="shared" si="19"/>
        <v>-2.9795179580386097</v>
      </c>
      <c r="M135" s="245">
        <f t="shared" si="19"/>
        <v>-3.0227783907498149</v>
      </c>
      <c r="N135" s="245">
        <f t="shared" si="19"/>
        <v>-3.066934551037686</v>
      </c>
      <c r="O135" s="245">
        <f t="shared" si="19"/>
        <v>-3.1120125090614228</v>
      </c>
      <c r="P135" s="245">
        <f t="shared" si="19"/>
        <v>-3.1580392861004083</v>
      </c>
      <c r="Q135" s="245">
        <f t="shared" si="19"/>
        <v>-3.205042889113082</v>
      </c>
      <c r="R135" s="245">
        <f t="shared" si="19"/>
        <v>-3.253052353559883</v>
      </c>
      <c r="S135" s="245">
        <f t="shared" si="19"/>
        <v>-3.3020977862261991</v>
      </c>
      <c r="T135" s="245">
        <f t="shared" si="19"/>
        <v>-3.3522104102991528</v>
      </c>
      <c r="U135" s="245">
        <f t="shared" si="19"/>
        <v>-3.4034226104443843</v>
      </c>
      <c r="V135" s="245">
        <f t="shared" si="19"/>
        <v>-3.4557679831418007</v>
      </c>
      <c r="W135" s="245">
        <f t="shared" si="19"/>
        <v>-3.5092813877725946</v>
      </c>
      <c r="X135" s="245">
        <f t="shared" si="19"/>
        <v>-3.5639989984575551</v>
      </c>
      <c r="Y135" s="245">
        <f t="shared" si="19"/>
        <v>-3.6199583619056024</v>
      </c>
      <c r="Z135" s="245">
        <f t="shared" si="19"/>
        <v>-3.6771984530084949</v>
      </c>
      <c r="AA135" s="245">
        <f t="shared" si="19"/>
        <v>-3.7357597402021696</v>
      </c>
      <c r="AB135" s="245">
        <f t="shared" si="19"/>
        <v>-3.7956842425640009</v>
      </c>
      <c r="AC135" s="245">
        <f t="shared" si="19"/>
        <v>-3.8570156041895003</v>
      </c>
      <c r="AD135" s="245">
        <f t="shared" si="19"/>
        <v>-3.9197991565485357</v>
      </c>
      <c r="AE135" s="245">
        <f t="shared" si="19"/>
        <v>-3.9840819981209883</v>
      </c>
      <c r="AF135" s="245">
        <f t="shared" si="19"/>
        <v>-4.0499130642657697</v>
      </c>
      <c r="AG135" s="245">
        <f t="shared" si="19"/>
        <v>-4.1173432121154345</v>
      </c>
      <c r="AH135" s="245">
        <f t="shared" si="19"/>
        <v>-4.1864253017143982</v>
      </c>
      <c r="AI135" s="245">
        <f t="shared" si="19"/>
        <v>-4.2572142824161068</v>
      </c>
      <c r="AJ135" s="245">
        <f t="shared" si="19"/>
        <v>-4.3297672867930119</v>
      </c>
      <c r="AK135" s="245">
        <f t="shared" si="19"/>
        <v>-4.4041437252978159</v>
      </c>
      <c r="AL135" s="245">
        <f t="shared" si="19"/>
        <v>-4.4804053831785691</v>
      </c>
      <c r="AM135" s="245">
        <f t="shared" si="19"/>
        <v>-4.5586165309167868</v>
      </c>
      <c r="AN135" s="245">
        <f t="shared" si="19"/>
        <v>-4.638844029406628</v>
      </c>
      <c r="AO135" s="245">
        <f t="shared" si="19"/>
        <v>-4.7211574449006823</v>
      </c>
      <c r="AP135" s="245">
        <f t="shared" si="19"/>
        <v>-4.8056291714685964</v>
      </c>
      <c r="AQ135" s="245">
        <f t="shared" si="19"/>
        <v>-4.8923345549582091</v>
      </c>
      <c r="AR135" s="245">
        <f t="shared" si="19"/>
        <v>-4.9813520252208123</v>
      </c>
      <c r="AS135" s="245">
        <f t="shared" si="19"/>
        <v>-5.0727632328440562</v>
      </c>
      <c r="AT135" s="245">
        <f t="shared" si="19"/>
        <v>-5.1666531949002259</v>
      </c>
      <c r="AU135" s="245">
        <f t="shared" si="19"/>
        <v>-5.2631104436996399</v>
      </c>
      <c r="AV135" s="245">
        <f t="shared" si="19"/>
        <v>-5.3622271883157957</v>
      </c>
      <c r="AW135" s="245">
        <f t="shared" si="19"/>
        <v>-5.4640994761105199</v>
      </c>
      <c r="AX135" s="245">
        <f>AX133+AX134</f>
        <v>-5.5688273707872771</v>
      </c>
      <c r="AY135" s="245">
        <f>AY133+AY134</f>
        <v>-5.676515128941908</v>
      </c>
      <c r="AZ135" s="245">
        <f>AZ133+AZ134</f>
        <v>-5.7872713961466555</v>
      </c>
      <c r="BA135" s="245">
        <f>BA133+BA134</f>
        <v>-5.9012094007803446</v>
      </c>
      <c r="BB135" s="245">
        <f>BB133+BB134</f>
        <v>-6.0173905815174633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5" t="s">
        <v>472</v>
      </c>
      <c r="B143" s="135" t="s">
        <v>288</v>
      </c>
      <c r="C143" s="135" t="s">
        <v>397</v>
      </c>
      <c r="D143" s="135" t="s">
        <v>391</v>
      </c>
      <c r="E143" s="21">
        <f>-(E$158*'Fixed Data'!$B$25*'Fixed Data'!E$47*'Fixed Data'!$B$24*'Fixed Data'!$B$23+E$158*'Fixed Data'!$B$26)*'Fixed Data'!L42/10^6</f>
        <v>-16.097627330027944</v>
      </c>
      <c r="F143" s="21">
        <f>-(F$158*'Fixed Data'!$B$25*'Fixed Data'!F$47*'Fixed Data'!$B$24*'Fixed Data'!$B$23+F$158*'Fixed Data'!$B$26)*'Fixed Data'!M42/10^6</f>
        <v>-16.612537381950407</v>
      </c>
      <c r="G143" s="21">
        <f>-(G$158*'Fixed Data'!$B$25*'Fixed Data'!G$47*'Fixed Data'!$B$24*'Fixed Data'!$B$23+G$158*'Fixed Data'!$B$26)*'Fixed Data'!N42/10^6</f>
        <v>-17.081085450716813</v>
      </c>
      <c r="H143" s="21">
        <f>-(H$158*'Fixed Data'!$B$25*'Fixed Data'!H$47*'Fixed Data'!$B$24*'Fixed Data'!$B$23+H$158*'Fixed Data'!$B$26)*'Fixed Data'!O42/10^6</f>
        <v>-17.560873361157622</v>
      </c>
      <c r="I143" s="21">
        <f>-(I$158*'Fixed Data'!$B$25*'Fixed Data'!I$47*'Fixed Data'!$B$24*'Fixed Data'!$B$23+I$158*'Fixed Data'!$B$26)*'Fixed Data'!P42/10^6</f>
        <v>-18.112805387648255</v>
      </c>
      <c r="J143" s="21">
        <f>-(J$158*'Fixed Data'!$B$25*'Fixed Data'!J$47*'Fixed Data'!$B$24*'Fixed Data'!$B$23+J$158*'Fixed Data'!$B$26)*'Fixed Data'!Q42/10^6</f>
        <v>-18.678370003936848</v>
      </c>
      <c r="K143" s="21">
        <f>-(K$158*'Fixed Data'!$B$25*'Fixed Data'!K$47*'Fixed Data'!$B$24*'Fixed Data'!$B$23+K$158*'Fixed Data'!$B$26)*'Fixed Data'!R42/10^6</f>
        <v>-19.195646807107202</v>
      </c>
      <c r="L143" s="21">
        <f>-(L$158*'Fixed Data'!$B$25*'Fixed Data'!L$47*'Fixed Data'!$B$24*'Fixed Data'!$B$23+L$158*'Fixed Data'!$B$26)*'Fixed Data'!S42/10^6</f>
        <v>-19.788801499063133</v>
      </c>
      <c r="M143" s="21">
        <f>-(M$158*'Fixed Data'!$B$25*'Fixed Data'!M$47*'Fixed Data'!$B$24*'Fixed Data'!$B$23+M$158*'Fixed Data'!$B$26)*'Fixed Data'!T42/10^6</f>
        <v>-20.396825297833189</v>
      </c>
      <c r="N143" s="21">
        <f>-(N$158*'Fixed Data'!$B$25*'Fixed Data'!N$47*'Fixed Data'!$B$24*'Fixed Data'!$B$23+N$158*'Fixed Data'!$B$26)*'Fixed Data'!U42/10^6</f>
        <v>-20.955089839656623</v>
      </c>
      <c r="O143" s="21">
        <f>-(O$158*'Fixed Data'!$B$25*'Fixed Data'!O$47*'Fixed Data'!$B$24*'Fixed Data'!$B$23+O$158*'Fixed Data'!$B$26)*'Fixed Data'!V42/10^6</f>
        <v>-21.593260988658177</v>
      </c>
      <c r="P143" s="21">
        <f>-(P$158*'Fixed Data'!$B$25*'Fixed Data'!P$47*'Fixed Data'!$B$24*'Fixed Data'!$B$23+P$158*'Fixed Data'!$B$26)*'Fixed Data'!W42/10^6</f>
        <v>-22.247681540913881</v>
      </c>
      <c r="Q143" s="21">
        <f>-(Q$158*'Fixed Data'!$B$25*'Fixed Data'!Q$47*'Fixed Data'!$B$24*'Fixed Data'!$B$23+Q$158*'Fixed Data'!$B$26)*'Fixed Data'!X42/10^6</f>
        <v>-22.918853768423638</v>
      </c>
      <c r="R143" s="21">
        <f>-(R$158*'Fixed Data'!$B$25*'Fixed Data'!R$47*'Fixed Data'!$B$24*'Fixed Data'!$B$23+R$158*'Fixed Data'!$B$26)*'Fixed Data'!Y42/10^6</f>
        <v>-23.67632648361749</v>
      </c>
      <c r="S143" s="21">
        <f>-(S$158*'Fixed Data'!$B$25*'Fixed Data'!S$47*'Fixed Data'!$B$24*'Fixed Data'!$B$23+S$158*'Fixed Data'!$B$26)*'Fixed Data'!Z42/10^6</f>
        <v>-24.383627841789078</v>
      </c>
      <c r="T143" s="21">
        <f>-(T$158*'Fixed Data'!$B$25*'Fixed Data'!T$47*'Fixed Data'!$B$24*'Fixed Data'!$B$23+T$158*'Fixed Data'!$B$26)*'Fixed Data'!AA42/10^6</f>
        <v>-25.109329920991055</v>
      </c>
      <c r="U143" s="21">
        <f>-(U$158*'Fixed Data'!$B$25*'Fixed Data'!U$47*'Fixed Data'!$B$24*'Fixed Data'!$B$23+U$158*'Fixed Data'!$B$26)*'Fixed Data'!AB42/10^6</f>
        <v>-25.854018404889604</v>
      </c>
      <c r="V143" s="21">
        <f>-(V$158*'Fixed Data'!$B$25*'Fixed Data'!V$47*'Fixed Data'!$B$24*'Fixed Data'!$B$23+V$158*'Fixed Data'!$B$26)*'Fixed Data'!AC42/10^6</f>
        <v>-26.691630710574369</v>
      </c>
      <c r="W143" s="21">
        <f>-(W$158*'Fixed Data'!$B$25*'Fixed Data'!W$47*'Fixed Data'!$B$24*'Fixed Data'!$B$23+W$158*'Fixed Data'!$B$26)*'Fixed Data'!AD42/10^6</f>
        <v>-27.477277919134597</v>
      </c>
      <c r="X143" s="21">
        <f>-(X$158*'Fixed Data'!$B$25*'Fixed Data'!X$47*'Fixed Data'!$B$24*'Fixed Data'!$B$23+X$158*'Fixed Data'!$B$26)*'Fixed Data'!AE42/10^6</f>
        <v>-28.359462039069726</v>
      </c>
      <c r="Y143" s="21">
        <f>-(Y$158*'Fixed Data'!$B$25*'Fixed Data'!Y$47*'Fixed Data'!$B$24*'Fixed Data'!$B$23+Y$158*'Fixed Data'!$B$26)*'Fixed Data'!AF42/10^6</f>
        <v>-29.188805257557611</v>
      </c>
      <c r="Z143" s="21">
        <f>-(Z$158*'Fixed Data'!$B$25*'Fixed Data'!Z$47*'Fixed Data'!$B$24*'Fixed Data'!$B$23+Z$158*'Fixed Data'!$B$26)*'Fixed Data'!AG42/10^6</f>
        <v>-30.118512613555055</v>
      </c>
      <c r="AA143" s="21">
        <f>-(AA$158*'Fixed Data'!$B$25*'Fixed Data'!AA$47*'Fixed Data'!$B$24*'Fixed Data'!$B$23+AA$158*'Fixed Data'!$B$26)*'Fixed Data'!AH42/10^6</f>
        <v>-31.073784656990206</v>
      </c>
      <c r="AB143" s="21">
        <f>-(AB$158*'Fixed Data'!$B$25*'Fixed Data'!AB$47*'Fixed Data'!$B$24*'Fixed Data'!$B$23+AB$158*'Fixed Data'!$B$26)*'Fixed Data'!AI42/10^6</f>
        <v>-32.055480874436022</v>
      </c>
      <c r="AC143" s="21">
        <f>-(AC$158*'Fixed Data'!$B$25*'Fixed Data'!AC$47*'Fixed Data'!$B$24*'Fixed Data'!$B$23+AC$158*'Fixed Data'!$B$26)*'Fixed Data'!AJ42/10^6</f>
        <v>-33.045789153229897</v>
      </c>
      <c r="AD143" s="21">
        <f>-(AD$158*'Fixed Data'!$B$25*'Fixed Data'!AD$47*'Fixed Data'!$B$24*'Fixed Data'!$B$23+AD$158*'Fixed Data'!$B$26)*'Fixed Data'!AK42/10^6</f>
        <v>-34.068152499170552</v>
      </c>
      <c r="AE143" s="21">
        <f>-(AE$158*'Fixed Data'!$B$25*'Fixed Data'!AE$47*'Fixed Data'!$B$24*'Fixed Data'!$B$23+AE$158*'Fixed Data'!$B$26)*'Fixed Data'!AL42/10^6</f>
        <v>-35.127551982695493</v>
      </c>
      <c r="AF143" s="21">
        <f>-(AF$158*'Fixed Data'!$B$25*'Fixed Data'!AF$47*'Fixed Data'!$B$24*'Fixed Data'!$B$23+AF$158*'Fixed Data'!$B$26)*'Fixed Data'!AM42/10^6</f>
        <v>-36.214150931344207</v>
      </c>
      <c r="AG143" s="21">
        <f>-(AG$158*'Fixed Data'!$B$25*'Fixed Data'!AG$47*'Fixed Data'!$B$24*'Fixed Data'!$B$23+AG$158*'Fixed Data'!$B$26)*'Fixed Data'!AN42/10^6</f>
        <v>-37.329885438642258</v>
      </c>
      <c r="AH143" s="21">
        <f>-(AH$158*'Fixed Data'!$B$25*'Fixed Data'!AH$47*'Fixed Data'!$B$24*'Fixed Data'!$B$23+AH$158*'Fixed Data'!$B$26)*'Fixed Data'!AO42/10^6</f>
        <v>-38.477091815110647</v>
      </c>
      <c r="AI143" s="21">
        <f>-(AI$158*'Fixed Data'!$B$25*'Fixed Data'!AI$47*'Fixed Data'!$B$24*'Fixed Data'!$B$23+AI$158*'Fixed Data'!$B$26)*'Fixed Data'!AP42/10^6</f>
        <v>-39.658839862188699</v>
      </c>
      <c r="AJ143" s="21">
        <f>-(AJ$158*'Fixed Data'!$B$25*'Fixed Data'!AJ$47*'Fixed Data'!$B$24*'Fixed Data'!$B$23+AJ$158*'Fixed Data'!$B$26)*'Fixed Data'!AQ42/10^6</f>
        <v>-40.875107400311975</v>
      </c>
      <c r="AK143" s="21">
        <f>-(AK$158*'Fixed Data'!$B$25*'Fixed Data'!AK$47*'Fixed Data'!$B$24*'Fixed Data'!$B$23+AK$158*'Fixed Data'!$B$26)*'Fixed Data'!AR42/10^6</f>
        <v>-42.126282307590827</v>
      </c>
      <c r="AL143" s="21">
        <f>-(AL$158*'Fixed Data'!$B$25*'Fixed Data'!AL$47*'Fixed Data'!$B$24*'Fixed Data'!$B$23+AL$158*'Fixed Data'!$B$26)*'Fixed Data'!AS42/10^6</f>
        <v>-43.414208645723093</v>
      </c>
      <c r="AM143" s="21">
        <f>-(AM$158*'Fixed Data'!$B$25*'Fixed Data'!AM$47*'Fixed Data'!$B$24*'Fixed Data'!$B$23+AM$158*'Fixed Data'!$B$26)*'Fixed Data'!AT42/10^6</f>
        <v>-44.740449915556702</v>
      </c>
      <c r="AN143" s="21">
        <f>-(AN$158*'Fixed Data'!$B$25*'Fixed Data'!AN$47*'Fixed Data'!$B$24*'Fixed Data'!$B$23+AN$158*'Fixed Data'!$B$26)*'Fixed Data'!AU42/10^6</f>
        <v>-46.106347146986728</v>
      </c>
      <c r="AO143" s="21">
        <f>-(AO$158*'Fixed Data'!$B$25*'Fixed Data'!AO$47*'Fixed Data'!$B$24*'Fixed Data'!$B$23+AO$158*'Fixed Data'!$B$26)*'Fixed Data'!AV42/10^6</f>
        <v>-47.513161026000802</v>
      </c>
      <c r="AP143" s="21">
        <f>-(AP$158*'Fixed Data'!$B$25*'Fixed Data'!AP$47*'Fixed Data'!$B$24*'Fixed Data'!$B$23+AP$158*'Fixed Data'!$B$26)*'Fixed Data'!AW42/10^6</f>
        <v>-48.962437388235685</v>
      </c>
      <c r="AQ143" s="21">
        <f>-(AQ$158*'Fixed Data'!$B$25*'Fixed Data'!AQ$47*'Fixed Data'!$B$24*'Fixed Data'!$B$23+AQ$158*'Fixed Data'!$B$26)*'Fixed Data'!AX42/10^6</f>
        <v>-50.455848056436629</v>
      </c>
      <c r="AR143" s="21">
        <f>-(AR$158*'Fixed Data'!$B$25*'Fixed Data'!AR$47*'Fixed Data'!$B$24*'Fixed Data'!$B$23+AR$158*'Fixed Data'!$B$26)*'Fixed Data'!AY42/10^6</f>
        <v>-51.995036644639299</v>
      </c>
      <c r="AS143" s="21">
        <f>-(AS$158*'Fixed Data'!$B$25*'Fixed Data'!AS$47*'Fixed Data'!$B$24*'Fixed Data'!$B$23+AS$158*'Fixed Data'!$B$26)*'Fixed Data'!AZ42/10^6</f>
        <v>-53.581701503145553</v>
      </c>
      <c r="AT143" s="21">
        <f>-(AT$158*'Fixed Data'!$B$25*'Fixed Data'!AT$47*'Fixed Data'!$B$24*'Fixed Data'!$B$23+AT$158*'Fixed Data'!$B$26)*'Fixed Data'!BA42/10^6</f>
        <v>-55.217640257111491</v>
      </c>
      <c r="AU143" s="21">
        <f>-(AU$158*'Fixed Data'!$B$25*'Fixed Data'!AU$47*'Fixed Data'!$B$24*'Fixed Data'!$B$23+AU$158*'Fixed Data'!$B$26)*'Fixed Data'!BB42/10^6</f>
        <v>-56.904752498147786</v>
      </c>
      <c r="AV143" s="21">
        <f>-(AV$158*'Fixed Data'!$B$25*'Fixed Data'!AV$47*'Fixed Data'!$B$24*'Fixed Data'!$B$23+AV$158*'Fixed Data'!$B$26)*'Fixed Data'!BC42/10^6</f>
        <v>-58.645010926751979</v>
      </c>
      <c r="AW143" s="21">
        <f>-(AW$158*'Fixed Data'!$B$25*'Fixed Data'!AW$47*'Fixed Data'!$B$24*'Fixed Data'!$B$23+AW$158*'Fixed Data'!$B$26)*'Fixed Data'!BD42/10^6</f>
        <v>-60.440466442258945</v>
      </c>
      <c r="AX143" s="21">
        <f>-(AX$158*'Fixed Data'!$B$25*'Fixed Data'!AX$47*'Fixed Data'!$B$24*'Fixed Data'!$B$23+AX$158*'Fixed Data'!$B$26)*'Fixed Data'!BE42/10^6</f>
        <v>-62.29326712971335</v>
      </c>
      <c r="AY143" s="21">
        <f>-(AY$158*'Fixed Data'!$B$25*'Fixed Data'!AY$47*'Fixed Data'!$B$24*'Fixed Data'!$B$23+AY$158*'Fixed Data'!$B$26)*'Fixed Data'!BF42/10^6</f>
        <v>-64.205662389277038</v>
      </c>
      <c r="AZ143" s="21">
        <f>-(AZ$158*'Fixed Data'!$B$25*'Fixed Data'!AZ$47*'Fixed Data'!$B$24*'Fixed Data'!$B$23+AZ$158*'Fixed Data'!$B$26)*'Fixed Data'!BG42/10^6</f>
        <v>-66.180003248210227</v>
      </c>
      <c r="BA143" s="21">
        <f>-(BA$158*'Fixed Data'!$B$25*'Fixed Data'!BA$47*'Fixed Data'!$B$24*'Fixed Data'!$B$23+BA$158*'Fixed Data'!$B$26)*'Fixed Data'!BH42/10^6</f>
        <v>-68.218745657204963</v>
      </c>
      <c r="BB143" s="21">
        <f>-(BB$158*'Fixed Data'!$B$25*'Fixed Data'!BB$47*'Fixed Data'!$B$24*'Fixed Data'!$B$23+BB$158*'Fixed Data'!$B$26)*'Fixed Data'!BI42/10^6</f>
        <v>-70.312112155820003</v>
      </c>
    </row>
    <row r="144" spans="1:54" outlineLevel="2">
      <c r="A144" s="426"/>
      <c r="B144" s="135" t="s">
        <v>288</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6"/>
      <c r="B145" s="135" t="s">
        <v>288</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6"/>
      <c r="B146" s="135" t="s">
        <v>291</v>
      </c>
      <c r="C146" s="135" t="s">
        <v>473</v>
      </c>
      <c r="D146" s="135" t="s">
        <v>391</v>
      </c>
      <c r="E146" s="21">
        <f>-E$161*'Fixed Data'!$B$20*'Fixed Data'!$B$22</f>
        <v>-1.6614967730992181</v>
      </c>
      <c r="F146" s="21">
        <f>-F$161*'Fixed Data'!$B$20*'Fixed Data'!$B$22</f>
        <v>-1.7173467305228438</v>
      </c>
      <c r="G146" s="21">
        <f>-G$161*'Fixed Data'!$B$20*'Fixed Data'!$B$22</f>
        <v>-1.7753211348122491</v>
      </c>
      <c r="H146" s="21">
        <f>-H$161*'Fixed Data'!$B$20*'Fixed Data'!$B$22</f>
        <v>-1.8355085167209915</v>
      </c>
      <c r="I146" s="21">
        <f>-I$161*'Fixed Data'!$B$20*'Fixed Data'!$B$22</f>
        <v>-1.8980013496677657</v>
      </c>
      <c r="J146" s="21">
        <f>-J$161*'Fixed Data'!$B$20*'Fixed Data'!$B$22</f>
        <v>-1.9628962737514692</v>
      </c>
      <c r="K146" s="21">
        <f>-K$161*'Fixed Data'!$B$20*'Fixed Data'!$B$22</f>
        <v>-2.0302942301602425</v>
      </c>
      <c r="L146" s="21">
        <f>-L$161*'Fixed Data'!$B$20*'Fixed Data'!$B$22</f>
        <v>-2.1003007299895429</v>
      </c>
      <c r="M146" s="21">
        <f>-M$161*'Fixed Data'!$B$20*'Fixed Data'!$B$22</f>
        <v>-2.1730260334542009</v>
      </c>
      <c r="N146" s="21">
        <f>-N$161*'Fixed Data'!$B$20*'Fixed Data'!$B$22</f>
        <v>-2.2485853963049882</v>
      </c>
      <c r="O146" s="21">
        <f>-O$161*'Fixed Data'!$B$20*'Fixed Data'!$B$22</f>
        <v>-2.3270992490406703</v>
      </c>
      <c r="P146" s="21">
        <f>-P$161*'Fixed Data'!$B$20*'Fixed Data'!$B$22</f>
        <v>-2.4086935329306032</v>
      </c>
      <c r="Q146" s="21">
        <f>-Q$161*'Fixed Data'!$B$20*'Fixed Data'!$B$22</f>
        <v>-2.4934999016282928</v>
      </c>
      <c r="R146" s="21">
        <f>-R$161*'Fixed Data'!$B$20*'Fixed Data'!$B$22</f>
        <v>-2.5816559675879649</v>
      </c>
      <c r="S146" s="21">
        <f>-S$161*'Fixed Data'!$B$20*'Fixed Data'!$B$22</f>
        <v>-2.6733056828901747</v>
      </c>
      <c r="T146" s="21">
        <f>-T$161*'Fixed Data'!$B$20*'Fixed Data'!$B$22</f>
        <v>-2.7685995408553659</v>
      </c>
      <c r="U146" s="21">
        <f>-U$161*'Fixed Data'!$B$20*'Fixed Data'!$B$22</f>
        <v>-2.8676949344679761</v>
      </c>
      <c r="V146" s="21">
        <f>-V$161*'Fixed Data'!$B$20*'Fixed Data'!$B$22</f>
        <v>-2.9707564923990275</v>
      </c>
      <c r="W146" s="21">
        <f>-W$161*'Fixed Data'!$B$20*'Fixed Data'!$B$22</f>
        <v>-3.0779564150287317</v>
      </c>
      <c r="X146" s="21">
        <f>-X$161*'Fixed Data'!$B$20*'Fixed Data'!$B$22</f>
        <v>-3.1894747880675762</v>
      </c>
      <c r="Y146" s="21">
        <f>-Y$161*'Fixed Data'!$B$20*'Fixed Data'!$B$22</f>
        <v>-3.3055000529879583</v>
      </c>
      <c r="Z146" s="21">
        <f>-Z$161*'Fixed Data'!$B$20*'Fixed Data'!$B$22</f>
        <v>-3.4262293654482932</v>
      </c>
      <c r="AA146" s="21">
        <f>-AA$161*'Fixed Data'!$B$20*'Fixed Data'!$B$22</f>
        <v>-3.5518689761186204</v>
      </c>
      <c r="AB146" s="21">
        <f>-AB$161*'Fixed Data'!$B$20*'Fixed Data'!$B$22</f>
        <v>-3.6826347459152551</v>
      </c>
      <c r="AC146" s="21">
        <f>-AC$161*'Fixed Data'!$B$20*'Fixed Data'!$B$22</f>
        <v>-3.8187525044248876</v>
      </c>
      <c r="AD146" s="21">
        <f>-AD$161*'Fixed Data'!$B$20*'Fixed Data'!$B$22</f>
        <v>-3.9604586323437569</v>
      </c>
      <c r="AE146" s="21">
        <f>-AE$161*'Fixed Data'!$B$20*'Fixed Data'!$B$22</f>
        <v>-4.1080005319092825</v>
      </c>
      <c r="AF146" s="21">
        <f>-AF$161*'Fixed Data'!$B$20*'Fixed Data'!$B$22</f>
        <v>-4.2616371421347141</v>
      </c>
      <c r="AG146" s="21">
        <f>-AG$161*'Fixed Data'!$B$20*'Fixed Data'!$B$22</f>
        <v>-4.4216394988467931</v>
      </c>
      <c r="AH146" s="21">
        <f>-AH$161*'Fixed Data'!$B$20*'Fixed Data'!$B$22</f>
        <v>-4.5882913843294402</v>
      </c>
      <c r="AI146" s="21">
        <f>-AI$161*'Fixed Data'!$B$20*'Fixed Data'!$B$22</f>
        <v>-4.7618897977553942</v>
      </c>
      <c r="AJ146" s="21">
        <f>-AJ$161*'Fixed Data'!$B$20*'Fixed Data'!$B$22</f>
        <v>-4.9427458064434528</v>
      </c>
      <c r="AK146" s="21">
        <f>-AK$161*'Fixed Data'!$B$20*'Fixed Data'!$B$22</f>
        <v>-5.1311850162901109</v>
      </c>
      <c r="AL146" s="21">
        <f>-AL$161*'Fixed Data'!$B$20*'Fixed Data'!$B$22</f>
        <v>-5.3275484230268066</v>
      </c>
      <c r="AM146" s="21">
        <f>-AM$161*'Fixed Data'!$B$20*'Fixed Data'!$B$22</f>
        <v>-5.5321931066666199</v>
      </c>
      <c r="AN146" s="21">
        <f>-AN$161*'Fixed Data'!$B$20*'Fixed Data'!$B$22</f>
        <v>-5.7454930155570025</v>
      </c>
      <c r="AO146" s="21">
        <f>-AO$161*'Fixed Data'!$B$20*'Fixed Data'!$B$22</f>
        <v>-5.9678397952355127</v>
      </c>
      <c r="AP146" s="21">
        <f>-AP$161*'Fixed Data'!$B$20*'Fixed Data'!$B$22</f>
        <v>-6.1996436396870642</v>
      </c>
      <c r="AQ146" s="21">
        <f>-AQ$161*'Fixed Data'!$B$20*'Fixed Data'!$B$22</f>
        <v>-6.4413342546087051</v>
      </c>
      <c r="AR146" s="21">
        <f>-AR$161*'Fixed Data'!$B$20*'Fixed Data'!$B$22</f>
        <v>-6.6933616638638451</v>
      </c>
      <c r="AS146" s="21">
        <f>-AS$161*'Fixed Data'!$B$20*'Fixed Data'!$B$22</f>
        <v>-6.9561973967621054</v>
      </c>
      <c r="AT146" s="21">
        <f>-AT$161*'Fixed Data'!$B$20*'Fixed Data'!$B$22</f>
        <v>-7.2303354065210765</v>
      </c>
      <c r="AU146" s="21">
        <f>-AU$161*'Fixed Data'!$B$20*'Fixed Data'!$B$22</f>
        <v>-7.5162932127431592</v>
      </c>
      <c r="AV146" s="21">
        <f>-AV$161*'Fixed Data'!$B$20*'Fixed Data'!$B$22</f>
        <v>-7.8146130438923791</v>
      </c>
      <c r="AW146" s="21">
        <f>-AW$161*'Fixed Data'!$B$20*'Fixed Data'!$B$22</f>
        <v>-8.1258630693772549</v>
      </c>
      <c r="AX146" s="21">
        <f>-AX$161*'Fixed Data'!$B$20*'Fixed Data'!$B$22</f>
        <v>-8.4506386092321435</v>
      </c>
      <c r="AY146" s="21">
        <f>-AY$161*'Fixed Data'!$B$20*'Fixed Data'!$B$22</f>
        <v>-8.7895636126166625</v>
      </c>
      <c r="AZ146" s="21">
        <f>-AZ$161*'Fixed Data'!$B$20*'Fixed Data'!$B$22</f>
        <v>-9.1432918674970463</v>
      </c>
      <c r="BA146" s="21">
        <f>-BA$161*'Fixed Data'!$B$20*'Fixed Data'!$B$22</f>
        <v>-9.5125086359561166</v>
      </c>
      <c r="BB146" s="21">
        <f>-BB$161*'Fixed Data'!$B$20*'Fixed Data'!$B$22</f>
        <v>-9.8966348072962163</v>
      </c>
    </row>
    <row r="147" spans="1:54" outlineLevel="2">
      <c r="A147" s="426"/>
      <c r="B147" s="135" t="s">
        <v>291</v>
      </c>
      <c r="C147" s="135" t="s">
        <v>474</v>
      </c>
      <c r="D147" s="135" t="s">
        <v>391</v>
      </c>
      <c r="E147" s="21">
        <f>-E$162*'Fixed Data'!$B$21*'Fixed Data'!$B$22</f>
        <v>-2.4833822031056049E-2</v>
      </c>
      <c r="F147" s="21">
        <f>-F$162*'Fixed Data'!$B$21*'Fixed Data'!$B$22</f>
        <v>-2.5668592212333481E-2</v>
      </c>
      <c r="G147" s="21">
        <f>-G$162*'Fixed Data'!$B$21*'Fixed Data'!$B$22</f>
        <v>-2.6535115704909889E-2</v>
      </c>
      <c r="H147" s="21">
        <f>-H$162*'Fixed Data'!$B$21*'Fixed Data'!$B$22</f>
        <v>-2.7434715864767607E-2</v>
      </c>
      <c r="I147" s="21">
        <f>-I$162*'Fixed Data'!$B$21*'Fixed Data'!$B$22</f>
        <v>-2.8368774810137977E-2</v>
      </c>
      <c r="J147" s="21">
        <f>-J$162*'Fixed Data'!$B$21*'Fixed Data'!$B$22</f>
        <v>-2.9338736886967313E-2</v>
      </c>
      <c r="K147" s="21">
        <f>-K$162*'Fixed Data'!$B$21*'Fixed Data'!$B$22</f>
        <v>-3.0346111079675862E-2</v>
      </c>
      <c r="L147" s="21">
        <f>-L$162*'Fixed Data'!$B$21*'Fixed Data'!$B$22</f>
        <v>-3.1392474325951318E-2</v>
      </c>
      <c r="M147" s="21">
        <f>-M$162*'Fixed Data'!$B$21*'Fixed Data'!$B$22</f>
        <v>-3.2479474530197484E-2</v>
      </c>
      <c r="N147" s="21">
        <f>-N$162*'Fixed Data'!$B$21*'Fixed Data'!$B$22</f>
        <v>-3.3608834179672711E-2</v>
      </c>
      <c r="O147" s="21">
        <f>-O$162*'Fixed Data'!$B$21*'Fixed Data'!$B$22</f>
        <v>-3.4782353809955799E-2</v>
      </c>
      <c r="P147" s="21">
        <f>-P$162*'Fixed Data'!$B$21*'Fixed Data'!$B$22</f>
        <v>-3.6001915621084464E-2</v>
      </c>
      <c r="Q147" s="21">
        <f>-Q$162*'Fixed Data'!$B$21*'Fixed Data'!$B$22</f>
        <v>-3.7269487244366142E-2</v>
      </c>
      <c r="R147" s="21">
        <f>-R$162*'Fixed Data'!$B$21*'Fixed Data'!$B$22</f>
        <v>-3.8587125810533689E-2</v>
      </c>
      <c r="S147" s="21">
        <f>-S$162*'Fixed Data'!$B$21*'Fixed Data'!$B$22</f>
        <v>-3.995698262059081E-2</v>
      </c>
      <c r="T147" s="21">
        <f>-T$162*'Fixed Data'!$B$21*'Fixed Data'!$B$22</f>
        <v>-4.1381307213967794E-2</v>
      </c>
      <c r="U147" s="21">
        <f>-U$162*'Fixed Data'!$B$21*'Fixed Data'!$B$22</f>
        <v>-4.2862452190039334E-2</v>
      </c>
      <c r="V147" s="21">
        <f>-V$162*'Fixed Data'!$B$21*'Fixed Data'!$B$22</f>
        <v>-4.440287802964242E-2</v>
      </c>
      <c r="W147" s="21">
        <f>-W$162*'Fixed Data'!$B$21*'Fixed Data'!$B$22</f>
        <v>-4.6005158217939102E-2</v>
      </c>
      <c r="X147" s="21">
        <f>-X$162*'Fixed Data'!$B$21*'Fixed Data'!$B$22</f>
        <v>-4.767198512064133E-2</v>
      </c>
      <c r="Y147" s="21">
        <f>-Y$162*'Fixed Data'!$B$21*'Fixed Data'!$B$22</f>
        <v>-4.9406174956201296E-2</v>
      </c>
      <c r="Z147" s="21">
        <f>-Z$162*'Fixed Data'!$B$21*'Fixed Data'!$B$22</f>
        <v>-5.1210674576070925E-2</v>
      </c>
      <c r="AA147" s="21">
        <f>-AA$162*'Fixed Data'!$B$21*'Fixed Data'!$B$22</f>
        <v>-5.3088566888909505E-2</v>
      </c>
      <c r="AB147" s="21">
        <f>-AB$162*'Fixed Data'!$B$21*'Fixed Data'!$B$22</f>
        <v>-5.5043077640843124E-2</v>
      </c>
      <c r="AC147" s="21">
        <f>-AC$162*'Fixed Data'!$B$21*'Fixed Data'!$B$22</f>
        <v>-5.707758309975882E-2</v>
      </c>
      <c r="AD147" s="21">
        <f>-AD$162*'Fixed Data'!$B$21*'Fixed Data'!$B$22</f>
        <v>-5.9195616082201939E-2</v>
      </c>
      <c r="AE147" s="21">
        <f>-AE$162*'Fixed Data'!$B$21*'Fixed Data'!$B$22</f>
        <v>-6.14008742403599E-2</v>
      </c>
      <c r="AF147" s="21">
        <f>-AF$162*'Fixed Data'!$B$21*'Fixed Data'!$B$22</f>
        <v>-6.369722789702878E-2</v>
      </c>
      <c r="AG147" s="21">
        <f>-AG$162*'Fixed Data'!$B$21*'Fixed Data'!$B$22</f>
        <v>-6.6088728332597144E-2</v>
      </c>
      <c r="AH147" s="21">
        <f>-AH$162*'Fixed Data'!$B$21*'Fixed Data'!$B$22</f>
        <v>-6.857961667471961E-2</v>
      </c>
      <c r="AI147" s="21">
        <f>-AI$162*'Fixed Data'!$B$21*'Fixed Data'!$B$22</f>
        <v>-7.1174332787990388E-2</v>
      </c>
      <c r="AJ147" s="21">
        <f>-AJ$162*'Fixed Data'!$B$21*'Fixed Data'!$B$22</f>
        <v>-7.3877525368996388E-2</v>
      </c>
      <c r="AK147" s="21">
        <f>-AK$162*'Fixed Data'!$B$21*'Fixed Data'!$B$22</f>
        <v>-7.6694061589352908E-2</v>
      </c>
      <c r="AL147" s="21">
        <f>-AL$162*'Fixed Data'!$B$21*'Fixed Data'!$B$22</f>
        <v>-7.9629038094791244E-2</v>
      </c>
      <c r="AM147" s="21">
        <f>-AM$162*'Fixed Data'!$B$21*'Fixed Data'!$B$22</f>
        <v>-8.268779185357393E-2</v>
      </c>
      <c r="AN147" s="21">
        <f>-AN$162*'Fixed Data'!$B$21*'Fixed Data'!$B$22</f>
        <v>-8.5875912360961829E-2</v>
      </c>
      <c r="AO147" s="21">
        <f>-AO$162*'Fixed Data'!$B$21*'Fixed Data'!$B$22</f>
        <v>-8.9199253391663999E-2</v>
      </c>
      <c r="AP147" s="21">
        <f>-AP$162*'Fixed Data'!$B$21*'Fixed Data'!$B$22</f>
        <v>-9.2663946108339279E-2</v>
      </c>
      <c r="AQ147" s="21">
        <f>-AQ$162*'Fixed Data'!$B$21*'Fixed Data'!$B$22</f>
        <v>-9.6276412471442904E-2</v>
      </c>
      <c r="AR147" s="21">
        <f>-AR$162*'Fixed Data'!$B$21*'Fixed Data'!$B$22</f>
        <v>-0.10004337985445266</v>
      </c>
      <c r="AS147" s="21">
        <f>-AS$162*'Fixed Data'!$B$21*'Fixed Data'!$B$22</f>
        <v>-0.10397189550842226</v>
      </c>
      <c r="AT147" s="21">
        <f>-AT$162*'Fixed Data'!$B$21*'Fixed Data'!$B$22</f>
        <v>-0.10806934223191463</v>
      </c>
      <c r="AU147" s="21">
        <f>-AU$162*'Fixed Data'!$B$21*'Fixed Data'!$B$22</f>
        <v>-0.11234345539698674</v>
      </c>
      <c r="AV147" s="21">
        <f>-AV$162*'Fixed Data'!$B$21*'Fixed Data'!$B$22</f>
        <v>-0.11680233952315736</v>
      </c>
      <c r="AW147" s="21">
        <f>-AW$162*'Fixed Data'!$B$21*'Fixed Data'!$B$22</f>
        <v>-0.12145448665944387</v>
      </c>
      <c r="AX147" s="21">
        <f>-AX$162*'Fixed Data'!$B$21*'Fixed Data'!$B$22</f>
        <v>-0.12630879536908893</v>
      </c>
      <c r="AY147" s="21">
        <f>-AY$162*'Fixed Data'!$B$21*'Fixed Data'!$B$22</f>
        <v>-0.1313745909196665</v>
      </c>
      <c r="AZ147" s="21">
        <f>-AZ$162*'Fixed Data'!$B$21*'Fixed Data'!$B$22</f>
        <v>-0.13666164592520522</v>
      </c>
      <c r="BA147" s="21">
        <f>-BA$162*'Fixed Data'!$B$21*'Fixed Data'!$B$22</f>
        <v>-0.14218020234436363</v>
      </c>
      <c r="BB147" s="21">
        <f>-BB$162*'Fixed Data'!$B$21*'Fixed Data'!$B$22</f>
        <v>-0.14792160449866054</v>
      </c>
    </row>
    <row r="148" spans="1:54" outlineLevel="2">
      <c r="A148" s="426"/>
      <c r="B148" s="135" t="s">
        <v>291</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6"/>
      <c r="B149" s="135" t="s">
        <v>291</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6"/>
      <c r="B150" s="135" t="s">
        <v>294</v>
      </c>
      <c r="C150" s="135" t="s">
        <v>475</v>
      </c>
      <c r="D150" s="135" t="s">
        <v>391</v>
      </c>
      <c r="E150" s="279">
        <v>-18.905494659999999</v>
      </c>
      <c r="F150" s="279">
        <v>-19.380107550000002</v>
      </c>
      <c r="G150" s="279">
        <v>-19.869713579999999</v>
      </c>
      <c r="H150" s="279">
        <v>-20.374827140000001</v>
      </c>
      <c r="I150" s="279">
        <v>-20.895981809999999</v>
      </c>
      <c r="J150" s="279">
        <v>-21.433731089999998</v>
      </c>
      <c r="K150" s="279">
        <v>-21.988649250000002</v>
      </c>
      <c r="L150" s="279">
        <v>-22.56133217</v>
      </c>
      <c r="M150" s="279">
        <v>-23.152398170000001</v>
      </c>
      <c r="N150" s="279">
        <v>-23.762489010000003</v>
      </c>
      <c r="O150" s="279">
        <v>-24.39227078</v>
      </c>
      <c r="P150" s="279">
        <v>-25.042434929999999</v>
      </c>
      <c r="Q150" s="279">
        <v>-25.713699329999997</v>
      </c>
      <c r="R150" s="279">
        <v>-26.406809329999998</v>
      </c>
      <c r="S150" s="279">
        <v>-27.122538930000001</v>
      </c>
      <c r="T150" s="279">
        <v>-27.861691950000001</v>
      </c>
      <c r="U150" s="279">
        <v>-28.625103280000001</v>
      </c>
      <c r="V150" s="279">
        <v>-29.413640190000002</v>
      </c>
      <c r="W150" s="279">
        <v>-30.228203660000002</v>
      </c>
      <c r="X150" s="279">
        <v>-31.069729840000001</v>
      </c>
      <c r="Y150" s="279">
        <v>-31.939191489999999</v>
      </c>
      <c r="Z150" s="279">
        <v>-32.83759955</v>
      </c>
      <c r="AA150" s="279">
        <v>-33.76600474</v>
      </c>
      <c r="AB150" s="279">
        <v>-34.725499290000002</v>
      </c>
      <c r="AC150" s="279">
        <v>-35.71721865</v>
      </c>
      <c r="AD150" s="279">
        <v>-36.742343390000002</v>
      </c>
      <c r="AE150" s="279">
        <v>-37.80210108</v>
      </c>
      <c r="AF150" s="279">
        <v>-38.897768369999994</v>
      </c>
      <c r="AG150" s="279">
        <v>-40.030673039999996</v>
      </c>
      <c r="AH150" s="279">
        <v>-41.202196229999998</v>
      </c>
      <c r="AI150" s="279">
        <v>-42.413774759999995</v>
      </c>
      <c r="AJ150" s="279">
        <v>-43.666903529999999</v>
      </c>
      <c r="AK150" s="279">
        <v>-44.963138039999997</v>
      </c>
      <c r="AL150" s="279">
        <v>-46.304097040000002</v>
      </c>
      <c r="AM150" s="279">
        <v>-47.691465280000003</v>
      </c>
      <c r="AN150" s="279">
        <v>-49.126996399999996</v>
      </c>
      <c r="AO150" s="279">
        <v>-50.612515979999998</v>
      </c>
      <c r="AP150" s="279">
        <v>-52.149924630000001</v>
      </c>
      <c r="AQ150" s="279">
        <v>-53.741201400000001</v>
      </c>
      <c r="AR150" s="279">
        <v>-55.388407130000004</v>
      </c>
      <c r="AS150" s="279">
        <v>-57.093688180000001</v>
      </c>
      <c r="AT150" s="279">
        <v>-58.859280119999994</v>
      </c>
      <c r="AU150" s="279">
        <v>-60.687511780000001</v>
      </c>
      <c r="AV150" s="279">
        <v>-62.580809369999997</v>
      </c>
      <c r="AW150" s="279">
        <v>-64.541700800000001</v>
      </c>
      <c r="AX150" s="279">
        <v>-66.572820280000002</v>
      </c>
      <c r="AY150" s="279">
        <v>-68.676913060000004</v>
      </c>
      <c r="AZ150" s="279">
        <v>-70.85684040999999</v>
      </c>
      <c r="BA150" s="279">
        <v>-73.11558488</v>
      </c>
      <c r="BB150" s="279">
        <v>-75.446332653438787</v>
      </c>
    </row>
    <row r="151" spans="1:54" outlineLevel="2">
      <c r="A151" s="426"/>
      <c r="B151" s="135" t="s">
        <v>294</v>
      </c>
      <c r="C151" s="135" t="s">
        <v>476</v>
      </c>
      <c r="D151" s="135" t="s">
        <v>391</v>
      </c>
      <c r="E151" s="279">
        <v>-1.5395036089999998</v>
      </c>
      <c r="F151" s="279">
        <v>-1.5785211640000001</v>
      </c>
      <c r="G151" s="279">
        <v>-1.6187996950000001</v>
      </c>
      <c r="H151" s="279">
        <v>-1.6603838149999999</v>
      </c>
      <c r="I151" s="279">
        <v>-1.7033198570000001</v>
      </c>
      <c r="J151" s="279">
        <v>-1.7476559439999999</v>
      </c>
      <c r="K151" s="279">
        <v>-1.7934420660000001</v>
      </c>
      <c r="L151" s="279">
        <v>-1.8407301540000001</v>
      </c>
      <c r="M151" s="279">
        <v>-1.889574165</v>
      </c>
      <c r="N151" s="279">
        <v>-1.9400301689999999</v>
      </c>
      <c r="O151" s="279">
        <v>-1.992156434</v>
      </c>
      <c r="P151" s="279">
        <v>-2.0460135199999998</v>
      </c>
      <c r="Q151" s="279">
        <v>-2.1016643799999999</v>
      </c>
      <c r="R151" s="279">
        <v>-2.1591744580000003</v>
      </c>
      <c r="S151" s="279">
        <v>-2.2186117969999999</v>
      </c>
      <c r="T151" s="279">
        <v>-2.2800471510000002</v>
      </c>
      <c r="U151" s="279">
        <v>-2.3435541009999996</v>
      </c>
      <c r="V151" s="279">
        <v>-2.4092091729999998</v>
      </c>
      <c r="W151" s="279">
        <v>-2.4770919710000001</v>
      </c>
      <c r="X151" s="279">
        <v>-2.5472853080000002</v>
      </c>
      <c r="Y151" s="279">
        <v>-2.6198753420000003</v>
      </c>
      <c r="Z151" s="279">
        <v>-2.6949517250000001</v>
      </c>
      <c r="AA151" s="279">
        <v>-2.7726077560000002</v>
      </c>
      <c r="AB151" s="279">
        <v>-2.8529405350000001</v>
      </c>
      <c r="AC151" s="279">
        <v>-2.936051134</v>
      </c>
      <c r="AD151" s="279">
        <v>-3.0220447720000001</v>
      </c>
      <c r="AE151" s="279">
        <v>-3.1110309919999999</v>
      </c>
      <c r="AF151" s="279">
        <v>-3.2031238559999999</v>
      </c>
      <c r="AG151" s="279">
        <v>-3.2984421460000002</v>
      </c>
      <c r="AH151" s="279">
        <v>-3.3971095669999998</v>
      </c>
      <c r="AI151" s="279">
        <v>-3.4992549700000004</v>
      </c>
      <c r="AJ151" s="279">
        <v>-3.605012581</v>
      </c>
      <c r="AK151" s="279">
        <v>-3.7145222389999999</v>
      </c>
      <c r="AL151" s="279">
        <v>-3.8279296450000002</v>
      </c>
      <c r="AM151" s="279">
        <v>-3.9453866280000001</v>
      </c>
      <c r="AN151" s="279">
        <v>-4.0670514180000001</v>
      </c>
      <c r="AO151" s="279">
        <v>-4.1930889339999995</v>
      </c>
      <c r="AP151" s="279">
        <v>-4.3236710829999998</v>
      </c>
      <c r="AQ151" s="279">
        <v>-4.4589770800000004</v>
      </c>
      <c r="AR151" s="279">
        <v>-4.5991937750000007</v>
      </c>
      <c r="AS151" s="279">
        <v>-4.7445159979999998</v>
      </c>
      <c r="AT151" s="279">
        <v>-4.8951469239999996</v>
      </c>
      <c r="AU151" s="279">
        <v>-5.0512984529999994</v>
      </c>
      <c r="AV151" s="279">
        <v>-5.2131916030000003</v>
      </c>
      <c r="AW151" s="279">
        <v>-5.3810569299999997</v>
      </c>
      <c r="AX151" s="279">
        <v>-5.5551349659999998</v>
      </c>
      <c r="AY151" s="279">
        <v>-5.7356766690000001</v>
      </c>
      <c r="AZ151" s="279">
        <v>-5.9229439089999998</v>
      </c>
      <c r="BA151" s="279">
        <v>-6.117209967</v>
      </c>
      <c r="BB151" s="279">
        <v>-6.3178477384368792</v>
      </c>
    </row>
    <row r="152" spans="1:54" outlineLevel="2">
      <c r="A152" s="426"/>
      <c r="B152" s="135" t="s">
        <v>294</v>
      </c>
      <c r="C152" s="135" t="s">
        <v>477</v>
      </c>
      <c r="D152" s="135" t="s">
        <v>391</v>
      </c>
      <c r="E152" s="279">
        <v>-0.26941478839999999</v>
      </c>
      <c r="F152" s="279">
        <v>-0.2784704248</v>
      </c>
      <c r="G152" s="279">
        <v>-0.28787052490000004</v>
      </c>
      <c r="H152" s="279">
        <v>-0.29762944189999996</v>
      </c>
      <c r="I152" s="279">
        <v>-0.30776217080000001</v>
      </c>
      <c r="J152" s="279">
        <v>-0.3182843783</v>
      </c>
      <c r="K152" s="279">
        <v>-0.32921243430000002</v>
      </c>
      <c r="L152" s="279">
        <v>-0.34056344559999996</v>
      </c>
      <c r="M152" s="279">
        <v>-0.35235528989999998</v>
      </c>
      <c r="N152" s="279">
        <v>-0.36460665269999998</v>
      </c>
      <c r="O152" s="279">
        <v>-0.37733706550000001</v>
      </c>
      <c r="P152" s="279">
        <v>-0.39056694580000001</v>
      </c>
      <c r="Q152" s="279">
        <v>-0.40431763900000001</v>
      </c>
      <c r="R152" s="279">
        <v>-0.41861146269999999</v>
      </c>
      <c r="S152" s="279">
        <v>-0.43347175309999997</v>
      </c>
      <c r="T152" s="279">
        <v>-0.44892291299999998</v>
      </c>
      <c r="U152" s="279">
        <v>-0.46499046309999997</v>
      </c>
      <c r="V152" s="279">
        <v>-0.48170109529999999</v>
      </c>
      <c r="W152" s="279">
        <v>-0.49908272859999997</v>
      </c>
      <c r="X152" s="279">
        <v>-0.51716456799999999</v>
      </c>
      <c r="Y152" s="279">
        <v>-0.5359771659</v>
      </c>
      <c r="Z152" s="279">
        <v>-0.55555248699999993</v>
      </c>
      <c r="AA152" s="279">
        <v>-0.5759239759</v>
      </c>
      <c r="AB152" s="279">
        <v>-0.5971266287</v>
      </c>
      <c r="AC152" s="279">
        <v>-0.6191970671</v>
      </c>
      <c r="AD152" s="279">
        <v>-0.64217361719999999</v>
      </c>
      <c r="AE152" s="279">
        <v>-0.6660963916</v>
      </c>
      <c r="AF152" s="279">
        <v>-0.69100737560000003</v>
      </c>
      <c r="AG152" s="279">
        <v>-0.71695051800000009</v>
      </c>
      <c r="AH152" s="279">
        <v>-0.74397182570000009</v>
      </c>
      <c r="AI152" s="279">
        <v>-0.77211946409999999</v>
      </c>
      <c r="AJ152" s="279">
        <v>-0.80144386089999997</v>
      </c>
      <c r="AK152" s="279">
        <v>-0.83199781680000007</v>
      </c>
      <c r="AL152" s="279">
        <v>-0.86383661990000005</v>
      </c>
      <c r="AM152" s="279">
        <v>-0.89701816760000008</v>
      </c>
      <c r="AN152" s="279">
        <v>-0.9316030929000001</v>
      </c>
      <c r="AO152" s="279">
        <v>-0.96765489809999994</v>
      </c>
      <c r="AP152" s="279">
        <v>-1.005240095</v>
      </c>
      <c r="AQ152" s="279">
        <v>-1.0444283490000001</v>
      </c>
      <c r="AR152" s="279">
        <v>-1.0852926399999998</v>
      </c>
      <c r="AS152" s="279">
        <v>-1.1279094160000001</v>
      </c>
      <c r="AT152" s="279">
        <v>-1.1723587679999998</v>
      </c>
      <c r="AU152" s="279">
        <v>-1.218724608</v>
      </c>
      <c r="AV152" s="279">
        <v>-1.2670948529999999</v>
      </c>
      <c r="AW152" s="279">
        <v>-1.317561628</v>
      </c>
      <c r="AX152" s="279">
        <v>-1.3702214639999999</v>
      </c>
      <c r="AY152" s="279">
        <v>-1.4251755209999999</v>
      </c>
      <c r="AZ152" s="279">
        <v>-1.4825298140000001</v>
      </c>
      <c r="BA152" s="279">
        <v>-1.5423954499999999</v>
      </c>
      <c r="BB152" s="279">
        <v>-1.6046785040780991</v>
      </c>
    </row>
    <row r="153" spans="1:54" outlineLevel="2">
      <c r="A153" s="426"/>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7"/>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5" t="s">
        <v>479</v>
      </c>
      <c r="B158" s="135" t="s">
        <v>288</v>
      </c>
      <c r="C158" s="135" t="s">
        <v>397</v>
      </c>
      <c r="D158" s="135" t="s">
        <v>480</v>
      </c>
      <c r="E158" s="238">
        <v>39.529138612086136</v>
      </c>
      <c r="F158" s="36">
        <v>40.080371623962833</v>
      </c>
      <c r="G158" s="36">
        <v>40.642392807760714</v>
      </c>
      <c r="H158" s="36">
        <v>41.21550089044991</v>
      </c>
      <c r="I158" s="36">
        <v>41.80000503799949</v>
      </c>
      <c r="J158" s="36">
        <v>42.396225372377458</v>
      </c>
      <c r="K158" s="36">
        <v>43.004493356550661</v>
      </c>
      <c r="L158" s="36">
        <v>43.625152300484771</v>
      </c>
      <c r="M158" s="36">
        <v>44.258557768144222</v>
      </c>
      <c r="N158" s="36">
        <v>44.90507819349218</v>
      </c>
      <c r="O158" s="36">
        <v>45.565095287490472</v>
      </c>
      <c r="P158" s="36">
        <v>46.239004687099531</v>
      </c>
      <c r="Q158" s="36">
        <v>46.927216461278356</v>
      </c>
      <c r="R158" s="36">
        <v>47.630155737984424</v>
      </c>
      <c r="S158" s="36">
        <v>48.348263331173662</v>
      </c>
      <c r="T158" s="36">
        <v>49.081996400800357</v>
      </c>
      <c r="U158" s="36">
        <v>49.831829112817083</v>
      </c>
      <c r="V158" s="36">
        <v>50.598253376174661</v>
      </c>
      <c r="W158" s="36">
        <v>51.381779590822035</v>
      </c>
      <c r="X158" s="36">
        <v>52.182937406706259</v>
      </c>
      <c r="Y158" s="36">
        <v>53.002276570772338</v>
      </c>
      <c r="Z158" s="36">
        <v>53.840367740963224</v>
      </c>
      <c r="AA158" s="36">
        <v>54.697803443219648</v>
      </c>
      <c r="AB158" s="36">
        <v>55.575198907480107</v>
      </c>
      <c r="AC158" s="36">
        <v>56.473193156680679</v>
      </c>
      <c r="AD158" s="36">
        <v>57.392449919755002</v>
      </c>
      <c r="AE158" s="36">
        <v>58.333658797634115</v>
      </c>
      <c r="AF158" s="36">
        <v>59.29753628624637</v>
      </c>
      <c r="AG158" s="36">
        <v>60.284827019517294</v>
      </c>
      <c r="AH158" s="36">
        <v>61.296304957369507</v>
      </c>
      <c r="AI158" s="36">
        <v>62.332774650722534</v>
      </c>
      <c r="AJ158" s="36">
        <v>63.39507261649274</v>
      </c>
      <c r="AK158" s="36">
        <v>64.484068723593126</v>
      </c>
      <c r="AL158" s="36">
        <v>65.600667611933233</v>
      </c>
      <c r="AM158" s="36">
        <v>66.745810309418957</v>
      </c>
      <c r="AN158" s="36">
        <v>67.920475771952425</v>
      </c>
      <c r="AO158" s="36">
        <v>69.125682566431735</v>
      </c>
      <c r="AP158" s="36">
        <v>70.362490663750933</v>
      </c>
      <c r="AQ158" s="36">
        <v>71.632003253799667</v>
      </c>
      <c r="AR158" s="36">
        <v>72.935368681463117</v>
      </c>
      <c r="AS158" s="36">
        <v>74.273782448621745</v>
      </c>
      <c r="AT158" s="36">
        <v>75.64848934815106</v>
      </c>
      <c r="AU158" s="36">
        <v>77.060785641921427</v>
      </c>
      <c r="AV158" s="36">
        <v>78.512021425797855</v>
      </c>
      <c r="AW158" s="36">
        <v>80.003602994639692</v>
      </c>
      <c r="AX158" s="36">
        <v>81.536995449300449</v>
      </c>
      <c r="AY158" s="36">
        <v>83.113725281627467</v>
      </c>
      <c r="AZ158" s="36">
        <v>84.735383245461662</v>
      </c>
      <c r="BA158" s="36">
        <v>86.403627194637281</v>
      </c>
      <c r="BB158" s="36">
        <v>88.104715013367354</v>
      </c>
    </row>
    <row r="159" spans="1:54" outlineLevel="2">
      <c r="A159" s="426"/>
      <c r="B159" s="135" t="s">
        <v>288</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6"/>
      <c r="B160" s="135" t="s">
        <v>288</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6"/>
      <c r="B161" s="135" t="s">
        <v>291</v>
      </c>
      <c r="C161" s="135" t="s">
        <v>473</v>
      </c>
      <c r="D161" s="135" t="s">
        <v>481</v>
      </c>
      <c r="E161" s="238">
        <v>7.4168974999999998E-2</v>
      </c>
      <c r="F161" s="36">
        <v>7.6662109000000006E-2</v>
      </c>
      <c r="G161" s="36">
        <v>7.9250078000000002E-2</v>
      </c>
      <c r="H161" s="36">
        <v>8.1936834E-2</v>
      </c>
      <c r="I161" s="36">
        <v>8.4726504999999994E-2</v>
      </c>
      <c r="J161" s="36">
        <v>8.7623405000000001E-2</v>
      </c>
      <c r="K161" s="36">
        <v>9.0632039999999997E-2</v>
      </c>
      <c r="L161" s="36">
        <v>9.3757119999999999E-2</v>
      </c>
      <c r="M161" s="36">
        <v>9.7003566999999999E-2</v>
      </c>
      <c r="N161" s="36">
        <v>0.10037652599999999</v>
      </c>
      <c r="O161" s="36">
        <v>0.103881373</v>
      </c>
      <c r="P161" s="36">
        <v>0.10752373</v>
      </c>
      <c r="Q161" s="36">
        <v>0.11130947400000001</v>
      </c>
      <c r="R161" s="36">
        <v>0.11524474799999999</v>
      </c>
      <c r="S161" s="36">
        <v>0.119335978</v>
      </c>
      <c r="T161" s="36">
        <v>0.123589882</v>
      </c>
      <c r="U161" s="36">
        <v>0.12801348600000001</v>
      </c>
      <c r="V161" s="36">
        <v>0.13261413899999999</v>
      </c>
      <c r="W161" s="36">
        <v>0.13739952799999999</v>
      </c>
      <c r="X161" s="36">
        <v>0.142377692</v>
      </c>
      <c r="Y161" s="36">
        <v>0.147557043</v>
      </c>
      <c r="Z161" s="36">
        <v>0.15294638199999999</v>
      </c>
      <c r="AA161" s="36">
        <v>0.15855491599999999</v>
      </c>
      <c r="AB161" s="36">
        <v>0.164392281</v>
      </c>
      <c r="AC161" s="36">
        <v>0.17046855799999999</v>
      </c>
      <c r="AD161" s="36">
        <v>0.17679429899999999</v>
      </c>
      <c r="AE161" s="36">
        <v>0.183380548</v>
      </c>
      <c r="AF161" s="36">
        <v>0.19023886400000001</v>
      </c>
      <c r="AG161" s="36">
        <v>0.19738134600000001</v>
      </c>
      <c r="AH161" s="36">
        <v>0.20482066199999999</v>
      </c>
      <c r="AI161" s="36">
        <v>0.21257007</v>
      </c>
      <c r="AJ161" s="36">
        <v>0.22064345599999999</v>
      </c>
      <c r="AK161" s="36">
        <v>0.22905535499999999</v>
      </c>
      <c r="AL161" s="36">
        <v>0.23782098900000001</v>
      </c>
      <c r="AM161" s="36">
        <v>0.24695629799999999</v>
      </c>
      <c r="AN161" s="36">
        <v>0.25647797500000002</v>
      </c>
      <c r="AO161" s="36">
        <v>0.26640350299999999</v>
      </c>
      <c r="AP161" s="36">
        <v>0.27675119300000001</v>
      </c>
      <c r="AQ161" s="36">
        <v>0.28754022699999998</v>
      </c>
      <c r="AR161" s="36">
        <v>0.29879069400000002</v>
      </c>
      <c r="AS161" s="36">
        <v>0.31052364300000002</v>
      </c>
      <c r="AT161" s="36">
        <v>0.32276112400000001</v>
      </c>
      <c r="AU161" s="36">
        <v>0.335526239</v>
      </c>
      <c r="AV161" s="36">
        <v>0.348843193</v>
      </c>
      <c r="AW161" s="36">
        <v>0.36273734899999999</v>
      </c>
      <c r="AX161" s="36">
        <v>0.37723528200000001</v>
      </c>
      <c r="AY161" s="36">
        <v>0.39236484500000002</v>
      </c>
      <c r="AZ161" s="36">
        <v>0.40815522300000001</v>
      </c>
      <c r="BA161" s="36">
        <v>0.42463700599999998</v>
      </c>
      <c r="BB161" s="36">
        <v>0.44178434258243959</v>
      </c>
    </row>
    <row r="162" spans="1:54" outlineLevel="2">
      <c r="A162" s="426"/>
      <c r="B162" s="135" t="s">
        <v>291</v>
      </c>
      <c r="C162" s="135" t="s">
        <v>474</v>
      </c>
      <c r="D162" s="135" t="s">
        <v>482</v>
      </c>
      <c r="E162" s="238">
        <v>0.164819944</v>
      </c>
      <c r="F162" s="36">
        <v>0.170360242</v>
      </c>
      <c r="G162" s="36">
        <v>0.17611128400000001</v>
      </c>
      <c r="H162" s="36">
        <v>0.18208185299999999</v>
      </c>
      <c r="I162" s="36">
        <v>0.188281122</v>
      </c>
      <c r="J162" s="36">
        <v>0.19471867700000001</v>
      </c>
      <c r="K162" s="36">
        <v>0.201404533</v>
      </c>
      <c r="L162" s="36">
        <v>0.20834915600000001</v>
      </c>
      <c r="M162" s="36">
        <v>0.215563483</v>
      </c>
      <c r="N162" s="36">
        <v>0.22305894600000001</v>
      </c>
      <c r="O162" s="36">
        <v>0.23084749500000001</v>
      </c>
      <c r="P162" s="36">
        <v>0.23894162199999999</v>
      </c>
      <c r="Q162" s="36">
        <v>0.24735438600000001</v>
      </c>
      <c r="R162" s="36">
        <v>0.25609944000000001</v>
      </c>
      <c r="S162" s="36">
        <v>0.26519106199999998</v>
      </c>
      <c r="T162" s="36">
        <v>0.27464418200000001</v>
      </c>
      <c r="U162" s="36">
        <v>0.28447441400000001</v>
      </c>
      <c r="V162" s="36">
        <v>0.29469808800000002</v>
      </c>
      <c r="W162" s="36">
        <v>0.30533228400000001</v>
      </c>
      <c r="X162" s="36">
        <v>0.31639487100000002</v>
      </c>
      <c r="Y162" s="36">
        <v>0.32790454000000002</v>
      </c>
      <c r="Z162" s="36">
        <v>0.33988084899999998</v>
      </c>
      <c r="AA162" s="36">
        <v>0.35234425899999999</v>
      </c>
      <c r="AB162" s="36">
        <v>0.36531617900000002</v>
      </c>
      <c r="AC162" s="36">
        <v>0.37881901699999998</v>
      </c>
      <c r="AD162" s="36">
        <v>0.39287622</v>
      </c>
      <c r="AE162" s="36">
        <v>0.40751232900000001</v>
      </c>
      <c r="AF162" s="36">
        <v>0.422753031</v>
      </c>
      <c r="AG162" s="36">
        <v>0.43862521399999999</v>
      </c>
      <c r="AH162" s="36">
        <v>0.45515702600000002</v>
      </c>
      <c r="AI162" s="36">
        <v>0.472377934</v>
      </c>
      <c r="AJ162" s="36">
        <v>0.49031879099999998</v>
      </c>
      <c r="AK162" s="36">
        <v>0.50901189999999996</v>
      </c>
      <c r="AL162" s="36">
        <v>0.52849108700000003</v>
      </c>
      <c r="AM162" s="36">
        <v>0.54879177300000004</v>
      </c>
      <c r="AN162" s="36">
        <v>0.56995105499999998</v>
      </c>
      <c r="AO162" s="36">
        <v>0.59200778399999998</v>
      </c>
      <c r="AP162" s="36">
        <v>0.61500265200000004</v>
      </c>
      <c r="AQ162" s="36">
        <v>0.63897828099999998</v>
      </c>
      <c r="AR162" s="36">
        <v>0.66397932000000004</v>
      </c>
      <c r="AS162" s="36">
        <v>0.69005254100000002</v>
      </c>
      <c r="AT162" s="36">
        <v>0.71724694300000003</v>
      </c>
      <c r="AU162" s="36">
        <v>0.74561386500000004</v>
      </c>
      <c r="AV162" s="36">
        <v>0.77520709600000004</v>
      </c>
      <c r="AW162" s="36">
        <v>0.80608299699999997</v>
      </c>
      <c r="AX162" s="36">
        <v>0.83830062699999996</v>
      </c>
      <c r="AY162" s="36">
        <v>0.87192187700000001</v>
      </c>
      <c r="AZ162" s="36">
        <v>0.90701160700000005</v>
      </c>
      <c r="BA162" s="36">
        <v>0.94363779199999998</v>
      </c>
      <c r="BB162" s="36">
        <v>0.98174298500530122</v>
      </c>
    </row>
    <row r="163" spans="1:54" outlineLevel="2">
      <c r="A163" s="426"/>
      <c r="B163" s="135" t="s">
        <v>291</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6"/>
      <c r="B164" s="135" t="s">
        <v>291</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6"/>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6"/>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6"/>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6"/>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7"/>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5" t="s">
        <v>484</v>
      </c>
      <c r="B172" s="135" t="s">
        <v>288</v>
      </c>
      <c r="C172" s="135" t="s">
        <v>397</v>
      </c>
      <c r="D172" s="135" t="s">
        <v>391</v>
      </c>
      <c r="E172" s="262">
        <f>-(E$158*'Fixed Data'!$B$25*'Fixed Data'!E$47*'Fixed Data'!$B$24*'Fixed Data'!$B$23+E$158*'Fixed Data'!$B$26)*'Fixed Data'!L44/10^6</f>
        <v>-8.0615520039548727</v>
      </c>
      <c r="F172" s="262">
        <f>-(F$158*'Fixed Data'!$B$25*'Fixed Data'!F$47*'Fixed Data'!$B$24*'Fixed Data'!$B$23+F$158*'Fixed Data'!$B$26)*'Fixed Data'!M44/10^6</f>
        <v>-8.2984468810491947</v>
      </c>
      <c r="G172" s="262">
        <f>-(G$158*'Fixed Data'!$B$25*'Fixed Data'!G$47*'Fixed Data'!$B$24*'Fixed Data'!$B$23+G$158*'Fixed Data'!$B$26)*'Fixed Data'!N44/10^6</f>
        <v>-8.5429549692560194</v>
      </c>
      <c r="H172" s="262">
        <f>-(H$158*'Fixed Data'!$B$25*'Fixed Data'!H$47*'Fixed Data'!$B$24*'Fixed Data'!$B$23+H$158*'Fixed Data'!$B$26)*'Fixed Data'!O44/10^6</f>
        <v>-8.7953514887096134</v>
      </c>
      <c r="I172" s="262">
        <f>-(I$158*'Fixed Data'!$B$25*'Fixed Data'!I$47*'Fixed Data'!$B$24*'Fixed Data'!$B$23+I$158*'Fixed Data'!$B$26)*'Fixed Data'!P44/10^6</f>
        <v>-9.0559230013132836</v>
      </c>
      <c r="J172" s="262">
        <f>-(J$158*'Fixed Data'!$B$25*'Fixed Data'!J$47*'Fixed Data'!$B$24*'Fixed Data'!$B$23+J$158*'Fixed Data'!$B$26)*'Fixed Data'!Q44/10^6</f>
        <v>-9.324967972928329</v>
      </c>
      <c r="K172" s="262">
        <f>-(K$158*'Fixed Data'!$B$25*'Fixed Data'!K$47*'Fixed Data'!$B$24*'Fixed Data'!$B$23+K$158*'Fixed Data'!$B$26)*'Fixed Data'!R44/10^6</f>
        <v>-9.6027973010266141</v>
      </c>
      <c r="L172" s="262">
        <f>-(L$158*'Fixed Data'!$B$25*'Fixed Data'!L$47*'Fixed Data'!$B$24*'Fixed Data'!$B$23+L$158*'Fixed Data'!$B$26)*'Fixed Data'!S44/10^6</f>
        <v>-9.8897349357984385</v>
      </c>
      <c r="M172" s="262">
        <f>-(M$158*'Fixed Data'!$B$25*'Fixed Data'!M$47*'Fixed Data'!$B$24*'Fixed Data'!$B$23+M$158*'Fixed Data'!$B$26)*'Fixed Data'!T44/10^6</f>
        <v>-10.186118468882423</v>
      </c>
      <c r="N172" s="262">
        <f>-(N$158*'Fixed Data'!$B$25*'Fixed Data'!N$47*'Fixed Data'!$B$24*'Fixed Data'!$B$23+N$158*'Fixed Data'!$B$26)*'Fixed Data'!U44/10^6</f>
        <v>-10.4922998085753</v>
      </c>
      <c r="O172" s="262">
        <f>-(O$158*'Fixed Data'!$B$25*'Fixed Data'!O$47*'Fixed Data'!$B$24*'Fixed Data'!$B$23+O$158*'Fixed Data'!$B$26)*'Fixed Data'!V44/10^6</f>
        <v>-10.80864584319086</v>
      </c>
      <c r="P172" s="262">
        <f>-(P$158*'Fixed Data'!$B$25*'Fixed Data'!P$47*'Fixed Data'!$B$24*'Fixed Data'!$B$23+P$158*'Fixed Data'!$B$26)*'Fixed Data'!W44/10^6</f>
        <v>-11.135539191108737</v>
      </c>
      <c r="Q172" s="262">
        <f>-(Q$158*'Fixed Data'!$B$25*'Fixed Data'!Q$47*'Fixed Data'!$B$24*'Fixed Data'!$B$23+Q$158*'Fixed Data'!$B$26)*'Fixed Data'!X44/10^6</f>
        <v>-11.473378937068329</v>
      </c>
      <c r="R172" s="262">
        <f>-(R$158*'Fixed Data'!$B$25*'Fixed Data'!R$47*'Fixed Data'!$B$24*'Fixed Data'!$B$23+R$158*'Fixed Data'!$B$26)*'Fixed Data'!Y44/10^6</f>
        <v>-11.822581437186731</v>
      </c>
      <c r="S172" s="262">
        <f>-(S$158*'Fixed Data'!$B$25*'Fixed Data'!S$47*'Fixed Data'!$B$24*'Fixed Data'!$B$23+S$158*'Fixed Data'!$B$26)*'Fixed Data'!Z44/10^6</f>
        <v>-12.180839865987444</v>
      </c>
      <c r="T172" s="262">
        <f>-(T$158*'Fixed Data'!$B$25*'Fixed Data'!T$47*'Fixed Data'!$B$24*'Fixed Data'!$B$23+T$158*'Fixed Data'!$B$26)*'Fixed Data'!AA44/10^6</f>
        <v>-12.551181691819895</v>
      </c>
      <c r="U172" s="262">
        <f>-(U$158*'Fixed Data'!$B$25*'Fixed Data'!U$47*'Fixed Data'!$B$24*'Fixed Data'!$B$23+U$158*'Fixed Data'!$B$26)*'Fixed Data'!AB44/10^6</f>
        <v>-12.93407181253732</v>
      </c>
      <c r="V172" s="262">
        <f>-(V$158*'Fixed Data'!$B$25*'Fixed Data'!V$47*'Fixed Data'!$B$24*'Fixed Data'!$B$23+V$158*'Fixed Data'!$B$26)*'Fixed Data'!AC44/10^6</f>
        <v>-13.329995636405501</v>
      </c>
      <c r="W172" s="262">
        <f>-(W$158*'Fixed Data'!$B$25*'Fixed Data'!W$47*'Fixed Data'!$B$24*'Fixed Data'!$B$23+W$158*'Fixed Data'!$B$26)*'Fixed Data'!AD44/10^6</f>
        <v>-13.739460053606406</v>
      </c>
      <c r="X172" s="262">
        <f>-(X$158*'Fixed Data'!$B$25*'Fixed Data'!X$47*'Fixed Data'!$B$24*'Fixed Data'!$B$23+X$158*'Fixed Data'!$B$26)*'Fixed Data'!AE44/10^6</f>
        <v>-14.162994558230872</v>
      </c>
      <c r="Y172" s="262">
        <f>-(Y$158*'Fixed Data'!$B$25*'Fixed Data'!Y$47*'Fixed Data'!$B$24*'Fixed Data'!$B$23+Y$158*'Fixed Data'!$B$26)*'Fixed Data'!AF44/10^6</f>
        <v>-14.601152347963003</v>
      </c>
      <c r="Z172" s="262">
        <f>-(Z$158*'Fixed Data'!$B$25*'Fixed Data'!Z$47*'Fixed Data'!$B$24*'Fixed Data'!$B$23+Z$158*'Fixed Data'!$B$26)*'Fixed Data'!AG44/10^6</f>
        <v>-15.054511517448709</v>
      </c>
      <c r="AA172" s="262">
        <f>-(AA$158*'Fixed Data'!$B$25*'Fixed Data'!AA$47*'Fixed Data'!$B$24*'Fixed Data'!$B$23+AA$158*'Fixed Data'!$B$26)*'Fixed Data'!AH44/10^6</f>
        <v>-15.523676330801052</v>
      </c>
      <c r="AB172" s="262">
        <f>-(AB$158*'Fixed Data'!$B$25*'Fixed Data'!AB$47*'Fixed Data'!$B$24*'Fixed Data'!$B$23+AB$158*'Fixed Data'!$B$26)*'Fixed Data'!AI44/10^6</f>
        <v>-16.00927854209441</v>
      </c>
      <c r="AC172" s="262">
        <f>-(AC$158*'Fixed Data'!$B$25*'Fixed Data'!AC$47*'Fixed Data'!$B$24*'Fixed Data'!$B$23+AC$158*'Fixed Data'!$B$26)*'Fixed Data'!AJ44/10^6</f>
        <v>-16.501360674645156</v>
      </c>
      <c r="AD172" s="262">
        <f>-(AD$158*'Fixed Data'!$B$25*'Fixed Data'!AD$47*'Fixed Data'!$B$24*'Fixed Data'!$B$23+AD$158*'Fixed Data'!$B$26)*'Fixed Data'!AK44/10^6</f>
        <v>-17.009182736750624</v>
      </c>
      <c r="AE172" s="262">
        <f>-(AE$158*'Fixed Data'!$B$25*'Fixed Data'!AE$47*'Fixed Data'!$B$24*'Fixed Data'!$B$23+AE$158*'Fixed Data'!$B$26)*'Fixed Data'!AL44/10^6</f>
        <v>-17.53218156602199</v>
      </c>
      <c r="AF172" s="262">
        <f>-(AF$158*'Fixed Data'!$B$25*'Fixed Data'!AF$47*'Fixed Data'!$B$24*'Fixed Data'!$B$23+AF$158*'Fixed Data'!$B$26)*'Fixed Data'!AM44/10^6</f>
        <v>-18.070057743921943</v>
      </c>
      <c r="AG172" s="262">
        <f>-(AG$158*'Fixed Data'!$B$25*'Fixed Data'!AG$47*'Fixed Data'!$B$24*'Fixed Data'!$B$23+AG$158*'Fixed Data'!$B$26)*'Fixed Data'!AN44/10^6</f>
        <v>-18.622840781572819</v>
      </c>
      <c r="AH172" s="262">
        <f>-(AH$158*'Fixed Data'!$B$25*'Fixed Data'!AH$47*'Fixed Data'!$B$24*'Fixed Data'!$B$23+AH$158*'Fixed Data'!$B$26)*'Fixed Data'!AO44/10^6</f>
        <v>-19.191065591276168</v>
      </c>
      <c r="AI172" s="262">
        <f>-(AI$158*'Fixed Data'!$B$25*'Fixed Data'!AI$47*'Fixed Data'!$B$24*'Fixed Data'!$B$23+AI$158*'Fixed Data'!$B$26)*'Fixed Data'!AP44/10^6</f>
        <v>-19.776073494228218</v>
      </c>
      <c r="AJ172" s="262">
        <f>-(AJ$158*'Fixed Data'!$B$25*'Fixed Data'!AJ$47*'Fixed Data'!$B$24*'Fixed Data'!$B$23+AJ$158*'Fixed Data'!$B$26)*'Fixed Data'!AQ44/10^6</f>
        <v>-20.37807521104564</v>
      </c>
      <c r="AK172" s="262">
        <f>-(AK$158*'Fixed Data'!$B$25*'Fixed Data'!AK$47*'Fixed Data'!$B$24*'Fixed Data'!$B$23+AK$158*'Fixed Data'!$B$26)*'Fixed Data'!AR44/10^6</f>
        <v>-20.997567111695268</v>
      </c>
      <c r="AL172" s="262">
        <f>-(AL$158*'Fixed Data'!$B$25*'Fixed Data'!AL$47*'Fixed Data'!$B$24*'Fixed Data'!$B$23+AL$158*'Fixed Data'!$B$26)*'Fixed Data'!AS44/10^6</f>
        <v>-21.635214421161322</v>
      </c>
      <c r="AM172" s="262">
        <f>-(AM$158*'Fixed Data'!$B$25*'Fixed Data'!AM$47*'Fixed Data'!$B$24*'Fixed Data'!$B$23+AM$158*'Fixed Data'!$B$26)*'Fixed Data'!AT44/10^6</f>
        <v>-22.291746707460053</v>
      </c>
      <c r="AN172" s="262">
        <f>-(AN$158*'Fixed Data'!$B$25*'Fixed Data'!AN$47*'Fixed Data'!$B$24*'Fixed Data'!$B$23+AN$158*'Fixed Data'!$B$26)*'Fixed Data'!AU44/10^6</f>
        <v>-22.967871471252863</v>
      </c>
      <c r="AO172" s="262">
        <f>-(AO$158*'Fixed Data'!$B$25*'Fixed Data'!AO$47*'Fixed Data'!$B$24*'Fixed Data'!$B$23+AO$158*'Fixed Data'!$B$26)*'Fixed Data'!AV44/10^6</f>
        <v>-23.664250450525817</v>
      </c>
      <c r="AP172" s="262">
        <f>-(AP$158*'Fixed Data'!$B$25*'Fixed Data'!AP$47*'Fixed Data'!$B$24*'Fixed Data'!$B$23+AP$158*'Fixed Data'!$B$26)*'Fixed Data'!AW44/10^6</f>
        <v>-24.381639302393506</v>
      </c>
      <c r="AQ172" s="262">
        <f>-(AQ$158*'Fixed Data'!$B$25*'Fixed Data'!AQ$47*'Fixed Data'!$B$24*'Fixed Data'!$B$23+AQ$158*'Fixed Data'!$B$26)*'Fixed Data'!AX44/10^6</f>
        <v>-25.120835375868278</v>
      </c>
      <c r="AR172" s="262">
        <f>-(AR$158*'Fixed Data'!$B$25*'Fixed Data'!AR$47*'Fixed Data'!$B$24*'Fixed Data'!$B$23+AR$158*'Fixed Data'!$B$26)*'Fixed Data'!AY44/10^6</f>
        <v>-25.882659459007527</v>
      </c>
      <c r="AS172" s="262">
        <f>-(AS$158*'Fixed Data'!$B$25*'Fixed Data'!AS$47*'Fixed Data'!$B$24*'Fixed Data'!$B$23+AS$158*'Fixed Data'!$B$26)*'Fixed Data'!AZ44/10^6</f>
        <v>-26.667959451055783</v>
      </c>
      <c r="AT172" s="262">
        <f>-(AT$158*'Fixed Data'!$B$25*'Fixed Data'!AT$47*'Fixed Data'!$B$24*'Fixed Data'!$B$23+AT$158*'Fixed Data'!$B$26)*'Fixed Data'!BA44/10^6</f>
        <v>-27.477623127381765</v>
      </c>
      <c r="AU172" s="262">
        <f>-(AU$158*'Fixed Data'!$B$25*'Fixed Data'!AU$47*'Fixed Data'!$B$24*'Fixed Data'!$B$23+AU$158*'Fixed Data'!$B$26)*'Fixed Data'!BB44/10^6</f>
        <v>-28.312585074249242</v>
      </c>
      <c r="AV172" s="262">
        <f>-(AV$158*'Fixed Data'!$B$25*'Fixed Data'!AV$47*'Fixed Data'!$B$24*'Fixed Data'!$B$23+AV$158*'Fixed Data'!$B$26)*'Fixed Data'!BC44/10^6</f>
        <v>-29.173819281544802</v>
      </c>
      <c r="AW172" s="262">
        <f>-(AW$158*'Fixed Data'!$B$25*'Fixed Data'!AW$47*'Fixed Data'!$B$24*'Fixed Data'!$B$23+AW$158*'Fixed Data'!$B$26)*'Fixed Data'!BD44/10^6</f>
        <v>-30.062341375903294</v>
      </c>
      <c r="AX172" s="262">
        <f>-(AX$158*'Fixed Data'!$B$25*'Fixed Data'!AX$47*'Fixed Data'!$B$24*'Fixed Data'!$B$23+AX$158*'Fixed Data'!$B$26)*'Fixed Data'!BE44/10^6</f>
        <v>-30.979213000340682</v>
      </c>
      <c r="AY172" s="262">
        <f>-(AY$158*'Fixed Data'!$B$25*'Fixed Data'!AY$47*'Fixed Data'!$B$24*'Fixed Data'!$B$23+AY$158*'Fixed Data'!$B$26)*'Fixed Data'!BF44/10^6</f>
        <v>-31.925544847277077</v>
      </c>
      <c r="AZ172" s="262">
        <f>-(AZ$158*'Fixed Data'!$B$25*'Fixed Data'!AZ$47*'Fixed Data'!$B$24*'Fixed Data'!$B$23+AZ$158*'Fixed Data'!$B$26)*'Fixed Data'!BG44/10^6</f>
        <v>-32.902498257273308</v>
      </c>
      <c r="BA172" s="262">
        <f>-(BA$158*'Fixed Data'!$B$25*'Fixed Data'!BA$47*'Fixed Data'!$B$24*'Fixed Data'!$B$23+BA$158*'Fixed Data'!$B$26)*'Fixed Data'!BH44/10^6</f>
        <v>-33.911286939563205</v>
      </c>
      <c r="BB172" s="262">
        <f>-(BB$158*'Fixed Data'!$B$25*'Fixed Data'!BB$47*'Fixed Data'!$B$24*'Fixed Data'!$B$23+BB$158*'Fixed Data'!$B$26)*'Fixed Data'!BI44/10^6</f>
        <v>-34.947043809871992</v>
      </c>
    </row>
    <row r="173" spans="1:54" outlineLevel="2">
      <c r="A173" s="426"/>
      <c r="B173" s="135" t="s">
        <v>288</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7"/>
      <c r="B174" s="135" t="s">
        <v>288</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5" t="s">
        <v>485</v>
      </c>
      <c r="B176" s="135" t="s">
        <v>288</v>
      </c>
      <c r="C176" s="135" t="s">
        <v>397</v>
      </c>
      <c r="D176" s="135" t="s">
        <v>391</v>
      </c>
      <c r="E176" s="262">
        <f>-(E$158*'Fixed Data'!$B$25*'Fixed Data'!E$47*'Fixed Data'!$B$24*'Fixed Data'!$B$23+E$158*'Fixed Data'!$B$26)*'Fixed Data'!L46/10^6</f>
        <v>-24.184656006135928</v>
      </c>
      <c r="F176" s="262">
        <f>-(F$158*'Fixed Data'!$B$25*'Fixed Data'!F$47*'Fixed Data'!$B$24*'Fixed Data'!$B$23+F$158*'Fixed Data'!$B$26)*'Fixed Data'!M46/10^6</f>
        <v>-24.895340637339004</v>
      </c>
      <c r="G176" s="262">
        <f>-(G$158*'Fixed Data'!$B$25*'Fixed Data'!G$47*'Fixed Data'!$B$24*'Fixed Data'!$B$23+G$158*'Fixed Data'!$B$26)*'Fixed Data'!N46/10^6</f>
        <v>-25.628864907768062</v>
      </c>
      <c r="H176" s="262">
        <f>-(H$158*'Fixed Data'!$B$25*'Fixed Data'!H$47*'Fixed Data'!$B$24*'Fixed Data'!$B$23+H$158*'Fixed Data'!$B$26)*'Fixed Data'!O46/10^6</f>
        <v>-26.386054466128837</v>
      </c>
      <c r="I176" s="262">
        <f>-(I$158*'Fixed Data'!$B$25*'Fixed Data'!I$47*'Fixed Data'!$B$24*'Fixed Data'!$B$23+I$158*'Fixed Data'!$B$26)*'Fixed Data'!P46/10^6</f>
        <v>-27.167769003939849</v>
      </c>
      <c r="J176" s="262">
        <f>-(J$158*'Fixed Data'!$B$25*'Fixed Data'!J$47*'Fixed Data'!$B$24*'Fixed Data'!$B$23+J$158*'Fixed Data'!$B$26)*'Fixed Data'!Q46/10^6</f>
        <v>-27.974903912640784</v>
      </c>
      <c r="K176" s="262">
        <f>-(K$158*'Fixed Data'!$B$25*'Fixed Data'!K$47*'Fixed Data'!$B$24*'Fixed Data'!$B$23+K$158*'Fixed Data'!$B$26)*'Fixed Data'!R46/10^6</f>
        <v>-28.808391903079841</v>
      </c>
      <c r="L176" s="262">
        <f>-(L$158*'Fixed Data'!$B$25*'Fixed Data'!L$47*'Fixed Data'!$B$24*'Fixed Data'!$B$23+L$158*'Fixed Data'!$B$26)*'Fixed Data'!S46/10^6</f>
        <v>-29.66920480739531</v>
      </c>
      <c r="M176" s="262">
        <f>-(M$158*'Fixed Data'!$B$25*'Fixed Data'!M$47*'Fixed Data'!$B$24*'Fixed Data'!$B$23+M$158*'Fixed Data'!$B$26)*'Fixed Data'!T46/10^6</f>
        <v>-30.558355400233172</v>
      </c>
      <c r="N176" s="262">
        <f>-(N$158*'Fixed Data'!$B$25*'Fixed Data'!N$47*'Fixed Data'!$B$24*'Fixed Data'!$B$23+N$158*'Fixed Data'!$B$26)*'Fixed Data'!U46/10^6</f>
        <v>-31.476899419218103</v>
      </c>
      <c r="O176" s="262">
        <f>-(O$158*'Fixed Data'!$B$25*'Fixed Data'!O$47*'Fixed Data'!$B$24*'Fixed Data'!$B$23+O$158*'Fixed Data'!$B$26)*'Fixed Data'!V46/10^6</f>
        <v>-32.425937529572586</v>
      </c>
      <c r="P176" s="262">
        <f>-(P$158*'Fixed Data'!$B$25*'Fixed Data'!P$47*'Fixed Data'!$B$24*'Fixed Data'!$B$23+P$158*'Fixed Data'!$B$26)*'Fixed Data'!W46/10^6</f>
        <v>-33.406617580027309</v>
      </c>
      <c r="Q176" s="262">
        <f>-(Q$158*'Fixed Data'!$B$25*'Fixed Data'!Q$47*'Fixed Data'!$B$24*'Fixed Data'!$B$23+Q$158*'Fixed Data'!$B$26)*'Fixed Data'!X46/10^6</f>
        <v>-34.420136811204983</v>
      </c>
      <c r="R176" s="262">
        <f>-(R$158*'Fixed Data'!$B$25*'Fixed Data'!R$47*'Fixed Data'!$B$24*'Fixed Data'!$B$23+R$158*'Fixed Data'!$B$26)*'Fixed Data'!Y46/10^6</f>
        <v>-35.467744311560189</v>
      </c>
      <c r="S176" s="262">
        <f>-(S$158*'Fixed Data'!$B$25*'Fixed Data'!S$47*'Fixed Data'!$B$24*'Fixed Data'!$B$23+S$158*'Fixed Data'!$B$26)*'Fixed Data'!Z46/10^6</f>
        <v>-36.542519590955543</v>
      </c>
      <c r="T176" s="262">
        <f>-(T$158*'Fixed Data'!$B$25*'Fixed Data'!T$47*'Fixed Data'!$B$24*'Fixed Data'!$B$23+T$158*'Fixed Data'!$B$26)*'Fixed Data'!AA46/10^6</f>
        <v>-37.65354506834656</v>
      </c>
      <c r="U176" s="262">
        <f>-(U$158*'Fixed Data'!$B$25*'Fixed Data'!U$47*'Fixed Data'!$B$24*'Fixed Data'!$B$23+U$158*'Fixed Data'!$B$26)*'Fixed Data'!AB46/10^6</f>
        <v>-38.802215444833749</v>
      </c>
      <c r="V176" s="262">
        <f>-(V$158*'Fixed Data'!$B$25*'Fixed Data'!V$47*'Fixed Data'!$B$24*'Fixed Data'!$B$23+V$158*'Fixed Data'!$B$26)*'Fixed Data'!AC46/10^6</f>
        <v>-39.98998690188364</v>
      </c>
      <c r="W176" s="262">
        <f>-(W$158*'Fixed Data'!$B$25*'Fixed Data'!W$47*'Fixed Data'!$B$24*'Fixed Data'!$B$23+W$158*'Fixed Data'!$B$26)*'Fixed Data'!AD46/10^6</f>
        <v>-41.218380160819223</v>
      </c>
      <c r="X176" s="262">
        <f>-(X$158*'Fixed Data'!$B$25*'Fixed Data'!X$47*'Fixed Data'!$B$24*'Fixed Data'!$B$23+X$158*'Fixed Data'!$B$26)*'Fixed Data'!AE46/10^6</f>
        <v>-42.488983674692619</v>
      </c>
      <c r="Y176" s="262">
        <f>-(Y$158*'Fixed Data'!$B$25*'Fixed Data'!Y$47*'Fixed Data'!$B$24*'Fixed Data'!$B$23+Y$158*'Fixed Data'!$B$26)*'Fixed Data'!AF46/10^6</f>
        <v>-43.803457043889011</v>
      </c>
      <c r="Z176" s="262">
        <f>-(Z$158*'Fixed Data'!$B$25*'Fixed Data'!Z$47*'Fixed Data'!$B$24*'Fixed Data'!$B$23+Z$158*'Fixed Data'!$B$26)*'Fixed Data'!AG46/10^6</f>
        <v>-45.163534544543417</v>
      </c>
      <c r="AA176" s="262">
        <f>-(AA$158*'Fixed Data'!$B$25*'Fixed Data'!AA$47*'Fixed Data'!$B$24*'Fixed Data'!$B$23+AA$158*'Fixed Data'!$B$26)*'Fixed Data'!AH46/10^6</f>
        <v>-46.571029000330142</v>
      </c>
      <c r="AB176" s="262">
        <f>-(AB$158*'Fixed Data'!$B$25*'Fixed Data'!AB$47*'Fixed Data'!$B$24*'Fixed Data'!$B$23+AB$158*'Fixed Data'!$B$26)*'Fixed Data'!AI46/10^6</f>
        <v>-48.027835626283228</v>
      </c>
      <c r="AC176" s="262">
        <f>-(AC$158*'Fixed Data'!$B$25*'Fixed Data'!AC$47*'Fixed Data'!$B$24*'Fixed Data'!$B$23+AC$158*'Fixed Data'!$B$26)*'Fixed Data'!AJ46/10^6</f>
        <v>-49.504082024403147</v>
      </c>
      <c r="AD176" s="262">
        <f>-(AD$158*'Fixed Data'!$B$25*'Fixed Data'!AD$47*'Fixed Data'!$B$24*'Fixed Data'!$B$23+AD$158*'Fixed Data'!$B$26)*'Fixed Data'!AK46/10^6</f>
        <v>-51.027548211270343</v>
      </c>
      <c r="AE176" s="262">
        <f>-(AE$158*'Fixed Data'!$B$25*'Fixed Data'!AE$47*'Fixed Data'!$B$24*'Fixed Data'!$B$23+AE$158*'Fixed Data'!$B$26)*'Fixed Data'!AL46/10^6</f>
        <v>-52.596544699773503</v>
      </c>
      <c r="AF176" s="262">
        <f>-(AF$158*'Fixed Data'!$B$25*'Fixed Data'!AF$47*'Fixed Data'!$B$24*'Fixed Data'!$B$23+AF$158*'Fixed Data'!$B$26)*'Fixed Data'!AM46/10^6</f>
        <v>-54.210173234344843</v>
      </c>
      <c r="AG176" s="262">
        <f>-(AG$158*'Fixed Data'!$B$25*'Fixed Data'!AG$47*'Fixed Data'!$B$24*'Fixed Data'!$B$23+AG$158*'Fixed Data'!$B$26)*'Fixed Data'!AN46/10^6</f>
        <v>-55.868522346634428</v>
      </c>
      <c r="AH176" s="262">
        <f>-(AH$158*'Fixed Data'!$B$25*'Fixed Data'!AH$47*'Fixed Data'!$B$24*'Fixed Data'!$B$23+AH$158*'Fixed Data'!$B$26)*'Fixed Data'!AO46/10^6</f>
        <v>-57.573196776260104</v>
      </c>
      <c r="AI176" s="262">
        <f>-(AI$158*'Fixed Data'!$B$25*'Fixed Data'!AI$47*'Fixed Data'!$B$24*'Fixed Data'!$B$23+AI$158*'Fixed Data'!$B$26)*'Fixed Data'!AP46/10^6</f>
        <v>-59.328220485537187</v>
      </c>
      <c r="AJ176" s="262">
        <f>-(AJ$158*'Fixed Data'!$B$25*'Fixed Data'!AJ$47*'Fixed Data'!$B$24*'Fixed Data'!$B$23+AJ$158*'Fixed Data'!$B$26)*'Fixed Data'!AQ46/10^6</f>
        <v>-61.134225636327095</v>
      </c>
      <c r="AK176" s="262">
        <f>-(AK$158*'Fixed Data'!$B$25*'Fixed Data'!AK$47*'Fixed Data'!$B$24*'Fixed Data'!$B$23+AK$158*'Fixed Data'!$B$26)*'Fixed Data'!AR46/10^6</f>
        <v>-62.992701338551761</v>
      </c>
      <c r="AL176" s="262">
        <f>-(AL$158*'Fixed Data'!$B$25*'Fixed Data'!AL$47*'Fixed Data'!$B$24*'Fixed Data'!$B$23+AL$158*'Fixed Data'!$B$26)*'Fixed Data'!AS46/10^6</f>
        <v>-64.90564326722172</v>
      </c>
      <c r="AM176" s="262">
        <f>-(AM$158*'Fixed Data'!$B$25*'Fixed Data'!AM$47*'Fixed Data'!$B$24*'Fixed Data'!$B$23+AM$158*'Fixed Data'!$B$26)*'Fixed Data'!AT46/10^6</f>
        <v>-66.875240126512637</v>
      </c>
      <c r="AN176" s="262">
        <f>-(AN$158*'Fixed Data'!$B$25*'Fixed Data'!AN$47*'Fixed Data'!$B$24*'Fixed Data'!$B$23+AN$158*'Fixed Data'!$B$26)*'Fixed Data'!AU46/10^6</f>
        <v>-68.903614418251578</v>
      </c>
      <c r="AO176" s="262">
        <f>-(AO$158*'Fixed Data'!$B$25*'Fixed Data'!AO$47*'Fixed Data'!$B$24*'Fixed Data'!$B$23+AO$158*'Fixed Data'!$B$26)*'Fixed Data'!AV46/10^6</f>
        <v>-70.992751356426538</v>
      </c>
      <c r="AP176" s="262">
        <f>-(AP$158*'Fixed Data'!$B$25*'Fixed Data'!AP$47*'Fixed Data'!$B$24*'Fixed Data'!$B$23+AP$158*'Fixed Data'!$B$26)*'Fixed Data'!AW46/10^6</f>
        <v>-73.144917912400373</v>
      </c>
      <c r="AQ176" s="262">
        <f>-(AQ$158*'Fixed Data'!$B$25*'Fixed Data'!AQ$47*'Fixed Data'!$B$24*'Fixed Data'!$B$23+AQ$158*'Fixed Data'!$B$26)*'Fixed Data'!AX46/10^6</f>
        <v>-75.362506133217565</v>
      </c>
      <c r="AR176" s="262">
        <f>-(AR$158*'Fixed Data'!$B$25*'Fixed Data'!AR$47*'Fixed Data'!$B$24*'Fixed Data'!$B$23+AR$158*'Fixed Data'!$B$26)*'Fixed Data'!AY46/10^6</f>
        <v>-77.647978383045213</v>
      </c>
      <c r="AS176" s="262">
        <f>-(AS$158*'Fixed Data'!$B$25*'Fixed Data'!AS$47*'Fixed Data'!$B$24*'Fixed Data'!$B$23+AS$158*'Fixed Data'!$B$26)*'Fixed Data'!AZ46/10^6</f>
        <v>-80.003878359605977</v>
      </c>
      <c r="AT176" s="262">
        <f>-(AT$158*'Fixed Data'!$B$25*'Fixed Data'!AT$47*'Fixed Data'!$B$24*'Fixed Data'!$B$23+AT$158*'Fixed Data'!$B$26)*'Fixed Data'!BA46/10^6</f>
        <v>-82.432869389014613</v>
      </c>
      <c r="AU176" s="262">
        <f>-(AU$158*'Fixed Data'!$B$25*'Fixed Data'!AU$47*'Fixed Data'!$B$24*'Fixed Data'!$B$23+AU$158*'Fixed Data'!$B$26)*'Fixed Data'!BB46/10^6</f>
        <v>-84.937755230064582</v>
      </c>
      <c r="AV176" s="262">
        <f>-(AV$158*'Fixed Data'!$B$25*'Fixed Data'!AV$47*'Fixed Data'!$B$24*'Fixed Data'!$B$23+AV$158*'Fixed Data'!$B$26)*'Fixed Data'!BC46/10^6</f>
        <v>-87.52145785241494</v>
      </c>
      <c r="AW176" s="262">
        <f>-(AW$158*'Fixed Data'!$B$25*'Fixed Data'!AW$47*'Fixed Data'!$B$24*'Fixed Data'!$B$23+AW$158*'Fixed Data'!$B$26)*'Fixed Data'!BD46/10^6</f>
        <v>-90.187024135969622</v>
      </c>
      <c r="AX176" s="262">
        <f>-(AX$158*'Fixed Data'!$B$25*'Fixed Data'!AX$47*'Fixed Data'!$B$24*'Fixed Data'!$B$23+AX$158*'Fixed Data'!$B$26)*'Fixed Data'!BE46/10^6</f>
        <v>-92.937639009777214</v>
      </c>
      <c r="AY176" s="262">
        <f>-(AY$158*'Fixed Data'!$B$25*'Fixed Data'!AY$47*'Fixed Data'!$B$24*'Fixed Data'!$B$23+AY$158*'Fixed Data'!$B$26)*'Fixed Data'!BF46/10^6</f>
        <v>-95.776634551099804</v>
      </c>
      <c r="AZ176" s="262">
        <f>-(AZ$158*'Fixed Data'!$B$25*'Fixed Data'!AZ$47*'Fixed Data'!$B$24*'Fixed Data'!$B$23+AZ$158*'Fixed Data'!$B$26)*'Fixed Data'!BG46/10^6</f>
        <v>-98.707494781620284</v>
      </c>
      <c r="BA176" s="262">
        <f>-(BA$158*'Fixed Data'!$B$25*'Fixed Data'!BA$47*'Fixed Data'!$B$24*'Fixed Data'!$B$23+BA$158*'Fixed Data'!$B$26)*'Fixed Data'!BH46/10^6</f>
        <v>-101.73386082904074</v>
      </c>
      <c r="BB176" s="262">
        <f>-(BB$158*'Fixed Data'!$B$25*'Fixed Data'!BB$47*'Fixed Data'!$B$24*'Fixed Data'!$B$23+BB$158*'Fixed Data'!$B$26)*'Fixed Data'!BI46/10^6</f>
        <v>-104.84113144053561</v>
      </c>
    </row>
    <row r="177" spans="1:54" outlineLevel="2">
      <c r="A177" s="426"/>
      <c r="B177" s="135" t="s">
        <v>288</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7"/>
      <c r="B178" s="135" t="s">
        <v>288</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2"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3"/>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5" t="s">
        <v>493</v>
      </c>
      <c r="B190" s="150" t="s">
        <v>494</v>
      </c>
      <c r="C190" s="19"/>
      <c r="D190" s="135" t="s">
        <v>391</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6"/>
      <c r="B191" s="150" t="s">
        <v>495</v>
      </c>
      <c r="C191" s="19"/>
      <c r="D191" s="135" t="s">
        <v>391</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6"/>
      <c r="B192" s="150" t="s">
        <v>396</v>
      </c>
      <c r="C192" s="19"/>
      <c r="D192" s="135" t="s">
        <v>391</v>
      </c>
      <c r="E192" s="21">
        <f>E77*E186</f>
        <v>-2.6997677291592925</v>
      </c>
      <c r="F192" s="21">
        <f t="shared" ref="F192:BB192" si="22">F77*F186</f>
        <v>-2.6448463127762616</v>
      </c>
      <c r="G192" s="21">
        <f t="shared" si="22"/>
        <v>-2.5912398895285444</v>
      </c>
      <c r="H192" s="21">
        <f t="shared" si="22"/>
        <v>-2.5389174703026076</v>
      </c>
      <c r="I192" s="21">
        <f t="shared" si="22"/>
        <v>-2.4878488214004069</v>
      </c>
      <c r="J192" s="21">
        <f t="shared" si="22"/>
        <v>-2.4380044521169784</v>
      </c>
      <c r="K192" s="21">
        <f t="shared" si="22"/>
        <v>-2.3893555932548241</v>
      </c>
      <c r="L192" s="21">
        <f t="shared" si="22"/>
        <v>-2.3418741822134579</v>
      </c>
      <c r="M192" s="21">
        <f t="shared" si="22"/>
        <v>-2.2955328418161707</v>
      </c>
      <c r="N192" s="21">
        <f t="shared" si="22"/>
        <v>-2.2503048697747992</v>
      </c>
      <c r="O192" s="21">
        <f t="shared" si="22"/>
        <v>-2.2061642161737955</v>
      </c>
      <c r="P192" s="21">
        <f t="shared" si="22"/>
        <v>-2.1630854728030506</v>
      </c>
      <c r="Q192" s="21">
        <f t="shared" si="22"/>
        <v>-2.1210438543153742</v>
      </c>
      <c r="R192" s="21">
        <f t="shared" si="22"/>
        <v>-2.0800151845855783</v>
      </c>
      <c r="S192" s="21">
        <f t="shared" si="22"/>
        <v>-2.0399758820434601</v>
      </c>
      <c r="T192" s="21">
        <f t="shared" si="22"/>
        <v>-2.0009029455639724</v>
      </c>
      <c r="U192" s="21">
        <f t="shared" si="22"/>
        <v>-1.9627739395070507</v>
      </c>
      <c r="V192" s="21">
        <f t="shared" si="22"/>
        <v>-1.925566981055618</v>
      </c>
      <c r="W192" s="21">
        <f t="shared" si="22"/>
        <v>-1.8892607269239694</v>
      </c>
      <c r="X192" s="21">
        <f t="shared" si="22"/>
        <v>-1.8538343595804789</v>
      </c>
      <c r="Y192" s="21">
        <f t="shared" si="22"/>
        <v>-1.8192675757569106</v>
      </c>
      <c r="Z192" s="21">
        <f t="shared" si="22"/>
        <v>-1.7855405727217253</v>
      </c>
      <c r="AA192" s="21">
        <f t="shared" si="22"/>
        <v>-1.7526340384689789</v>
      </c>
      <c r="AB192" s="21">
        <f t="shared" si="22"/>
        <v>-1.7205291367630682</v>
      </c>
      <c r="AC192" s="21">
        <f t="shared" si="22"/>
        <v>-1.6892074993969592</v>
      </c>
      <c r="AD192" s="21">
        <f t="shared" si="22"/>
        <v>-1.6586512116365546</v>
      </c>
      <c r="AE192" s="21">
        <f t="shared" si="22"/>
        <v>-1.628842804357157</v>
      </c>
      <c r="AF192" s="21">
        <f t="shared" si="22"/>
        <v>-1.5997652406817011</v>
      </c>
      <c r="AG192" s="21">
        <f t="shared" si="22"/>
        <v>-1.5714019078098396</v>
      </c>
      <c r="AH192" s="21">
        <f t="shared" si="22"/>
        <v>-1.5437366059410724</v>
      </c>
      <c r="AI192" s="21">
        <f t="shared" si="22"/>
        <v>-1.5167535381326318</v>
      </c>
      <c r="AJ192" s="21">
        <f t="shared" si="22"/>
        <v>-1.4976724341907353</v>
      </c>
      <c r="AK192" s="21">
        <f t="shared" si="22"/>
        <v>-1.4790284913876981</v>
      </c>
      <c r="AL192" s="21">
        <f t="shared" si="22"/>
        <v>-1.4608147403448986</v>
      </c>
      <c r="AM192" s="21">
        <f t="shared" si="22"/>
        <v>-1.443024379507446</v>
      </c>
      <c r="AN192" s="21">
        <f t="shared" si="22"/>
        <v>-1.4256507710024731</v>
      </c>
      <c r="AO192" s="21">
        <f t="shared" si="22"/>
        <v>-1.4086874381984742</v>
      </c>
      <c r="AP192" s="21">
        <f t="shared" si="22"/>
        <v>-1.3921280639323261</v>
      </c>
      <c r="AQ192" s="21">
        <f t="shared" si="22"/>
        <v>-1.3759664875143875</v>
      </c>
      <c r="AR192" s="21">
        <f t="shared" si="22"/>
        <v>-1.3601967025316271</v>
      </c>
      <c r="AS192" s="21">
        <f t="shared" si="22"/>
        <v>-1.344812854235403</v>
      </c>
      <c r="AT192" s="21">
        <f t="shared" si="22"/>
        <v>-1.3298092376897162</v>
      </c>
      <c r="AU192" s="21">
        <f t="shared" si="22"/>
        <v>-1.3151802949606293</v>
      </c>
      <c r="AV192" s="21">
        <f t="shared" si="22"/>
        <v>-1.3009206138355469</v>
      </c>
      <c r="AW192" s="21">
        <f t="shared" si="22"/>
        <v>-1.2870249246919909</v>
      </c>
      <c r="AX192" s="21">
        <f t="shared" si="22"/>
        <v>-1.2734880995852758</v>
      </c>
      <c r="AY192" s="21">
        <f t="shared" si="22"/>
        <v>-1.2603051490434281</v>
      </c>
      <c r="AZ192" s="21">
        <f t="shared" si="22"/>
        <v>-1.2474712214757226</v>
      </c>
      <c r="BA192" s="21">
        <f t="shared" si="22"/>
        <v>-1.2349816000460705</v>
      </c>
      <c r="BB192" s="21">
        <f t="shared" si="22"/>
        <v>-1.2226170241010514</v>
      </c>
    </row>
    <row r="193" spans="1:54" outlineLevel="2">
      <c r="A193" s="426"/>
      <c r="B193" s="150" t="s">
        <v>496</v>
      </c>
      <c r="C193" s="19"/>
      <c r="D193" s="135" t="s">
        <v>391</v>
      </c>
      <c r="E193" s="21">
        <f t="shared" ref="E193:AJ193" si="23">SUMIF($B$143:$B$154,"Environmental",E$143:E$154)*E186</f>
        <v>-16.097627330027944</v>
      </c>
      <c r="F193" s="21">
        <f t="shared" si="23"/>
        <v>-16.050760755507639</v>
      </c>
      <c r="G193" s="21">
        <f t="shared" si="23"/>
        <v>-15.945376042117029</v>
      </c>
      <c r="H193" s="21">
        <f t="shared" si="23"/>
        <v>-15.838901633256004</v>
      </c>
      <c r="I193" s="21">
        <f t="shared" si="23"/>
        <v>-15.784263476882899</v>
      </c>
      <c r="J193" s="21">
        <f t="shared" si="23"/>
        <v>-15.726686343969973</v>
      </c>
      <c r="K193" s="21">
        <f t="shared" si="23"/>
        <v>-15.615671045485767</v>
      </c>
      <c r="L193" s="21">
        <f t="shared" si="23"/>
        <v>-15.553819101030033</v>
      </c>
      <c r="M193" s="21">
        <f t="shared" si="23"/>
        <v>-15.489584841298491</v>
      </c>
      <c r="N193" s="21">
        <f t="shared" si="23"/>
        <v>-15.37539844037196</v>
      </c>
      <c r="O193" s="21">
        <f t="shared" si="23"/>
        <v>-15.307868964205056</v>
      </c>
      <c r="P193" s="21">
        <f t="shared" si="23"/>
        <v>-15.238454111862286</v>
      </c>
      <c r="Q193" s="21">
        <f t="shared" si="23"/>
        <v>-15.167314639873627</v>
      </c>
      <c r="R193" s="21">
        <f t="shared" si="23"/>
        <v>-15.13874147990207</v>
      </c>
      <c r="S193" s="21">
        <f t="shared" si="23"/>
        <v>-15.063761261540586</v>
      </c>
      <c r="T193" s="21">
        <f t="shared" si="23"/>
        <v>-14.987523469794676</v>
      </c>
      <c r="U193" s="21">
        <f t="shared" si="23"/>
        <v>-14.910165255682754</v>
      </c>
      <c r="V193" s="21">
        <f t="shared" si="23"/>
        <v>-14.872677511204071</v>
      </c>
      <c r="W193" s="21">
        <f t="shared" si="23"/>
        <v>-14.792698652286045</v>
      </c>
      <c r="X193" s="21">
        <f t="shared" si="23"/>
        <v>-14.751335555929968</v>
      </c>
      <c r="Y193" s="21">
        <f t="shared" si="23"/>
        <v>-14.669297729768237</v>
      </c>
      <c r="Z193" s="21">
        <f t="shared" si="23"/>
        <v>-14.624673361736935</v>
      </c>
      <c r="AA193" s="21">
        <f t="shared" si="23"/>
        <v>-14.578285671805235</v>
      </c>
      <c r="AB193" s="21">
        <f t="shared" si="23"/>
        <v>-14.530288957904142</v>
      </c>
      <c r="AC193" s="21">
        <f t="shared" si="23"/>
        <v>-14.472639104828486</v>
      </c>
      <c r="AD193" s="21">
        <f t="shared" si="23"/>
        <v>-14.415836160014864</v>
      </c>
      <c r="AE193" s="21">
        <f t="shared" si="23"/>
        <v>-14.361466533239252</v>
      </c>
      <c r="AF193" s="21">
        <f t="shared" si="23"/>
        <v>-14.305032962792376</v>
      </c>
      <c r="AG193" s="21">
        <f t="shared" si="23"/>
        <v>-14.247112804197432</v>
      </c>
      <c r="AH193" s="21">
        <f t="shared" si="23"/>
        <v>-14.188356615563507</v>
      </c>
      <c r="AI193" s="21">
        <f t="shared" si="23"/>
        <v>-14.129588432431822</v>
      </c>
      <c r="AJ193" s="21">
        <f t="shared" si="23"/>
        <v>-14.138755628914133</v>
      </c>
      <c r="AK193" s="21">
        <f t="shared" ref="AK193:BB193" si="24">SUMIF($B$143:$B$154,"Environmental",AK$143:AK$154)*AK186</f>
        <v>-14.147124993055284</v>
      </c>
      <c r="AL193" s="21">
        <f t="shared" si="24"/>
        <v>-14.154995029732913</v>
      </c>
      <c r="AM193" s="21">
        <f t="shared" si="24"/>
        <v>-14.162533641603794</v>
      </c>
      <c r="AN193" s="21">
        <f t="shared" si="24"/>
        <v>-14.169812337194978</v>
      </c>
      <c r="AO193" s="21">
        <f t="shared" si="24"/>
        <v>-14.176861048919472</v>
      </c>
      <c r="AP193" s="21">
        <f t="shared" si="24"/>
        <v>-14.183779216959854</v>
      </c>
      <c r="AQ193" s="21">
        <f t="shared" si="24"/>
        <v>-14.190680388857377</v>
      </c>
      <c r="AR193" s="21">
        <f t="shared" si="24"/>
        <v>-14.197646950862596</v>
      </c>
      <c r="AS193" s="21">
        <f t="shared" si="24"/>
        <v>-14.204755401689708</v>
      </c>
      <c r="AT193" s="21">
        <f t="shared" si="24"/>
        <v>-14.21208765663096</v>
      </c>
      <c r="AU193" s="21">
        <f t="shared" si="24"/>
        <v>-14.219729944060937</v>
      </c>
      <c r="AV193" s="21">
        <f t="shared" si="24"/>
        <v>-14.227764123732513</v>
      </c>
      <c r="AW193" s="21">
        <f t="shared" si="24"/>
        <v>-14.236268411893704</v>
      </c>
      <c r="AX193" s="21">
        <f t="shared" si="24"/>
        <v>-14.245321158655626</v>
      </c>
      <c r="AY193" s="21">
        <f t="shared" si="24"/>
        <v>-14.255000659538966</v>
      </c>
      <c r="AZ193" s="21">
        <f t="shared" si="24"/>
        <v>-14.265384122866873</v>
      </c>
      <c r="BA193" s="21">
        <f t="shared" si="24"/>
        <v>-14.276547389375859</v>
      </c>
      <c r="BB193" s="21">
        <f t="shared" si="24"/>
        <v>-14.286057080331563</v>
      </c>
    </row>
    <row r="194" spans="1:54" outlineLevel="2">
      <c r="A194" s="426"/>
      <c r="B194" s="150" t="s">
        <v>497</v>
      </c>
      <c r="C194" s="19"/>
      <c r="D194" s="135" t="s">
        <v>391</v>
      </c>
      <c r="E194" s="21">
        <f t="shared" ref="E194:AJ194" si="25">SUM(E172:E174)*E186</f>
        <v>-8.0615520039548727</v>
      </c>
      <c r="F194" s="21">
        <f t="shared" si="25"/>
        <v>-8.0178230734774836</v>
      </c>
      <c r="G194" s="21">
        <f t="shared" si="25"/>
        <v>-7.97493987654883</v>
      </c>
      <c r="H194" s="21">
        <f t="shared" si="25"/>
        <v>-7.9329031190280173</v>
      </c>
      <c r="I194" s="21">
        <f t="shared" si="25"/>
        <v>-7.8917137141311899</v>
      </c>
      <c r="J194" s="21">
        <f t="shared" si="25"/>
        <v>-7.8513728150207784</v>
      </c>
      <c r="K194" s="21">
        <f t="shared" si="25"/>
        <v>-7.8118817915419001</v>
      </c>
      <c r="L194" s="21">
        <f t="shared" si="25"/>
        <v>-7.7732422630965434</v>
      </c>
      <c r="M194" s="21">
        <f t="shared" si="25"/>
        <v>-7.7354560782570925</v>
      </c>
      <c r="N194" s="21">
        <f t="shared" si="25"/>
        <v>-7.6985253390508577</v>
      </c>
      <c r="O194" s="21">
        <f t="shared" si="25"/>
        <v>-7.6624523889639242</v>
      </c>
      <c r="P194" s="21">
        <f t="shared" si="25"/>
        <v>-7.6272398390139928</v>
      </c>
      <c r="Q194" s="21">
        <f t="shared" si="25"/>
        <v>-7.5928905554940993</v>
      </c>
      <c r="R194" s="21">
        <f t="shared" si="25"/>
        <v>-7.5594076693654761</v>
      </c>
      <c r="S194" s="21">
        <f t="shared" si="25"/>
        <v>-7.5251010594831929</v>
      </c>
      <c r="T194" s="21">
        <f t="shared" si="25"/>
        <v>-7.4916826045027038</v>
      </c>
      <c r="U194" s="21">
        <f t="shared" si="25"/>
        <v>-7.4591556768338689</v>
      </c>
      <c r="V194" s="21">
        <f t="shared" si="25"/>
        <v>-7.4275239484515687</v>
      </c>
      <c r="W194" s="21">
        <f t="shared" si="25"/>
        <v>-7.3967913712655946</v>
      </c>
      <c r="X194" s="21">
        <f t="shared" si="25"/>
        <v>-7.3669622123807752</v>
      </c>
      <c r="Y194" s="21">
        <f t="shared" si="25"/>
        <v>-7.3380410434755907</v>
      </c>
      <c r="Z194" s="21">
        <f t="shared" si="25"/>
        <v>-7.3100327492303228</v>
      </c>
      <c r="AA194" s="21">
        <f t="shared" si="25"/>
        <v>-7.2829425422483824</v>
      </c>
      <c r="AB194" s="21">
        <f t="shared" si="25"/>
        <v>-7.2567759671238683</v>
      </c>
      <c r="AC194" s="21">
        <f t="shared" si="25"/>
        <v>-7.2268886264259891</v>
      </c>
      <c r="AD194" s="21">
        <f t="shared" si="25"/>
        <v>-7.1973844649990957</v>
      </c>
      <c r="AE194" s="21">
        <f t="shared" si="25"/>
        <v>-7.1678162753594235</v>
      </c>
      <c r="AF194" s="21">
        <f t="shared" si="25"/>
        <v>-7.1378940281223988</v>
      </c>
      <c r="AG194" s="21">
        <f t="shared" si="25"/>
        <v>-7.10748801481793</v>
      </c>
      <c r="AH194" s="21">
        <f t="shared" si="25"/>
        <v>-7.0766700287562623</v>
      </c>
      <c r="AI194" s="21">
        <f t="shared" si="25"/>
        <v>-7.0457880324779492</v>
      </c>
      <c r="AJ194" s="21">
        <f t="shared" si="25"/>
        <v>-7.0488041236170078</v>
      </c>
      <c r="AK194" s="21">
        <f t="shared" ref="AK194:BB194" si="26">SUM(AK172:AK174)*AK186</f>
        <v>-7.0515409907342512</v>
      </c>
      <c r="AL194" s="21">
        <f t="shared" si="26"/>
        <v>-7.054058156347712</v>
      </c>
      <c r="AM194" s="21">
        <f t="shared" si="26"/>
        <v>-7.0564246285046615</v>
      </c>
      <c r="AN194" s="21">
        <f t="shared" si="26"/>
        <v>-7.058690368485137</v>
      </c>
      <c r="AO194" s="21">
        <f t="shared" si="26"/>
        <v>-7.0608813057153981</v>
      </c>
      <c r="AP194" s="21">
        <f t="shared" si="26"/>
        <v>-7.0630427580754471</v>
      </c>
      <c r="AQ194" s="21">
        <f t="shared" si="26"/>
        <v>-7.0652215679996369</v>
      </c>
      <c r="AR194" s="21">
        <f t="shared" si="26"/>
        <v>-7.0674603743409365</v>
      </c>
      <c r="AS194" s="21">
        <f t="shared" si="26"/>
        <v>-7.0697986521049225</v>
      </c>
      <c r="AT194" s="21">
        <f t="shared" si="26"/>
        <v>-7.072275936890029</v>
      </c>
      <c r="AU194" s="21">
        <f t="shared" si="26"/>
        <v>-7.0749330433724138</v>
      </c>
      <c r="AV194" s="21">
        <f t="shared" si="26"/>
        <v>-7.0778095658410658</v>
      </c>
      <c r="AW194" s="21">
        <f t="shared" si="26"/>
        <v>-7.0809440447683896</v>
      </c>
      <c r="AX194" s="21">
        <f t="shared" si="26"/>
        <v>-7.0843745843883035</v>
      </c>
      <c r="AY194" s="21">
        <f t="shared" si="26"/>
        <v>-7.0881390506467454</v>
      </c>
      <c r="AZ194" s="21">
        <f t="shared" si="26"/>
        <v>-7.0922749048770291</v>
      </c>
      <c r="BA194" s="21">
        <f t="shared" si="26"/>
        <v>-7.0968190687666857</v>
      </c>
      <c r="BB194" s="21">
        <f t="shared" si="26"/>
        <v>-7.1005613023012257</v>
      </c>
    </row>
    <row r="195" spans="1:54" outlineLevel="2">
      <c r="A195" s="426"/>
      <c r="B195" s="150" t="s">
        <v>498</v>
      </c>
      <c r="C195" s="19"/>
      <c r="D195" s="135" t="s">
        <v>391</v>
      </c>
      <c r="E195" s="21">
        <f t="shared" ref="E195:AJ195" si="27">SUM(E176:E178)*E186</f>
        <v>-24.184656006135928</v>
      </c>
      <c r="F195" s="21">
        <f t="shared" si="27"/>
        <v>-24.053469214820296</v>
      </c>
      <c r="G195" s="21">
        <f t="shared" si="27"/>
        <v>-23.924819629646493</v>
      </c>
      <c r="H195" s="21">
        <f t="shared" si="27"/>
        <v>-23.79870935708405</v>
      </c>
      <c r="I195" s="21">
        <f t="shared" si="27"/>
        <v>-23.675141142393567</v>
      </c>
      <c r="J195" s="21">
        <f t="shared" si="27"/>
        <v>-23.554118439889081</v>
      </c>
      <c r="K195" s="21">
        <f t="shared" si="27"/>
        <v>-23.4356453746257</v>
      </c>
      <c r="L195" s="21">
        <f t="shared" si="27"/>
        <v>-23.319726789289625</v>
      </c>
      <c r="M195" s="21">
        <f t="shared" si="27"/>
        <v>-23.206368229900338</v>
      </c>
      <c r="N195" s="21">
        <f t="shared" si="27"/>
        <v>-23.095576012377599</v>
      </c>
      <c r="O195" s="21">
        <f t="shared" si="27"/>
        <v>-22.98735716689178</v>
      </c>
      <c r="P195" s="21">
        <f t="shared" si="27"/>
        <v>-22.881719521631865</v>
      </c>
      <c r="Q195" s="21">
        <f t="shared" si="27"/>
        <v>-22.778671666482296</v>
      </c>
      <c r="R195" s="21">
        <f t="shared" si="27"/>
        <v>-22.678223008096424</v>
      </c>
      <c r="S195" s="21">
        <f t="shared" si="27"/>
        <v>-22.575303174120911</v>
      </c>
      <c r="T195" s="21">
        <f t="shared" si="27"/>
        <v>-22.475047809262353</v>
      </c>
      <c r="U195" s="21">
        <f t="shared" si="27"/>
        <v>-22.377467034666456</v>
      </c>
      <c r="V195" s="21">
        <f t="shared" si="27"/>
        <v>-22.282571841268808</v>
      </c>
      <c r="W195" s="21">
        <f t="shared" si="27"/>
        <v>-22.190374113796786</v>
      </c>
      <c r="X195" s="21">
        <f t="shared" si="27"/>
        <v>-22.100886637142327</v>
      </c>
      <c r="Y195" s="21">
        <f t="shared" si="27"/>
        <v>-22.014123130426771</v>
      </c>
      <c r="Z195" s="21">
        <f t="shared" si="27"/>
        <v>-21.930098243902201</v>
      </c>
      <c r="AA195" s="21">
        <f t="shared" si="27"/>
        <v>-21.8488276304641</v>
      </c>
      <c r="AB195" s="21">
        <f t="shared" si="27"/>
        <v>-21.770327901371605</v>
      </c>
      <c r="AC195" s="21">
        <f t="shared" si="27"/>
        <v>-21.680665879482792</v>
      </c>
      <c r="AD195" s="21">
        <f t="shared" si="27"/>
        <v>-21.592153395428252</v>
      </c>
      <c r="AE195" s="21">
        <f t="shared" si="27"/>
        <v>-21.503448826776374</v>
      </c>
      <c r="AF195" s="21">
        <f t="shared" si="27"/>
        <v>-21.41368208538594</v>
      </c>
      <c r="AG195" s="21">
        <f t="shared" si="27"/>
        <v>-21.322464045185029</v>
      </c>
      <c r="AH195" s="21">
        <f t="shared" si="27"/>
        <v>-21.230010087165436</v>
      </c>
      <c r="AI195" s="21">
        <f t="shared" si="27"/>
        <v>-21.137364098450146</v>
      </c>
      <c r="AJ195" s="21">
        <f t="shared" si="27"/>
        <v>-21.146412371954508</v>
      </c>
      <c r="AK195" s="21">
        <f t="shared" ref="AK195:BB195" si="28">SUM(AK176:AK178)*AK186</f>
        <v>-21.154622973366713</v>
      </c>
      <c r="AL195" s="21">
        <f t="shared" si="28"/>
        <v>-21.162174470261814</v>
      </c>
      <c r="AM195" s="21">
        <f t="shared" si="28"/>
        <v>-21.169273886822115</v>
      </c>
      <c r="AN195" s="21">
        <f t="shared" si="28"/>
        <v>-21.176071106836236</v>
      </c>
      <c r="AO195" s="21">
        <f t="shared" si="28"/>
        <v>-21.182643918593051</v>
      </c>
      <c r="AP195" s="21">
        <f t="shared" si="28"/>
        <v>-21.189128275738465</v>
      </c>
      <c r="AQ195" s="21">
        <f t="shared" si="28"/>
        <v>-21.195664705577489</v>
      </c>
      <c r="AR195" s="21">
        <f t="shared" si="28"/>
        <v>-21.202381124667337</v>
      </c>
      <c r="AS195" s="21">
        <f t="shared" si="28"/>
        <v>-21.209395958021677</v>
      </c>
      <c r="AT195" s="21">
        <f t="shared" si="28"/>
        <v>-21.216827812438133</v>
      </c>
      <c r="AU195" s="21">
        <f t="shared" si="28"/>
        <v>-21.224799131945627</v>
      </c>
      <c r="AV195" s="21">
        <f t="shared" si="28"/>
        <v>-21.233428699410819</v>
      </c>
      <c r="AW195" s="21">
        <f t="shared" si="28"/>
        <v>-21.242832136250684</v>
      </c>
      <c r="AX195" s="21">
        <f t="shared" si="28"/>
        <v>-21.253123755167056</v>
      </c>
      <c r="AY195" s="21">
        <f t="shared" si="28"/>
        <v>-21.264417153998053</v>
      </c>
      <c r="AZ195" s="21">
        <f t="shared" si="28"/>
        <v>-21.276824716743597</v>
      </c>
      <c r="BA195" s="21">
        <f t="shared" si="28"/>
        <v>-21.2904572084663</v>
      </c>
      <c r="BB195" s="21">
        <f t="shared" si="28"/>
        <v>-21.301683909122332</v>
      </c>
    </row>
    <row r="196" spans="1:54" outlineLevel="2">
      <c r="A196" s="426"/>
      <c r="B196" s="150" t="s">
        <v>291</v>
      </c>
      <c r="C196" s="19"/>
      <c r="D196" s="135" t="s">
        <v>391</v>
      </c>
      <c r="E196" s="21">
        <f t="shared" ref="E196:AJ196" si="29">SUMIF($B$143:$B$154,"Safety",E$143:E$154)*E187</f>
        <v>-1.6863305951302741</v>
      </c>
      <c r="F196" s="21">
        <f t="shared" si="29"/>
        <v>-1.7172564756011601</v>
      </c>
      <c r="G196" s="21">
        <f t="shared" si="29"/>
        <v>-1.7489929389377656</v>
      </c>
      <c r="H196" s="21">
        <f t="shared" si="29"/>
        <v>-1.7815642716966007</v>
      </c>
      <c r="I196" s="21">
        <f t="shared" si="29"/>
        <v>-1.8149955529785553</v>
      </c>
      <c r="J196" s="21">
        <f t="shared" si="29"/>
        <v>-1.8493127192597436</v>
      </c>
      <c r="K196" s="21">
        <f t="shared" si="29"/>
        <v>-1.884542535668331</v>
      </c>
      <c r="L196" s="21">
        <f t="shared" si="29"/>
        <v>-1.9207126865518627</v>
      </c>
      <c r="M196" s="21">
        <f t="shared" si="29"/>
        <v>-1.9578517730420979</v>
      </c>
      <c r="N196" s="21">
        <f t="shared" si="29"/>
        <v>-1.9959893646065696</v>
      </c>
      <c r="O196" s="21">
        <f t="shared" si="29"/>
        <v>-2.0351559823838552</v>
      </c>
      <c r="P196" s="21">
        <f t="shared" si="29"/>
        <v>-2.0753832113865589</v>
      </c>
      <c r="Q196" s="21">
        <f t="shared" si="29"/>
        <v>-2.1167036845709917</v>
      </c>
      <c r="R196" s="21">
        <f t="shared" si="29"/>
        <v>-2.1591510991396938</v>
      </c>
      <c r="S196" s="21">
        <f t="shared" si="29"/>
        <v>-2.2027603346177598</v>
      </c>
      <c r="T196" s="21">
        <f t="shared" si="29"/>
        <v>-2.247567410096007</v>
      </c>
      <c r="U196" s="21">
        <f t="shared" si="29"/>
        <v>-2.2936095624086539</v>
      </c>
      <c r="V196" s="21">
        <f t="shared" si="29"/>
        <v>-2.3409252929993878</v>
      </c>
      <c r="W196" s="21">
        <f t="shared" si="29"/>
        <v>-2.3895544035151106</v>
      </c>
      <c r="X196" s="21">
        <f t="shared" si="29"/>
        <v>-2.4395380043189046</v>
      </c>
      <c r="Y196" s="21">
        <f t="shared" si="29"/>
        <v>-2.4909186301632413</v>
      </c>
      <c r="Z196" s="21">
        <f t="shared" si="29"/>
        <v>-2.5437402570098366</v>
      </c>
      <c r="AA196" s="21">
        <f t="shared" si="29"/>
        <v>-2.5980483240415899</v>
      </c>
      <c r="AB196" s="21">
        <f t="shared" si="29"/>
        <v>-2.6538898414547583</v>
      </c>
      <c r="AC196" s="21">
        <f t="shared" si="29"/>
        <v>-2.7113133707617321</v>
      </c>
      <c r="AD196" s="21">
        <f t="shared" si="29"/>
        <v>-2.7703691507370731</v>
      </c>
      <c r="AE196" s="21">
        <f t="shared" si="29"/>
        <v>-2.8311091282456387</v>
      </c>
      <c r="AF196" s="21">
        <f t="shared" si="29"/>
        <v>-2.8935870060246325</v>
      </c>
      <c r="AG196" s="21">
        <f t="shared" si="29"/>
        <v>-2.9578583058226044</v>
      </c>
      <c r="AH196" s="21">
        <f t="shared" si="29"/>
        <v>-3.0239804739739471</v>
      </c>
      <c r="AI196" s="21">
        <f t="shared" si="29"/>
        <v>-3.0920128520503396</v>
      </c>
      <c r="AJ196" s="21">
        <f t="shared" si="29"/>
        <v>-3.1686976805145144</v>
      </c>
      <c r="AK196" s="21">
        <f t="shared" ref="AK196:BB196" si="30">SUMIF($B$143:$B$154,"Safety",AK$143:AK$154)*AK187</f>
        <v>-3.2477364818498899</v>
      </c>
      <c r="AL196" s="21">
        <f t="shared" si="30"/>
        <v>-3.3292092675293428</v>
      </c>
      <c r="AM196" s="21">
        <f t="shared" si="30"/>
        <v>-3.4131989239218918</v>
      </c>
      <c r="AN196" s="21">
        <f t="shared" si="30"/>
        <v>-3.4997913195213028</v>
      </c>
      <c r="AO196" s="21">
        <f t="shared" si="30"/>
        <v>-3.5890754189764897</v>
      </c>
      <c r="AP196" s="21">
        <f t="shared" si="30"/>
        <v>-3.6811433906110871</v>
      </c>
      <c r="AQ196" s="21">
        <f t="shared" si="30"/>
        <v>-3.7760907584632633</v>
      </c>
      <c r="AR196" s="21">
        <f t="shared" si="30"/>
        <v>-3.8740164414239948</v>
      </c>
      <c r="AS196" s="21">
        <f t="shared" si="30"/>
        <v>-3.9750229905992955</v>
      </c>
      <c r="AT196" s="21">
        <f t="shared" si="30"/>
        <v>-4.07921664643552</v>
      </c>
      <c r="AU196" s="21">
        <f t="shared" si="30"/>
        <v>-4.1867075010276853</v>
      </c>
      <c r="AV196" s="21">
        <f t="shared" si="30"/>
        <v>-4.2976096333345497</v>
      </c>
      <c r="AW196" s="21">
        <f t="shared" si="30"/>
        <v>-4.4120412679231187</v>
      </c>
      <c r="AX196" s="21">
        <f t="shared" si="30"/>
        <v>-4.5301248945004096</v>
      </c>
      <c r="AY196" s="21">
        <f t="shared" si="30"/>
        <v>-4.6519875029453068</v>
      </c>
      <c r="AZ196" s="21">
        <f t="shared" si="30"/>
        <v>-4.7777606455552055</v>
      </c>
      <c r="BA196" s="21">
        <f t="shared" si="30"/>
        <v>-4.9075806940824727</v>
      </c>
      <c r="BB196" s="21">
        <f t="shared" si="30"/>
        <v>-5.0409281786304847</v>
      </c>
    </row>
    <row r="197" spans="1:54" outlineLevel="2">
      <c r="A197" s="426"/>
      <c r="B197" s="150" t="s">
        <v>294</v>
      </c>
      <c r="C197" s="19"/>
      <c r="D197" s="135" t="s">
        <v>391</v>
      </c>
      <c r="E197" s="21">
        <f>SUMIF($B$143:$B$154,"Financial",E$143:E$154)*E186</f>
        <v>-20.714413057399998</v>
      </c>
      <c r="F197" s="21">
        <f t="shared" ref="F197:BB197" si="31">SUMIF($B$143:$B$154,"Financial",F$143:F$154)*F186</f>
        <v>-20.518936365990342</v>
      </c>
      <c r="G197" s="21">
        <f t="shared" si="31"/>
        <v>-20.328487292492241</v>
      </c>
      <c r="H197" s="21">
        <f t="shared" si="31"/>
        <v>-20.142942492832098</v>
      </c>
      <c r="I197" s="21">
        <f t="shared" si="31"/>
        <v>-19.96218274084584</v>
      </c>
      <c r="J197" s="21">
        <f t="shared" si="31"/>
        <v>-19.786092759148957</v>
      </c>
      <c r="K197" s="21">
        <f t="shared" si="31"/>
        <v>-19.614561135968991</v>
      </c>
      <c r="L197" s="21">
        <f t="shared" si="31"/>
        <v>-19.447480198488122</v>
      </c>
      <c r="M197" s="21">
        <f t="shared" si="31"/>
        <v>-19.284745860690631</v>
      </c>
      <c r="N197" s="21">
        <f t="shared" si="31"/>
        <v>-19.12625757868225</v>
      </c>
      <c r="O197" s="21">
        <f t="shared" si="31"/>
        <v>-18.971918185803695</v>
      </c>
      <c r="P197" s="21">
        <f t="shared" si="31"/>
        <v>-18.821633812853239</v>
      </c>
      <c r="Q197" s="21">
        <f t="shared" si="31"/>
        <v>-18.675313799809434</v>
      </c>
      <c r="R197" s="21">
        <f t="shared" si="31"/>
        <v>-18.532870574476977</v>
      </c>
      <c r="S197" s="21">
        <f t="shared" si="31"/>
        <v>-18.394219580568254</v>
      </c>
      <c r="T197" s="21">
        <f t="shared" si="31"/>
        <v>-18.259279173678785</v>
      </c>
      <c r="U197" s="21">
        <f t="shared" si="31"/>
        <v>-18.127970538453255</v>
      </c>
      <c r="V197" s="21">
        <f t="shared" si="31"/>
        <v>-18.000217608299767</v>
      </c>
      <c r="W197" s="21">
        <f t="shared" si="31"/>
        <v>-17.875946971734116</v>
      </c>
      <c r="X197" s="21">
        <f t="shared" si="31"/>
        <v>-17.755087815962369</v>
      </c>
      <c r="Y197" s="21">
        <f t="shared" si="31"/>
        <v>-17.637571825973005</v>
      </c>
      <c r="Z197" s="21">
        <f t="shared" si="31"/>
        <v>-17.52333312522844</v>
      </c>
      <c r="AA197" s="21">
        <f t="shared" si="31"/>
        <v>-17.412308196011036</v>
      </c>
      <c r="AB197" s="21">
        <f t="shared" si="31"/>
        <v>-17.304435827269192</v>
      </c>
      <c r="AC197" s="21">
        <f t="shared" si="31"/>
        <v>-17.199657023072099</v>
      </c>
      <c r="AD197" s="21">
        <f t="shared" si="31"/>
        <v>-17.097914963620287</v>
      </c>
      <c r="AE197" s="21">
        <f t="shared" si="31"/>
        <v>-16.999154918397451</v>
      </c>
      <c r="AF197" s="21">
        <f t="shared" si="31"/>
        <v>-16.903324214390693</v>
      </c>
      <c r="AG197" s="21">
        <f t="shared" si="31"/>
        <v>-16.810372153362916</v>
      </c>
      <c r="AH197" s="21">
        <f t="shared" si="31"/>
        <v>-16.72024996381651</v>
      </c>
      <c r="AI197" s="21">
        <f t="shared" si="31"/>
        <v>-16.632910753605305</v>
      </c>
      <c r="AJ197" s="21">
        <f t="shared" si="31"/>
        <v>-16.628641051554247</v>
      </c>
      <c r="AK197" s="21">
        <f t="shared" si="31"/>
        <v>-16.626658776355011</v>
      </c>
      <c r="AL197" s="21">
        <f t="shared" si="31"/>
        <v>-16.62695725973829</v>
      </c>
      <c r="AM197" s="21">
        <f t="shared" si="31"/>
        <v>-16.629531076991412</v>
      </c>
      <c r="AN197" s="21">
        <f t="shared" si="31"/>
        <v>-16.634376034842813</v>
      </c>
      <c r="AO197" s="21">
        <f t="shared" si="31"/>
        <v>-16.641489169048008</v>
      </c>
      <c r="AP197" s="21">
        <f t="shared" si="31"/>
        <v>-16.650868711540991</v>
      </c>
      <c r="AQ197" s="21">
        <f t="shared" si="31"/>
        <v>-16.662514112010964</v>
      </c>
      <c r="AR197" s="21">
        <f t="shared" si="31"/>
        <v>-16.676425997074908</v>
      </c>
      <c r="AS197" s="21">
        <f t="shared" si="31"/>
        <v>-16.692606190291883</v>
      </c>
      <c r="AT197" s="21">
        <f t="shared" si="31"/>
        <v>-16.711057678793267</v>
      </c>
      <c r="AU197" s="21">
        <f t="shared" si="31"/>
        <v>-16.731784628885997</v>
      </c>
      <c r="AV197" s="21">
        <f t="shared" si="31"/>
        <v>-16.754792368716092</v>
      </c>
      <c r="AW197" s="21">
        <f t="shared" si="31"/>
        <v>-16.780087379014766</v>
      </c>
      <c r="AX197" s="21">
        <f t="shared" si="31"/>
        <v>-16.80767729888678</v>
      </c>
      <c r="AY197" s="21">
        <f t="shared" si="31"/>
        <v>-16.83757091550947</v>
      </c>
      <c r="AZ197" s="21">
        <f t="shared" si="31"/>
        <v>-16.869778160397882</v>
      </c>
      <c r="BA197" s="21">
        <f t="shared" si="31"/>
        <v>-16.904310113757983</v>
      </c>
      <c r="BB197" s="21">
        <f t="shared" si="31"/>
        <v>-16.938934706872104</v>
      </c>
    </row>
    <row r="198" spans="1:54" outlineLevel="2">
      <c r="A198" s="427"/>
      <c r="B198" s="150" t="s">
        <v>478</v>
      </c>
      <c r="C198" s="19"/>
      <c r="D198" s="135" t="s">
        <v>391</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5" t="s">
        <v>499</v>
      </c>
      <c r="B200" s="150" t="s">
        <v>500</v>
      </c>
      <c r="C200" s="19"/>
      <c r="D200" s="135" t="s">
        <v>391</v>
      </c>
      <c r="E200" s="21">
        <f>SUM(E190:E193,E196:E198)</f>
        <v>-41.198138711717512</v>
      </c>
      <c r="F200" s="21">
        <f t="shared" ref="F200:BB200" si="33">SUM(F190:F193,F196:F198)</f>
        <v>-40.931799909875409</v>
      </c>
      <c r="G200" s="21">
        <f t="shared" si="33"/>
        <v>-40.61409616307558</v>
      </c>
      <c r="H200" s="21">
        <f t="shared" si="33"/>
        <v>-40.302325868087308</v>
      </c>
      <c r="I200" s="21">
        <f t="shared" si="33"/>
        <v>-40.049290592107695</v>
      </c>
      <c r="J200" s="21">
        <f t="shared" si="33"/>
        <v>-39.800096274495651</v>
      </c>
      <c r="K200" s="21">
        <f t="shared" si="33"/>
        <v>-39.504130310377917</v>
      </c>
      <c r="L200" s="21">
        <f t="shared" si="33"/>
        <v>-39.263886168283477</v>
      </c>
      <c r="M200" s="21">
        <f t="shared" si="33"/>
        <v>-39.027715316847392</v>
      </c>
      <c r="N200" s="21">
        <f t="shared" si="33"/>
        <v>-38.747950253435576</v>
      </c>
      <c r="O200" s="21">
        <f t="shared" si="33"/>
        <v>-38.521107348566403</v>
      </c>
      <c r="P200" s="21">
        <f t="shared" si="33"/>
        <v>-38.29855660890513</v>
      </c>
      <c r="Q200" s="21">
        <f t="shared" si="33"/>
        <v>-38.080375978569428</v>
      </c>
      <c r="R200" s="21">
        <f t="shared" si="33"/>
        <v>-37.910778338104322</v>
      </c>
      <c r="S200" s="21">
        <f t="shared" si="33"/>
        <v>-37.70071705877006</v>
      </c>
      <c r="T200" s="21">
        <f t="shared" si="33"/>
        <v>-37.495272999133441</v>
      </c>
      <c r="U200" s="21">
        <f t="shared" si="33"/>
        <v>-37.294519296051718</v>
      </c>
      <c r="V200" s="21">
        <f t="shared" si="33"/>
        <v>-37.139387393558842</v>
      </c>
      <c r="W200" s="21">
        <f t="shared" si="33"/>
        <v>-36.947460754459243</v>
      </c>
      <c r="X200" s="21">
        <f t="shared" si="33"/>
        <v>-36.799795735791719</v>
      </c>
      <c r="Y200" s="21">
        <f t="shared" si="33"/>
        <v>-36.617055761661398</v>
      </c>
      <c r="Z200" s="21">
        <f t="shared" si="33"/>
        <v>-36.477287316696938</v>
      </c>
      <c r="AA200" s="21">
        <f t="shared" si="33"/>
        <v>-36.341276230326841</v>
      </c>
      <c r="AB200" s="21">
        <f t="shared" si="33"/>
        <v>-36.209143763391161</v>
      </c>
      <c r="AC200" s="21">
        <f t="shared" si="33"/>
        <v>-36.072816998059281</v>
      </c>
      <c r="AD200" s="21">
        <f t="shared" si="33"/>
        <v>-35.94277148600878</v>
      </c>
      <c r="AE200" s="21">
        <f t="shared" si="33"/>
        <v>-35.820573384239495</v>
      </c>
      <c r="AF200" s="21">
        <f t="shared" si="33"/>
        <v>-35.701709423889405</v>
      </c>
      <c r="AG200" s="21">
        <f t="shared" si="33"/>
        <v>-35.586745171192788</v>
      </c>
      <c r="AH200" s="21">
        <f t="shared" si="33"/>
        <v>-35.476323659295034</v>
      </c>
      <c r="AI200" s="21">
        <f t="shared" si="33"/>
        <v>-35.371265576220097</v>
      </c>
      <c r="AJ200" s="21">
        <f t="shared" si="33"/>
        <v>-35.433766795173625</v>
      </c>
      <c r="AK200" s="21">
        <f t="shared" si="33"/>
        <v>-35.500548742647879</v>
      </c>
      <c r="AL200" s="21">
        <f t="shared" si="33"/>
        <v>-35.571976297345444</v>
      </c>
      <c r="AM200" s="21">
        <f t="shared" si="33"/>
        <v>-35.648288022024545</v>
      </c>
      <c r="AN200" s="21">
        <f t="shared" si="33"/>
        <v>-35.729630462561566</v>
      </c>
      <c r="AO200" s="21">
        <f t="shared" si="33"/>
        <v>-35.816113075142439</v>
      </c>
      <c r="AP200" s="21">
        <f t="shared" si="33"/>
        <v>-35.907919383044259</v>
      </c>
      <c r="AQ200" s="21">
        <f t="shared" si="33"/>
        <v>-36.005251746845992</v>
      </c>
      <c r="AR200" s="21">
        <f t="shared" si="33"/>
        <v>-36.108286091893127</v>
      </c>
      <c r="AS200" s="21">
        <f t="shared" si="33"/>
        <v>-36.217197436816292</v>
      </c>
      <c r="AT200" s="21">
        <f t="shared" si="33"/>
        <v>-36.332171219549465</v>
      </c>
      <c r="AU200" s="21">
        <f t="shared" si="33"/>
        <v>-36.453402368935251</v>
      </c>
      <c r="AV200" s="21">
        <f t="shared" si="33"/>
        <v>-36.581086739618698</v>
      </c>
      <c r="AW200" s="21">
        <f t="shared" si="33"/>
        <v>-36.715421983523584</v>
      </c>
      <c r="AX200" s="21">
        <f t="shared" si="33"/>
        <v>-36.85661145162809</v>
      </c>
      <c r="AY200" s="21">
        <f t="shared" si="33"/>
        <v>-37.004864227037174</v>
      </c>
      <c r="AZ200" s="21">
        <f t="shared" si="33"/>
        <v>-37.160394150295687</v>
      </c>
      <c r="BA200" s="21">
        <f t="shared" si="33"/>
        <v>-37.323419797262389</v>
      </c>
      <c r="BB200" s="21">
        <f t="shared" si="33"/>
        <v>-37.488536989935199</v>
      </c>
    </row>
    <row r="201" spans="1:54" outlineLevel="2">
      <c r="A201" s="426"/>
      <c r="B201" s="150" t="s">
        <v>501</v>
      </c>
      <c r="C201" s="19"/>
      <c r="D201" s="135" t="s">
        <v>391</v>
      </c>
      <c r="E201" s="21">
        <f>SUM(E190:E192,E194,E196:E198)</f>
        <v>-33.162063385644437</v>
      </c>
      <c r="F201" s="21">
        <f t="shared" ref="F201:BB201" si="34">SUM(F190:F192,F194,F196:F198)</f>
        <v>-32.898862227845243</v>
      </c>
      <c r="G201" s="21">
        <f t="shared" si="34"/>
        <v>-32.643659997507385</v>
      </c>
      <c r="H201" s="21">
        <f t="shared" si="34"/>
        <v>-32.39632735385932</v>
      </c>
      <c r="I201" s="21">
        <f t="shared" si="34"/>
        <v>-32.156740829355996</v>
      </c>
      <c r="J201" s="21">
        <f t="shared" si="34"/>
        <v>-31.924782745546459</v>
      </c>
      <c r="K201" s="21">
        <f t="shared" si="34"/>
        <v>-31.700341056434045</v>
      </c>
      <c r="L201" s="21">
        <f t="shared" si="34"/>
        <v>-31.483309330349986</v>
      </c>
      <c r="M201" s="21">
        <f t="shared" si="34"/>
        <v>-31.273586553805991</v>
      </c>
      <c r="N201" s="21">
        <f t="shared" si="34"/>
        <v>-31.071077152114476</v>
      </c>
      <c r="O201" s="21">
        <f t="shared" si="34"/>
        <v>-30.875690773325271</v>
      </c>
      <c r="P201" s="21">
        <f t="shared" si="34"/>
        <v>-30.68734233605684</v>
      </c>
      <c r="Q201" s="21">
        <f t="shared" si="34"/>
        <v>-30.505951894189899</v>
      </c>
      <c r="R201" s="21">
        <f t="shared" si="34"/>
        <v>-30.331444527567726</v>
      </c>
      <c r="S201" s="21">
        <f t="shared" si="34"/>
        <v>-30.162056856712667</v>
      </c>
      <c r="T201" s="21">
        <f t="shared" si="34"/>
        <v>-29.999432133841466</v>
      </c>
      <c r="U201" s="21">
        <f t="shared" si="34"/>
        <v>-29.843509717202828</v>
      </c>
      <c r="V201" s="21">
        <f t="shared" si="34"/>
        <v>-29.69423383080634</v>
      </c>
      <c r="W201" s="21">
        <f t="shared" si="34"/>
        <v>-29.551553473438791</v>
      </c>
      <c r="X201" s="21">
        <f t="shared" si="34"/>
        <v>-29.415422392242526</v>
      </c>
      <c r="Y201" s="21">
        <f t="shared" si="34"/>
        <v>-29.28579907536875</v>
      </c>
      <c r="Z201" s="21">
        <f t="shared" si="34"/>
        <v>-29.162646704190326</v>
      </c>
      <c r="AA201" s="21">
        <f t="shared" si="34"/>
        <v>-29.045933100769986</v>
      </c>
      <c r="AB201" s="21">
        <f t="shared" si="34"/>
        <v>-28.935630772610885</v>
      </c>
      <c r="AC201" s="21">
        <f t="shared" si="34"/>
        <v>-28.827066519656778</v>
      </c>
      <c r="AD201" s="21">
        <f t="shared" si="34"/>
        <v>-28.724319790993011</v>
      </c>
      <c r="AE201" s="21">
        <f t="shared" si="34"/>
        <v>-28.626923126359671</v>
      </c>
      <c r="AF201" s="21">
        <f t="shared" si="34"/>
        <v>-28.534570489219426</v>
      </c>
      <c r="AG201" s="21">
        <f t="shared" si="34"/>
        <v>-28.447120381813292</v>
      </c>
      <c r="AH201" s="21">
        <f t="shared" si="34"/>
        <v>-28.364637072487792</v>
      </c>
      <c r="AI201" s="21">
        <f t="shared" si="34"/>
        <v>-28.287465176266224</v>
      </c>
      <c r="AJ201" s="21">
        <f t="shared" si="34"/>
        <v>-28.343815289876503</v>
      </c>
      <c r="AK201" s="21">
        <f t="shared" si="34"/>
        <v>-28.40496474032685</v>
      </c>
      <c r="AL201" s="21">
        <f t="shared" si="34"/>
        <v>-28.471039423960242</v>
      </c>
      <c r="AM201" s="21">
        <f t="shared" si="34"/>
        <v>-28.542179008925409</v>
      </c>
      <c r="AN201" s="21">
        <f t="shared" si="34"/>
        <v>-28.618508493851724</v>
      </c>
      <c r="AO201" s="21">
        <f t="shared" si="34"/>
        <v>-28.700133331938368</v>
      </c>
      <c r="AP201" s="21">
        <f t="shared" si="34"/>
        <v>-28.78718292415985</v>
      </c>
      <c r="AQ201" s="21">
        <f t="shared" si="34"/>
        <v>-28.879792925988252</v>
      </c>
      <c r="AR201" s="21">
        <f t="shared" si="34"/>
        <v>-28.978099515371468</v>
      </c>
      <c r="AS201" s="21">
        <f t="shared" si="34"/>
        <v>-29.082240687231504</v>
      </c>
      <c r="AT201" s="21">
        <f t="shared" si="34"/>
        <v>-29.192359499808532</v>
      </c>
      <c r="AU201" s="21">
        <f t="shared" si="34"/>
        <v>-29.308605468246725</v>
      </c>
      <c r="AV201" s="21">
        <f t="shared" si="34"/>
        <v>-29.431132181727254</v>
      </c>
      <c r="AW201" s="21">
        <f t="shared" si="34"/>
        <v>-29.560097616398266</v>
      </c>
      <c r="AX201" s="21">
        <f t="shared" si="34"/>
        <v>-29.69566487736077</v>
      </c>
      <c r="AY201" s="21">
        <f t="shared" si="34"/>
        <v>-29.838002618144952</v>
      </c>
      <c r="AZ201" s="21">
        <f t="shared" si="34"/>
        <v>-29.98728493230584</v>
      </c>
      <c r="BA201" s="21">
        <f t="shared" si="34"/>
        <v>-30.14369147665321</v>
      </c>
      <c r="BB201" s="21">
        <f t="shared" si="34"/>
        <v>-30.303041211904866</v>
      </c>
    </row>
    <row r="202" spans="1:54" outlineLevel="2">
      <c r="A202" s="427"/>
      <c r="B202" s="150" t="s">
        <v>502</v>
      </c>
      <c r="C202" s="19"/>
      <c r="D202" s="135" t="s">
        <v>391</v>
      </c>
      <c r="E202" s="21">
        <f>SUM(E190:E192,E195:E198)</f>
        <v>-49.285167387825496</v>
      </c>
      <c r="F202" s="21">
        <f t="shared" ref="F202:BB202" si="35">SUM(F190:F192,F195:F198)</f>
        <v>-48.934508369188066</v>
      </c>
      <c r="G202" s="21">
        <f t="shared" si="35"/>
        <v>-48.593539750605046</v>
      </c>
      <c r="H202" s="21">
        <f t="shared" si="35"/>
        <v>-48.262133591915358</v>
      </c>
      <c r="I202" s="21">
        <f t="shared" si="35"/>
        <v>-47.940168257618367</v>
      </c>
      <c r="J202" s="21">
        <f t="shared" si="35"/>
        <v>-47.627528370414758</v>
      </c>
      <c r="K202" s="21">
        <f t="shared" si="35"/>
        <v>-47.324104639517842</v>
      </c>
      <c r="L202" s="21">
        <f t="shared" si="35"/>
        <v>-47.029793856543066</v>
      </c>
      <c r="M202" s="21">
        <f t="shared" si="35"/>
        <v>-46.744498705449239</v>
      </c>
      <c r="N202" s="21">
        <f t="shared" si="35"/>
        <v>-46.468127825441215</v>
      </c>
      <c r="O202" s="21">
        <f t="shared" si="35"/>
        <v>-46.20059555125313</v>
      </c>
      <c r="P202" s="21">
        <f t="shared" si="35"/>
        <v>-45.941822018674713</v>
      </c>
      <c r="Q202" s="21">
        <f t="shared" si="35"/>
        <v>-45.691733005178094</v>
      </c>
      <c r="R202" s="21">
        <f t="shared" si="35"/>
        <v>-45.450259866298673</v>
      </c>
      <c r="S202" s="21">
        <f t="shared" si="35"/>
        <v>-45.212258971350387</v>
      </c>
      <c r="T202" s="21">
        <f t="shared" si="35"/>
        <v>-44.982797338601117</v>
      </c>
      <c r="U202" s="21">
        <f t="shared" si="35"/>
        <v>-44.761821075035414</v>
      </c>
      <c r="V202" s="21">
        <f t="shared" si="35"/>
        <v>-44.549281723623579</v>
      </c>
      <c r="W202" s="21">
        <f t="shared" si="35"/>
        <v>-44.34513621596998</v>
      </c>
      <c r="X202" s="21">
        <f t="shared" si="35"/>
        <v>-44.14934681700408</v>
      </c>
      <c r="Y202" s="21">
        <f t="shared" si="35"/>
        <v>-43.961881162319926</v>
      </c>
      <c r="Z202" s="21">
        <f t="shared" si="35"/>
        <v>-43.7827121988622</v>
      </c>
      <c r="AA202" s="21">
        <f t="shared" si="35"/>
        <v>-43.611818188985708</v>
      </c>
      <c r="AB202" s="21">
        <f t="shared" si="35"/>
        <v>-43.449182706858622</v>
      </c>
      <c r="AC202" s="21">
        <f t="shared" si="35"/>
        <v>-43.280843772713581</v>
      </c>
      <c r="AD202" s="21">
        <f t="shared" si="35"/>
        <v>-43.119088721422173</v>
      </c>
      <c r="AE202" s="21">
        <f t="shared" si="35"/>
        <v>-42.962555677776621</v>
      </c>
      <c r="AF202" s="21">
        <f t="shared" si="35"/>
        <v>-42.810358546482966</v>
      </c>
      <c r="AG202" s="21">
        <f t="shared" si="35"/>
        <v>-42.662096412180389</v>
      </c>
      <c r="AH202" s="21">
        <f t="shared" si="35"/>
        <v>-42.517977130896966</v>
      </c>
      <c r="AI202" s="21">
        <f t="shared" si="35"/>
        <v>-42.379041242238422</v>
      </c>
      <c r="AJ202" s="21">
        <f t="shared" si="35"/>
        <v>-42.441423538214011</v>
      </c>
      <c r="AK202" s="21">
        <f t="shared" si="35"/>
        <v>-42.508046722959314</v>
      </c>
      <c r="AL202" s="21">
        <f t="shared" si="35"/>
        <v>-42.579155737874345</v>
      </c>
      <c r="AM202" s="21">
        <f t="shared" si="35"/>
        <v>-42.655028267242869</v>
      </c>
      <c r="AN202" s="21">
        <f t="shared" si="35"/>
        <v>-42.735889232202823</v>
      </c>
      <c r="AO202" s="21">
        <f t="shared" si="35"/>
        <v>-42.821895944816021</v>
      </c>
      <c r="AP202" s="21">
        <f t="shared" si="35"/>
        <v>-42.913268441822865</v>
      </c>
      <c r="AQ202" s="21">
        <f t="shared" si="35"/>
        <v>-43.010236063566097</v>
      </c>
      <c r="AR202" s="21">
        <f t="shared" si="35"/>
        <v>-43.11302026569787</v>
      </c>
      <c r="AS202" s="21">
        <f t="shared" si="35"/>
        <v>-43.221837993148256</v>
      </c>
      <c r="AT202" s="21">
        <f t="shared" si="35"/>
        <v>-43.336911375356635</v>
      </c>
      <c r="AU202" s="21">
        <f t="shared" si="35"/>
        <v>-43.458471556819937</v>
      </c>
      <c r="AV202" s="21">
        <f t="shared" si="35"/>
        <v>-43.586751315297008</v>
      </c>
      <c r="AW202" s="21">
        <f t="shared" si="35"/>
        <v>-43.721985707880563</v>
      </c>
      <c r="AX202" s="21">
        <f t="shared" si="35"/>
        <v>-43.864414048139523</v>
      </c>
      <c r="AY202" s="21">
        <f t="shared" si="35"/>
        <v>-44.014280721496263</v>
      </c>
      <c r="AZ202" s="21">
        <f t="shared" si="35"/>
        <v>-44.171834744172408</v>
      </c>
      <c r="BA202" s="21">
        <f t="shared" si="35"/>
        <v>-44.337329616352825</v>
      </c>
      <c r="BB202" s="21">
        <f t="shared" si="35"/>
        <v>-44.504163818725971</v>
      </c>
    </row>
    <row r="203" spans="1:54" outlineLevel="1">
      <c r="B203" s="19"/>
      <c r="C203" s="19"/>
      <c r="D203" s="19"/>
      <c r="E203" s="15"/>
    </row>
    <row r="204" spans="1:54" outlineLevel="1">
      <c r="A204" s="425" t="s">
        <v>503</v>
      </c>
      <c r="B204" s="150" t="s">
        <v>504</v>
      </c>
      <c r="C204" s="19"/>
      <c r="D204" s="135" t="s">
        <v>391</v>
      </c>
      <c r="E204" s="21">
        <f>E200</f>
        <v>-41.198138711717512</v>
      </c>
      <c r="F204" s="21">
        <f>F200+E204</f>
        <v>-82.129938621592913</v>
      </c>
      <c r="G204" s="21">
        <f t="shared" ref="G204:BB206" si="36">G200+F204</f>
        <v>-122.74403478466849</v>
      </c>
      <c r="H204" s="21">
        <f t="shared" si="36"/>
        <v>-163.04636065275579</v>
      </c>
      <c r="I204" s="21">
        <f t="shared" si="36"/>
        <v>-203.09565124486349</v>
      </c>
      <c r="J204" s="21">
        <f t="shared" si="36"/>
        <v>-242.89574751935913</v>
      </c>
      <c r="K204" s="21">
        <f t="shared" si="36"/>
        <v>-282.39987782973708</v>
      </c>
      <c r="L204" s="21">
        <f t="shared" si="36"/>
        <v>-321.66376399802056</v>
      </c>
      <c r="M204" s="21">
        <f t="shared" si="36"/>
        <v>-360.69147931486793</v>
      </c>
      <c r="N204" s="21">
        <f t="shared" si="36"/>
        <v>-399.43942956830352</v>
      </c>
      <c r="O204" s="21">
        <f t="shared" si="36"/>
        <v>-437.96053691686996</v>
      </c>
      <c r="P204" s="21">
        <f t="shared" si="36"/>
        <v>-476.25909352577509</v>
      </c>
      <c r="Q204" s="21">
        <f t="shared" si="36"/>
        <v>-514.33946950434449</v>
      </c>
      <c r="R204" s="21">
        <f t="shared" si="36"/>
        <v>-552.25024784244886</v>
      </c>
      <c r="S204" s="21">
        <f t="shared" si="36"/>
        <v>-589.95096490121887</v>
      </c>
      <c r="T204" s="21">
        <f t="shared" si="36"/>
        <v>-627.44623790035234</v>
      </c>
      <c r="U204" s="21">
        <f t="shared" si="36"/>
        <v>-664.74075719640405</v>
      </c>
      <c r="V204" s="21">
        <f t="shared" si="36"/>
        <v>-701.88014458996292</v>
      </c>
      <c r="W204" s="21">
        <f t="shared" si="36"/>
        <v>-738.82760534442218</v>
      </c>
      <c r="X204" s="21">
        <f t="shared" si="36"/>
        <v>-775.62740108021387</v>
      </c>
      <c r="Y204" s="21">
        <f t="shared" si="36"/>
        <v>-812.24445684187526</v>
      </c>
      <c r="Z204" s="21">
        <f t="shared" si="36"/>
        <v>-848.72174415857216</v>
      </c>
      <c r="AA204" s="21">
        <f t="shared" si="36"/>
        <v>-885.06302038889896</v>
      </c>
      <c r="AB204" s="21">
        <f t="shared" si="36"/>
        <v>-921.27216415229009</v>
      </c>
      <c r="AC204" s="21">
        <f t="shared" si="36"/>
        <v>-957.34498115034933</v>
      </c>
      <c r="AD204" s="21">
        <f t="shared" si="36"/>
        <v>-993.28775263635816</v>
      </c>
      <c r="AE204" s="21">
        <f t="shared" si="36"/>
        <v>-1029.1083260205976</v>
      </c>
      <c r="AF204" s="21">
        <f t="shared" si="36"/>
        <v>-1064.8100354444871</v>
      </c>
      <c r="AG204" s="21">
        <f t="shared" si="36"/>
        <v>-1100.39678061568</v>
      </c>
      <c r="AH204" s="21">
        <f t="shared" si="36"/>
        <v>-1135.873104274975</v>
      </c>
      <c r="AI204" s="21">
        <f t="shared" si="36"/>
        <v>-1171.2443698511952</v>
      </c>
      <c r="AJ204" s="21">
        <f t="shared" si="36"/>
        <v>-1206.6781366463688</v>
      </c>
      <c r="AK204" s="21">
        <f t="shared" si="36"/>
        <v>-1242.1786853890167</v>
      </c>
      <c r="AL204" s="21">
        <f t="shared" si="36"/>
        <v>-1277.750661686362</v>
      </c>
      <c r="AM204" s="21">
        <f t="shared" si="36"/>
        <v>-1313.3989497083867</v>
      </c>
      <c r="AN204" s="21">
        <f t="shared" si="36"/>
        <v>-1349.1285801709482</v>
      </c>
      <c r="AO204" s="21">
        <f t="shared" si="36"/>
        <v>-1384.9446932460908</v>
      </c>
      <c r="AP204" s="21">
        <f t="shared" si="36"/>
        <v>-1420.8526126291349</v>
      </c>
      <c r="AQ204" s="21">
        <f t="shared" si="36"/>
        <v>-1456.8578643759809</v>
      </c>
      <c r="AR204" s="21">
        <f t="shared" si="36"/>
        <v>-1492.9661504678741</v>
      </c>
      <c r="AS204" s="21">
        <f t="shared" si="36"/>
        <v>-1529.1833479046904</v>
      </c>
      <c r="AT204" s="21">
        <f t="shared" si="36"/>
        <v>-1565.51551912424</v>
      </c>
      <c r="AU204" s="21">
        <f t="shared" si="36"/>
        <v>-1601.9689214931752</v>
      </c>
      <c r="AV204" s="21">
        <f t="shared" si="36"/>
        <v>-1638.550008232794</v>
      </c>
      <c r="AW204" s="21">
        <f t="shared" si="36"/>
        <v>-1675.2654302163176</v>
      </c>
      <c r="AX204" s="21">
        <f t="shared" si="36"/>
        <v>-1712.1220416679457</v>
      </c>
      <c r="AY204" s="21">
        <f t="shared" si="36"/>
        <v>-1749.1269058949829</v>
      </c>
      <c r="AZ204" s="21">
        <f t="shared" si="36"/>
        <v>-1786.2873000452785</v>
      </c>
      <c r="BA204" s="21">
        <f t="shared" si="36"/>
        <v>-1823.6107198425409</v>
      </c>
      <c r="BB204" s="21">
        <f t="shared" si="36"/>
        <v>-1861.0992568324762</v>
      </c>
    </row>
    <row r="205" spans="1:54" outlineLevel="1">
      <c r="A205" s="426"/>
      <c r="B205" s="150" t="s">
        <v>505</v>
      </c>
      <c r="C205" s="19"/>
      <c r="D205" s="135" t="s">
        <v>391</v>
      </c>
      <c r="E205" s="21">
        <f>E201</f>
        <v>-33.162063385644437</v>
      </c>
      <c r="F205" s="21">
        <f t="shared" ref="F205:U206" si="37">F201+E205</f>
        <v>-66.060925613489673</v>
      </c>
      <c r="G205" s="21">
        <f t="shared" si="37"/>
        <v>-98.704585610997057</v>
      </c>
      <c r="H205" s="21">
        <f t="shared" si="37"/>
        <v>-131.10091296485638</v>
      </c>
      <c r="I205" s="21">
        <f t="shared" si="37"/>
        <v>-163.25765379421239</v>
      </c>
      <c r="J205" s="21">
        <f t="shared" si="37"/>
        <v>-195.18243653975884</v>
      </c>
      <c r="K205" s="21">
        <f t="shared" si="37"/>
        <v>-226.88277759619288</v>
      </c>
      <c r="L205" s="21">
        <f t="shared" si="37"/>
        <v>-258.36608692654289</v>
      </c>
      <c r="M205" s="21">
        <f t="shared" si="37"/>
        <v>-289.6396734803489</v>
      </c>
      <c r="N205" s="21">
        <f t="shared" si="37"/>
        <v>-320.71075063246337</v>
      </c>
      <c r="O205" s="21">
        <f t="shared" si="37"/>
        <v>-351.58644140578866</v>
      </c>
      <c r="P205" s="21">
        <f t="shared" si="37"/>
        <v>-382.27378374184548</v>
      </c>
      <c r="Q205" s="21">
        <f t="shared" si="37"/>
        <v>-412.77973563603535</v>
      </c>
      <c r="R205" s="21">
        <f t="shared" si="37"/>
        <v>-443.11118016360308</v>
      </c>
      <c r="S205" s="21">
        <f t="shared" si="37"/>
        <v>-473.27323702031572</v>
      </c>
      <c r="T205" s="21">
        <f t="shared" si="37"/>
        <v>-503.2726691541572</v>
      </c>
      <c r="U205" s="21">
        <f t="shared" si="37"/>
        <v>-533.11617887136003</v>
      </c>
      <c r="V205" s="21">
        <f t="shared" si="36"/>
        <v>-562.81041270216633</v>
      </c>
      <c r="W205" s="21">
        <f t="shared" si="36"/>
        <v>-592.36196617560518</v>
      </c>
      <c r="X205" s="21">
        <f t="shared" si="36"/>
        <v>-621.77738856784765</v>
      </c>
      <c r="Y205" s="21">
        <f t="shared" si="36"/>
        <v>-651.06318764321645</v>
      </c>
      <c r="Z205" s="21">
        <f t="shared" si="36"/>
        <v>-680.22583434740682</v>
      </c>
      <c r="AA205" s="21">
        <f t="shared" si="36"/>
        <v>-709.27176744817677</v>
      </c>
      <c r="AB205" s="21">
        <f t="shared" si="36"/>
        <v>-738.2073982207877</v>
      </c>
      <c r="AC205" s="21">
        <f t="shared" si="36"/>
        <v>-767.03446474044449</v>
      </c>
      <c r="AD205" s="21">
        <f t="shared" si="36"/>
        <v>-795.75878453143753</v>
      </c>
      <c r="AE205" s="21">
        <f t="shared" si="36"/>
        <v>-824.38570765779718</v>
      </c>
      <c r="AF205" s="21">
        <f t="shared" si="36"/>
        <v>-852.92027814701657</v>
      </c>
      <c r="AG205" s="21">
        <f t="shared" si="36"/>
        <v>-881.36739852882988</v>
      </c>
      <c r="AH205" s="21">
        <f t="shared" si="36"/>
        <v>-909.73203560131765</v>
      </c>
      <c r="AI205" s="21">
        <f t="shared" si="36"/>
        <v>-938.01950077758386</v>
      </c>
      <c r="AJ205" s="21">
        <f t="shared" si="36"/>
        <v>-966.36331606746035</v>
      </c>
      <c r="AK205" s="21">
        <f t="shared" si="36"/>
        <v>-994.76828080778716</v>
      </c>
      <c r="AL205" s="21">
        <f t="shared" si="36"/>
        <v>-1023.2393202317475</v>
      </c>
      <c r="AM205" s="21">
        <f t="shared" si="36"/>
        <v>-1051.7814992406729</v>
      </c>
      <c r="AN205" s="21">
        <f t="shared" si="36"/>
        <v>-1080.4000077345247</v>
      </c>
      <c r="AO205" s="21">
        <f t="shared" si="36"/>
        <v>-1109.100141066463</v>
      </c>
      <c r="AP205" s="21">
        <f t="shared" si="36"/>
        <v>-1137.8873239906229</v>
      </c>
      <c r="AQ205" s="21">
        <f t="shared" si="36"/>
        <v>-1166.7671169166113</v>
      </c>
      <c r="AR205" s="21">
        <f t="shared" si="36"/>
        <v>-1195.7452164319827</v>
      </c>
      <c r="AS205" s="21">
        <f t="shared" si="36"/>
        <v>-1224.8274571192142</v>
      </c>
      <c r="AT205" s="21">
        <f t="shared" si="36"/>
        <v>-1254.0198166190228</v>
      </c>
      <c r="AU205" s="21">
        <f t="shared" si="36"/>
        <v>-1283.3284220872695</v>
      </c>
      <c r="AV205" s="21">
        <f t="shared" si="36"/>
        <v>-1312.7595542689967</v>
      </c>
      <c r="AW205" s="21">
        <f t="shared" si="36"/>
        <v>-1342.3196518853949</v>
      </c>
      <c r="AX205" s="21">
        <f t="shared" si="36"/>
        <v>-1372.0153167627557</v>
      </c>
      <c r="AY205" s="21">
        <f t="shared" si="36"/>
        <v>-1401.8533193809005</v>
      </c>
      <c r="AZ205" s="21">
        <f t="shared" si="36"/>
        <v>-1431.8406043132063</v>
      </c>
      <c r="BA205" s="21">
        <f t="shared" si="36"/>
        <v>-1461.9842957898595</v>
      </c>
      <c r="BB205" s="21">
        <f t="shared" si="36"/>
        <v>-1492.2873370017644</v>
      </c>
    </row>
    <row r="206" spans="1:54" outlineLevel="1">
      <c r="A206" s="427"/>
      <c r="B206" s="150" t="s">
        <v>506</v>
      </c>
      <c r="C206" s="19"/>
      <c r="D206" s="135" t="s">
        <v>391</v>
      </c>
      <c r="E206" s="21">
        <f>E202</f>
        <v>-49.285167387825496</v>
      </c>
      <c r="F206" s="21">
        <f t="shared" si="37"/>
        <v>-98.219675757013562</v>
      </c>
      <c r="G206" s="21">
        <f t="shared" si="36"/>
        <v>-146.81321550761862</v>
      </c>
      <c r="H206" s="21">
        <f t="shared" si="36"/>
        <v>-195.07534909953398</v>
      </c>
      <c r="I206" s="21">
        <f t="shared" si="36"/>
        <v>-243.01551735715236</v>
      </c>
      <c r="J206" s="21">
        <f t="shared" si="36"/>
        <v>-290.64304572756714</v>
      </c>
      <c r="K206" s="21">
        <f t="shared" si="36"/>
        <v>-337.96715036708497</v>
      </c>
      <c r="L206" s="21">
        <f t="shared" si="36"/>
        <v>-384.99694422362802</v>
      </c>
      <c r="M206" s="21">
        <f t="shared" si="36"/>
        <v>-431.74144292907727</v>
      </c>
      <c r="N206" s="21">
        <f t="shared" si="36"/>
        <v>-478.2095707545185</v>
      </c>
      <c r="O206" s="21">
        <f t="shared" si="36"/>
        <v>-524.41016630577167</v>
      </c>
      <c r="P206" s="21">
        <f t="shared" si="36"/>
        <v>-570.35198832444644</v>
      </c>
      <c r="Q206" s="21">
        <f t="shared" si="36"/>
        <v>-616.04372132962453</v>
      </c>
      <c r="R206" s="21">
        <f t="shared" si="36"/>
        <v>-661.4939811959232</v>
      </c>
      <c r="S206" s="21">
        <f t="shared" si="36"/>
        <v>-706.70624016727356</v>
      </c>
      <c r="T206" s="21">
        <f t="shared" si="36"/>
        <v>-751.68903750587469</v>
      </c>
      <c r="U206" s="21">
        <f t="shared" si="36"/>
        <v>-796.45085858091011</v>
      </c>
      <c r="V206" s="21">
        <f t="shared" si="36"/>
        <v>-841.00014030453372</v>
      </c>
      <c r="W206" s="21">
        <f t="shared" si="36"/>
        <v>-885.34527652050372</v>
      </c>
      <c r="X206" s="21">
        <f t="shared" si="36"/>
        <v>-929.49462333750785</v>
      </c>
      <c r="Y206" s="21">
        <f t="shared" si="36"/>
        <v>-973.45650449982782</v>
      </c>
      <c r="Z206" s="21">
        <f t="shared" si="36"/>
        <v>-1017.23921669869</v>
      </c>
      <c r="AA206" s="21">
        <f t="shared" si="36"/>
        <v>-1060.8510348876757</v>
      </c>
      <c r="AB206" s="21">
        <f t="shared" si="36"/>
        <v>-1104.3002175945344</v>
      </c>
      <c r="AC206" s="21">
        <f t="shared" si="36"/>
        <v>-1147.5810613672479</v>
      </c>
      <c r="AD206" s="21">
        <f t="shared" si="36"/>
        <v>-1190.7001500886702</v>
      </c>
      <c r="AE206" s="21">
        <f t="shared" si="36"/>
        <v>-1233.6627057664468</v>
      </c>
      <c r="AF206" s="21">
        <f t="shared" si="36"/>
        <v>-1276.4730643129299</v>
      </c>
      <c r="AG206" s="21">
        <f t="shared" si="36"/>
        <v>-1319.1351607251102</v>
      </c>
      <c r="AH206" s="21">
        <f t="shared" si="36"/>
        <v>-1361.6531378560071</v>
      </c>
      <c r="AI206" s="21">
        <f t="shared" si="36"/>
        <v>-1404.0321790982455</v>
      </c>
      <c r="AJ206" s="21">
        <f t="shared" si="36"/>
        <v>-1446.4736026364594</v>
      </c>
      <c r="AK206" s="21">
        <f t="shared" si="36"/>
        <v>-1488.9816493594187</v>
      </c>
      <c r="AL206" s="21">
        <f t="shared" si="36"/>
        <v>-1531.560805097293</v>
      </c>
      <c r="AM206" s="21">
        <f t="shared" si="36"/>
        <v>-1574.2158333645359</v>
      </c>
      <c r="AN206" s="21">
        <f t="shared" si="36"/>
        <v>-1616.9517225967388</v>
      </c>
      <c r="AO206" s="21">
        <f t="shared" si="36"/>
        <v>-1659.7736185415549</v>
      </c>
      <c r="AP206" s="21">
        <f t="shared" si="36"/>
        <v>-1702.6868869833777</v>
      </c>
      <c r="AQ206" s="21">
        <f t="shared" si="36"/>
        <v>-1745.6971230469437</v>
      </c>
      <c r="AR206" s="21">
        <f t="shared" si="36"/>
        <v>-1788.8101433126417</v>
      </c>
      <c r="AS206" s="21">
        <f t="shared" si="36"/>
        <v>-1832.0319813057899</v>
      </c>
      <c r="AT206" s="21">
        <f t="shared" si="36"/>
        <v>-1875.3688926811465</v>
      </c>
      <c r="AU206" s="21">
        <f t="shared" si="36"/>
        <v>-1918.8273642379663</v>
      </c>
      <c r="AV206" s="21">
        <f t="shared" si="36"/>
        <v>-1962.4141155532634</v>
      </c>
      <c r="AW206" s="21">
        <f t="shared" si="36"/>
        <v>-2006.1361012611439</v>
      </c>
      <c r="AX206" s="21">
        <f t="shared" si="36"/>
        <v>-2050.0005153092834</v>
      </c>
      <c r="AY206" s="21">
        <f t="shared" si="36"/>
        <v>-2094.0147960307795</v>
      </c>
      <c r="AZ206" s="21">
        <f t="shared" si="36"/>
        <v>-2138.1866307749519</v>
      </c>
      <c r="BA206" s="21">
        <f t="shared" si="36"/>
        <v>-2182.5239603913046</v>
      </c>
      <c r="BB206" s="21">
        <f t="shared" si="36"/>
        <v>-2227.0281242100305</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507</v>
      </c>
      <c r="C209" s="57"/>
      <c r="D209" s="56" t="s">
        <v>391</v>
      </c>
      <c r="E209" s="92" t="s">
        <v>508</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4" type="noConversion"/>
  <dataValidations count="1">
    <dataValidation type="list" allowBlank="1" showInputMessage="1" showErrorMessage="1" sqref="B7" xr:uid="{7AC4BCBE-AE76-4F9E-AC41-22B242D2387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Props1.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2024-12-17T18:50:10Z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